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worksheets/wsSortMap1.xml" ContentType="application/vnd.ms-excel.wsSortMap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\\fileserver\sesa$\GEVS\IMUNIZACAO\PEI\RENATA\COBERTURAS\COBERTURA ROTINA\2023\12. dez\"/>
    </mc:Choice>
  </mc:AlternateContent>
  <bookViews>
    <workbookView xWindow="-120" yWindow="-120" windowWidth="15360" windowHeight="7290" tabRatio="856" activeTab="1"/>
  </bookViews>
  <sheets>
    <sheet name="CV Rotina &lt;2A - procedência" sheetId="1" r:id="rId1"/>
    <sheet name="CV Rotina &lt;2A - residência" sheetId="2" r:id="rId2"/>
    <sheet name="CV REF 1A e 4A - procedência" sheetId="3" r:id="rId3"/>
    <sheet name="CV REF 1A e 4A - residência" sheetId="4" r:id="rId4"/>
    <sheet name="Cobert. Meningo C Adolescentes" sheetId="5" r:id="rId5"/>
    <sheet name="Cobert. HPV 2023" sheetId="6" r:id="rId6"/>
    <sheet name="dTpa gestantes - procedência" sheetId="7" r:id="rId7"/>
    <sheet name="dTpa gestantes - residência" sheetId="8" r:id="rId8"/>
    <sheet name="cálculos1" sheetId="9" state="hidden" r:id="rId9"/>
    <sheet name="cálculos2" sheetId="10" state="hidden" r:id="rId10"/>
  </sheets>
  <definedNames>
    <definedName name="_xlnm._FilterDatabase" localSheetId="5" hidden="1">'Cobert. HPV 2023'!$A$1:$F$80</definedName>
    <definedName name="_xlnm._FilterDatabase" localSheetId="2" hidden="1">'CV REF 1A e 4A - procedência'!$A$1:$X$79</definedName>
    <definedName name="_xlnm._FilterDatabase" localSheetId="3" hidden="1">'CV REF 1A e 4A - residência'!$A$1:$X$79</definedName>
    <definedName name="_xlnm._FilterDatabase" localSheetId="0" hidden="1">'CV Rotina &lt;2A - procedência'!$A$1:$X$87</definedName>
    <definedName name="_xlnm._FilterDatabase" localSheetId="1" hidden="1">'CV Rotina &lt;2A - residência'!$A$1:$X$87</definedName>
    <definedName name="Z_1A030D3C_92EE_4DAF_ABAC_228947DF045D_.wvu.FilterData" localSheetId="5" hidden="1">'Cobert. HPV 2023'!$A$1:$F$80</definedName>
    <definedName name="Z_1A030D3C_92EE_4DAF_ABAC_228947DF045D_.wvu.FilterData" localSheetId="2" hidden="1">'CV REF 1A e 4A - procedência'!$A$1:$X$79</definedName>
    <definedName name="Z_1A030D3C_92EE_4DAF_ABAC_228947DF045D_.wvu.FilterData" localSheetId="3" hidden="1">'CV REF 1A e 4A - residência'!$A$1:$X$79</definedName>
    <definedName name="Z_1A030D3C_92EE_4DAF_ABAC_228947DF045D_.wvu.FilterData" localSheetId="0" hidden="1">'CV Rotina &lt;2A - procedência'!$A$1:$X$86</definedName>
    <definedName name="Z_1A030D3C_92EE_4DAF_ABAC_228947DF045D_.wvu.FilterData" localSheetId="1" hidden="1">'CV Rotina &lt;2A - residência'!$A$1:$X$86</definedName>
    <definedName name="Z_3750D93B_2A32_4040_BAE5_F8408ECDBB1D_.wvu.FilterData" localSheetId="5" hidden="1">'Cobert. HPV 2023'!$A$1:$F$80</definedName>
    <definedName name="Z_3750D93B_2A32_4040_BAE5_F8408ECDBB1D_.wvu.FilterData" localSheetId="2" hidden="1">'CV REF 1A e 4A - procedência'!$A$1:$X$79</definedName>
    <definedName name="Z_3750D93B_2A32_4040_BAE5_F8408ECDBB1D_.wvu.FilterData" localSheetId="3" hidden="1">'CV REF 1A e 4A - residência'!$A$1:$X$79</definedName>
    <definedName name="Z_3750D93B_2A32_4040_BAE5_F8408ECDBB1D_.wvu.FilterData" localSheetId="0" hidden="1">'CV Rotina &lt;2A - procedência'!$A$1:$X$87</definedName>
    <definedName name="Z_3750D93B_2A32_4040_BAE5_F8408ECDBB1D_.wvu.FilterData" localSheetId="1" hidden="1">'CV Rotina &lt;2A - residência'!$A$1:$X$87</definedName>
    <definedName name="Z_9EFA0E2E_4423_4194_BE85_A51AF61C76D7_.wvu.FilterData" localSheetId="5" hidden="1">'Cobert. HPV 2023'!$A$1:$F$80</definedName>
    <definedName name="Z_9EFA0E2E_4423_4194_BE85_A51AF61C76D7_.wvu.FilterData" localSheetId="2" hidden="1">'CV REF 1A e 4A - procedência'!$A$1:$X$79</definedName>
    <definedName name="Z_9EFA0E2E_4423_4194_BE85_A51AF61C76D7_.wvu.FilterData" localSheetId="3" hidden="1">'CV REF 1A e 4A - residência'!$A$1:$X$79</definedName>
    <definedName name="Z_9EFA0E2E_4423_4194_BE85_A51AF61C76D7_.wvu.FilterData" localSheetId="0" hidden="1">'CV Rotina &lt;2A - procedência'!$A$1:$X$86</definedName>
    <definedName name="Z_9EFA0E2E_4423_4194_BE85_A51AF61C76D7_.wvu.FilterData" localSheetId="1" hidden="1">'CV Rotina &lt;2A - residência'!$A$1:$X$86</definedName>
    <definedName name="Z_F4DFBEC3_C3AF_4D5C_B8CA_6961963D0749_.wvu.FilterData" localSheetId="5" hidden="1">'Cobert. HPV 2023'!$A$1:$F$80</definedName>
    <definedName name="Z_F4DFBEC3_C3AF_4D5C_B8CA_6961963D0749_.wvu.FilterData" localSheetId="2" hidden="1">'CV REF 1A e 4A - procedência'!$A$1:$X$79</definedName>
    <definedName name="Z_F4DFBEC3_C3AF_4D5C_B8CA_6961963D0749_.wvu.FilterData" localSheetId="3" hidden="1">'CV REF 1A e 4A - residência'!$A$1:$X$79</definedName>
    <definedName name="Z_F4DFBEC3_C3AF_4D5C_B8CA_6961963D0749_.wvu.FilterData" localSheetId="0" hidden="1">'CV Rotina &lt;2A - procedência'!$A$1:$X$86</definedName>
    <definedName name="Z_F4DFBEC3_C3AF_4D5C_B8CA_6961963D0749_.wvu.FilterData" localSheetId="1" hidden="1">'CV Rotina &lt;2A - residência'!$A$1:$X$86</definedName>
  </definedNames>
  <calcPr calcId="152511" calcMode="manual"/>
  <customWorkbookViews>
    <customWorkbookView name="Mayara Santana Alves da Cruz - Modo de exibição pessoal" guid="{3750D93B-2A32-4040-BAE5-F8408ECDBB1D}" mergeInterval="0" personalView="1" maximized="1" xWindow="1592" yWindow="-8" windowWidth="1616" windowHeight="876" tabRatio="856" activeSheetId="2"/>
    <customWorkbookView name="Leoverlane da Cunha Miranda - Modo de exibição pessoal" guid="{9EFA0E2E-4423-4194-BE85-A51AF61C76D7}" mergeInterval="0" personalView="1" maximized="1" xWindow="-1928" yWindow="-275" windowWidth="1936" windowHeight="1056" tabRatio="856" activeSheetId="2"/>
    <customWorkbookView name="Renata Martins Fantin - Modo de exibição pessoal" guid="{1A030D3C-92EE-4DAF-ABAC-228947DF045D}" mergeInterval="0" personalView="1" maximized="1" xWindow="-8" yWindow="-8" windowWidth="1936" windowHeight="1056" tabRatio="8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2" l="1"/>
  <c r="H45" i="2" s="1"/>
  <c r="F45" i="2"/>
  <c r="J45" i="2"/>
  <c r="D46" i="2"/>
  <c r="F46" i="2"/>
  <c r="H46" i="2"/>
  <c r="J46" i="2"/>
  <c r="L46" i="2"/>
  <c r="D47" i="2"/>
  <c r="F47" i="2"/>
  <c r="H47" i="2"/>
  <c r="J47" i="2"/>
  <c r="L47" i="2"/>
  <c r="D48" i="2"/>
  <c r="F48" i="2" s="1"/>
  <c r="D49" i="2"/>
  <c r="H49" i="2" s="1"/>
  <c r="F49" i="2"/>
  <c r="L49" i="2"/>
  <c r="D50" i="2"/>
  <c r="F50" i="2" s="1"/>
  <c r="D51" i="2"/>
  <c r="L51" i="2" s="1"/>
  <c r="F51" i="2"/>
  <c r="H51" i="2"/>
  <c r="J51" i="2"/>
  <c r="D52" i="2"/>
  <c r="F52" i="2"/>
  <c r="H52" i="2"/>
  <c r="J52" i="2"/>
  <c r="L52" i="2"/>
  <c r="D53" i="2"/>
  <c r="F53" i="2"/>
  <c r="H53" i="2"/>
  <c r="J53" i="2"/>
  <c r="L53" i="2"/>
  <c r="D54" i="2"/>
  <c r="F54" i="2" s="1"/>
  <c r="J54" i="2"/>
  <c r="L54" i="2"/>
  <c r="D55" i="2"/>
  <c r="H55" i="2" s="1"/>
  <c r="F55" i="2"/>
  <c r="D56" i="2"/>
  <c r="F56" i="2" s="1"/>
  <c r="H56" i="2"/>
  <c r="D57" i="2"/>
  <c r="H57" i="2" s="1"/>
  <c r="F57" i="2"/>
  <c r="J57" i="2"/>
  <c r="D58" i="2"/>
  <c r="F58" i="2"/>
  <c r="H58" i="2"/>
  <c r="J58" i="2"/>
  <c r="L58" i="2"/>
  <c r="D59" i="2"/>
  <c r="F59" i="2"/>
  <c r="H59" i="2"/>
  <c r="J59" i="2"/>
  <c r="L59" i="2"/>
  <c r="D60" i="2"/>
  <c r="F60" i="2" s="1"/>
  <c r="D61" i="2"/>
  <c r="F61" i="2" s="1"/>
  <c r="L61" i="2"/>
  <c r="D62" i="2"/>
  <c r="F62" i="2" s="1"/>
  <c r="D63" i="2"/>
  <c r="D83" i="2" s="1"/>
  <c r="F63" i="2"/>
  <c r="H63" i="2"/>
  <c r="J63" i="2"/>
  <c r="D64" i="2"/>
  <c r="F64" i="2"/>
  <c r="H64" i="2"/>
  <c r="J64" i="2"/>
  <c r="L64" i="2"/>
  <c r="D65" i="2"/>
  <c r="F65" i="2"/>
  <c r="H65" i="2"/>
  <c r="J65" i="2"/>
  <c r="L65" i="2"/>
  <c r="D66" i="2"/>
  <c r="F66" i="2" s="1"/>
  <c r="J66" i="2"/>
  <c r="L66" i="2"/>
  <c r="D67" i="2"/>
  <c r="H67" i="2" s="1"/>
  <c r="F67" i="2"/>
  <c r="D68" i="2"/>
  <c r="J68" i="2" s="1"/>
  <c r="F68" i="2"/>
  <c r="H68" i="2"/>
  <c r="D69" i="2"/>
  <c r="H69" i="2" s="1"/>
  <c r="F69" i="2"/>
  <c r="J69" i="2"/>
  <c r="D70" i="2"/>
  <c r="F70" i="2"/>
  <c r="H70" i="2"/>
  <c r="J70" i="2"/>
  <c r="L70" i="2"/>
  <c r="D71" i="2"/>
  <c r="F71" i="2"/>
  <c r="H71" i="2"/>
  <c r="J71" i="2"/>
  <c r="L71" i="2"/>
  <c r="D72" i="2"/>
  <c r="F72" i="2" s="1"/>
  <c r="D73" i="2"/>
  <c r="H73" i="2" s="1"/>
  <c r="F73" i="2"/>
  <c r="L73" i="2"/>
  <c r="D74" i="2"/>
  <c r="F74" i="2" s="1"/>
  <c r="D75" i="2"/>
  <c r="L75" i="2" s="1"/>
  <c r="F75" i="2"/>
  <c r="H75" i="2"/>
  <c r="J75" i="2"/>
  <c r="D76" i="2"/>
  <c r="F76" i="2"/>
  <c r="H76" i="2"/>
  <c r="J76" i="2"/>
  <c r="L76" i="2"/>
  <c r="D77" i="2"/>
  <c r="F77" i="2"/>
  <c r="H77" i="2"/>
  <c r="J77" i="2"/>
  <c r="L77" i="2"/>
  <c r="D78" i="2"/>
  <c r="F78" i="2" s="1"/>
  <c r="J78" i="2"/>
  <c r="L78" i="2"/>
  <c r="D79" i="2"/>
  <c r="H79" i="2" s="1"/>
  <c r="F79" i="2"/>
  <c r="C81" i="2"/>
  <c r="D81" i="2"/>
  <c r="E81" i="2"/>
  <c r="F81" i="2" s="1"/>
  <c r="G81" i="2"/>
  <c r="H81" i="2" s="1"/>
  <c r="I81" i="2"/>
  <c r="J81" i="2" s="1"/>
  <c r="K81" i="2"/>
  <c r="L81" i="2" s="1"/>
  <c r="C82" i="2"/>
  <c r="D82" i="2"/>
  <c r="E82" i="2"/>
  <c r="F82" i="2" s="1"/>
  <c r="G82" i="2"/>
  <c r="H82" i="2" s="1"/>
  <c r="I82" i="2"/>
  <c r="J82" i="2" s="1"/>
  <c r="K82" i="2"/>
  <c r="L82" i="2" s="1"/>
  <c r="C83" i="2"/>
  <c r="E83" i="2"/>
  <c r="G83" i="2"/>
  <c r="I83" i="2"/>
  <c r="K83" i="2"/>
  <c r="C84" i="2"/>
  <c r="D84" i="2"/>
  <c r="E84" i="2"/>
  <c r="F84" i="2" s="1"/>
  <c r="G84" i="2"/>
  <c r="H84" i="2" s="1"/>
  <c r="I84" i="2"/>
  <c r="J84" i="2" s="1"/>
  <c r="K84" i="2"/>
  <c r="L84" i="2" s="1"/>
  <c r="C85" i="2"/>
  <c r="D85" i="2"/>
  <c r="G85" i="2" l="1"/>
  <c r="H85" i="2" s="1"/>
  <c r="J83" i="2"/>
  <c r="F83" i="2"/>
  <c r="H83" i="2"/>
  <c r="L83" i="2"/>
  <c r="E85" i="2"/>
  <c r="F85" i="2" s="1"/>
  <c r="H78" i="2"/>
  <c r="J73" i="2"/>
  <c r="L68" i="2"/>
  <c r="H66" i="2"/>
  <c r="J61" i="2"/>
  <c r="L56" i="2"/>
  <c r="H54" i="2"/>
  <c r="J49" i="2"/>
  <c r="L63" i="2"/>
  <c r="H61" i="2"/>
  <c r="J56" i="2"/>
  <c r="L72" i="2"/>
  <c r="L60" i="2"/>
  <c r="L48" i="2"/>
  <c r="K85" i="2"/>
  <c r="L85" i="2" s="1"/>
  <c r="L79" i="2"/>
  <c r="J72" i="2"/>
  <c r="L67" i="2"/>
  <c r="J60" i="2"/>
  <c r="L55" i="2"/>
  <c r="J48" i="2"/>
  <c r="J79" i="2"/>
  <c r="L74" i="2"/>
  <c r="H72" i="2"/>
  <c r="J67" i="2"/>
  <c r="L62" i="2"/>
  <c r="H60" i="2"/>
  <c r="J55" i="2"/>
  <c r="L50" i="2"/>
  <c r="H48" i="2"/>
  <c r="I85" i="2"/>
  <c r="J85" i="2" s="1"/>
  <c r="J74" i="2"/>
  <c r="L69" i="2"/>
  <c r="J62" i="2"/>
  <c r="L57" i="2"/>
  <c r="J50" i="2"/>
  <c r="L45" i="2"/>
  <c r="H74" i="2"/>
  <c r="H62" i="2"/>
  <c r="H50" i="2"/>
  <c r="G81" i="3"/>
  <c r="G82" i="3"/>
  <c r="I81" i="3"/>
  <c r="I82" i="3"/>
  <c r="K81" i="3"/>
  <c r="K82" i="3"/>
  <c r="M81" i="3"/>
  <c r="M82" i="3"/>
  <c r="O81" i="3"/>
  <c r="O82" i="3"/>
  <c r="Q81" i="3"/>
  <c r="Q82" i="3"/>
  <c r="S81" i="3"/>
  <c r="S82" i="3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2" i="7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2" i="8"/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2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2" i="3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2" i="2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2" i="1"/>
  <c r="Z84" i="2" l="1"/>
  <c r="Z83" i="2"/>
  <c r="Z82" i="2"/>
  <c r="Z81" i="2"/>
  <c r="Z81" i="1"/>
  <c r="Z84" i="1"/>
  <c r="Z83" i="1"/>
  <c r="Z82" i="1"/>
  <c r="AA20" i="1"/>
  <c r="AA15" i="1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3" i="1"/>
  <c r="AA4" i="1"/>
  <c r="AA5" i="1"/>
  <c r="AA6" i="1"/>
  <c r="AA7" i="1"/>
  <c r="AA8" i="1"/>
  <c r="AA9" i="1"/>
  <c r="AA10" i="1"/>
  <c r="AA11" i="1"/>
  <c r="AA12" i="1"/>
  <c r="AA13" i="1"/>
  <c r="AA14" i="1"/>
  <c r="AA16" i="1"/>
  <c r="AA17" i="1"/>
  <c r="AA18" i="1"/>
  <c r="AA19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2" i="2"/>
  <c r="F2" i="1" l="1"/>
  <c r="C2" i="9" s="1"/>
  <c r="AA2" i="1"/>
  <c r="Z86" i="1" s="1"/>
  <c r="Z87" i="1" s="1"/>
  <c r="Z86" i="2"/>
  <c r="Z87" i="2" s="1"/>
  <c r="Z85" i="2"/>
  <c r="H2" i="1"/>
  <c r="Z85" i="1"/>
  <c r="E85" i="8"/>
  <c r="C85" i="8"/>
  <c r="E84" i="8"/>
  <c r="C84" i="8"/>
  <c r="E83" i="8"/>
  <c r="C83" i="8"/>
  <c r="E82" i="8"/>
  <c r="C82" i="8"/>
  <c r="E81" i="8"/>
  <c r="C81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W85" i="4"/>
  <c r="U85" i="4"/>
  <c r="S85" i="4"/>
  <c r="Q85" i="4"/>
  <c r="O85" i="4"/>
  <c r="M85" i="4"/>
  <c r="K85" i="4"/>
  <c r="I85" i="4"/>
  <c r="G85" i="4"/>
  <c r="E85" i="4"/>
  <c r="C85" i="4"/>
  <c r="W84" i="4"/>
  <c r="U84" i="4"/>
  <c r="S84" i="4"/>
  <c r="Q84" i="4"/>
  <c r="O84" i="4"/>
  <c r="M84" i="4"/>
  <c r="K84" i="4"/>
  <c r="I84" i="4"/>
  <c r="G84" i="4"/>
  <c r="E84" i="4"/>
  <c r="C84" i="4"/>
  <c r="W83" i="4"/>
  <c r="U83" i="4"/>
  <c r="S83" i="4"/>
  <c r="Q83" i="4"/>
  <c r="O83" i="4"/>
  <c r="M83" i="4"/>
  <c r="K83" i="4"/>
  <c r="I83" i="4"/>
  <c r="G83" i="4"/>
  <c r="E83" i="4"/>
  <c r="C83" i="4"/>
  <c r="W82" i="4"/>
  <c r="U82" i="4"/>
  <c r="S82" i="4"/>
  <c r="Q82" i="4"/>
  <c r="O82" i="4"/>
  <c r="M82" i="4"/>
  <c r="K82" i="4"/>
  <c r="I82" i="4"/>
  <c r="G82" i="4"/>
  <c r="E82" i="4"/>
  <c r="C82" i="4"/>
  <c r="W81" i="4"/>
  <c r="U81" i="4"/>
  <c r="S81" i="4"/>
  <c r="Q81" i="4"/>
  <c r="O81" i="4"/>
  <c r="M81" i="4"/>
  <c r="K81" i="4"/>
  <c r="I81" i="4"/>
  <c r="G81" i="4"/>
  <c r="E81" i="4"/>
  <c r="C81" i="4"/>
  <c r="X79" i="4"/>
  <c r="V79" i="4"/>
  <c r="R79" i="4"/>
  <c r="N79" i="4"/>
  <c r="J79" i="4"/>
  <c r="H79" i="4"/>
  <c r="N78" i="4"/>
  <c r="R77" i="4"/>
  <c r="N77" i="4"/>
  <c r="X76" i="4"/>
  <c r="T76" i="4"/>
  <c r="R76" i="4"/>
  <c r="P76" i="4"/>
  <c r="L76" i="4"/>
  <c r="H76" i="4"/>
  <c r="J76" i="4"/>
  <c r="V75" i="4"/>
  <c r="R75" i="4"/>
  <c r="N75" i="4"/>
  <c r="J75" i="4"/>
  <c r="H75" i="4"/>
  <c r="X75" i="4"/>
  <c r="X74" i="4"/>
  <c r="T74" i="4"/>
  <c r="N74" i="4"/>
  <c r="L74" i="4"/>
  <c r="P74" i="4"/>
  <c r="V73" i="4"/>
  <c r="T73" i="4"/>
  <c r="N73" i="4"/>
  <c r="L73" i="4"/>
  <c r="X72" i="4"/>
  <c r="T72" i="4"/>
  <c r="P72" i="4"/>
  <c r="L72" i="4"/>
  <c r="V71" i="4"/>
  <c r="R71" i="4"/>
  <c r="N71" i="4"/>
  <c r="J71" i="4"/>
  <c r="H71" i="4"/>
  <c r="V70" i="4"/>
  <c r="T70" i="4"/>
  <c r="L70" i="4"/>
  <c r="H70" i="4"/>
  <c r="P70" i="4"/>
  <c r="V69" i="4"/>
  <c r="T69" i="4"/>
  <c r="R69" i="4"/>
  <c r="L69" i="4"/>
  <c r="J69" i="4"/>
  <c r="H69" i="4"/>
  <c r="X68" i="4"/>
  <c r="T68" i="4"/>
  <c r="P68" i="4"/>
  <c r="L68" i="4"/>
  <c r="X67" i="4"/>
  <c r="V67" i="4"/>
  <c r="R67" i="4"/>
  <c r="N67" i="4"/>
  <c r="J67" i="4"/>
  <c r="H67" i="4"/>
  <c r="H66" i="4"/>
  <c r="V66" i="4"/>
  <c r="T65" i="4"/>
  <c r="R65" i="4"/>
  <c r="J65" i="4"/>
  <c r="H65" i="4"/>
  <c r="X64" i="4"/>
  <c r="T64" i="4"/>
  <c r="R64" i="4"/>
  <c r="P64" i="4"/>
  <c r="L64" i="4"/>
  <c r="J64" i="4"/>
  <c r="H64" i="4"/>
  <c r="X63" i="4"/>
  <c r="V63" i="4"/>
  <c r="R63" i="4"/>
  <c r="N63" i="4"/>
  <c r="J63" i="4"/>
  <c r="H63" i="4"/>
  <c r="X62" i="4"/>
  <c r="X60" i="4"/>
  <c r="T60" i="4"/>
  <c r="R60" i="4"/>
  <c r="P60" i="4"/>
  <c r="L60" i="4"/>
  <c r="H60" i="4"/>
  <c r="J60" i="4"/>
  <c r="V59" i="4"/>
  <c r="R59" i="4"/>
  <c r="N59" i="4"/>
  <c r="J59" i="4"/>
  <c r="H59" i="4"/>
  <c r="X59" i="4"/>
  <c r="X58" i="4"/>
  <c r="T58" i="4"/>
  <c r="N58" i="4"/>
  <c r="L58" i="4"/>
  <c r="P58" i="4"/>
  <c r="T57" i="4"/>
  <c r="L57" i="4"/>
  <c r="X56" i="4"/>
  <c r="T56" i="4"/>
  <c r="P56" i="4"/>
  <c r="L56" i="4"/>
  <c r="V55" i="4"/>
  <c r="R55" i="4"/>
  <c r="N55" i="4"/>
  <c r="J55" i="4"/>
  <c r="H55" i="4"/>
  <c r="V54" i="4"/>
  <c r="T54" i="4"/>
  <c r="P54" i="4"/>
  <c r="L54" i="4"/>
  <c r="J54" i="4"/>
  <c r="X54" i="4"/>
  <c r="X53" i="4"/>
  <c r="V53" i="4"/>
  <c r="R53" i="4"/>
  <c r="P53" i="4"/>
  <c r="N53" i="4"/>
  <c r="J53" i="4"/>
  <c r="H53" i="4"/>
  <c r="T53" i="4"/>
  <c r="V52" i="4"/>
  <c r="N52" i="4"/>
  <c r="H52" i="4"/>
  <c r="R52" i="4"/>
  <c r="T51" i="4"/>
  <c r="N51" i="4"/>
  <c r="X50" i="4"/>
  <c r="T50" i="4"/>
  <c r="P50" i="4"/>
  <c r="L50" i="4"/>
  <c r="X49" i="4"/>
  <c r="V49" i="4"/>
  <c r="R49" i="4"/>
  <c r="P49" i="4"/>
  <c r="N49" i="4"/>
  <c r="J49" i="4"/>
  <c r="H49" i="4"/>
  <c r="T49" i="4"/>
  <c r="V48" i="4"/>
  <c r="P48" i="4"/>
  <c r="N48" i="4"/>
  <c r="H48" i="4"/>
  <c r="R48" i="4"/>
  <c r="V47" i="4"/>
  <c r="N47" i="4"/>
  <c r="X46" i="4"/>
  <c r="T46" i="4"/>
  <c r="R46" i="4"/>
  <c r="P46" i="4"/>
  <c r="L46" i="4"/>
  <c r="J46" i="4"/>
  <c r="X45" i="4"/>
  <c r="V45" i="4"/>
  <c r="R45" i="4"/>
  <c r="N45" i="4"/>
  <c r="J45" i="4"/>
  <c r="H45" i="4"/>
  <c r="X44" i="4"/>
  <c r="V44" i="4"/>
  <c r="L44" i="4"/>
  <c r="T44" i="4"/>
  <c r="V43" i="4"/>
  <c r="L43" i="4"/>
  <c r="H43" i="4"/>
  <c r="X42" i="4"/>
  <c r="T42" i="4"/>
  <c r="P42" i="4"/>
  <c r="L42" i="4"/>
  <c r="R42" i="4"/>
  <c r="V41" i="4"/>
  <c r="R41" i="4"/>
  <c r="N41" i="4"/>
  <c r="J41" i="4"/>
  <c r="H41" i="4"/>
  <c r="P41" i="4"/>
  <c r="X40" i="4"/>
  <c r="V40" i="4"/>
  <c r="T40" i="4"/>
  <c r="L40" i="4"/>
  <c r="H40" i="4"/>
  <c r="P40" i="4"/>
  <c r="V39" i="4"/>
  <c r="T39" i="4"/>
  <c r="L39" i="4"/>
  <c r="J39" i="4"/>
  <c r="H39" i="4"/>
  <c r="X38" i="4"/>
  <c r="T38" i="4"/>
  <c r="P38" i="4"/>
  <c r="L38" i="4"/>
  <c r="J38" i="4"/>
  <c r="X37" i="4"/>
  <c r="V37" i="4"/>
  <c r="R37" i="4"/>
  <c r="N37" i="4"/>
  <c r="J37" i="4"/>
  <c r="H37" i="4"/>
  <c r="P37" i="4"/>
  <c r="T36" i="4"/>
  <c r="P36" i="4"/>
  <c r="L36" i="4"/>
  <c r="J36" i="4"/>
  <c r="H36" i="4"/>
  <c r="X36" i="4"/>
  <c r="R36" i="4"/>
  <c r="V35" i="4"/>
  <c r="R35" i="4"/>
  <c r="N35" i="4"/>
  <c r="J35" i="4"/>
  <c r="H35" i="4"/>
  <c r="T35" i="4"/>
  <c r="T34" i="4"/>
  <c r="L34" i="4"/>
  <c r="X34" i="4"/>
  <c r="R34" i="4"/>
  <c r="T33" i="4"/>
  <c r="R33" i="4"/>
  <c r="L33" i="4"/>
  <c r="J33" i="4"/>
  <c r="X33" i="4"/>
  <c r="H33" i="4"/>
  <c r="X32" i="4"/>
  <c r="T32" i="4"/>
  <c r="R32" i="4"/>
  <c r="P32" i="4"/>
  <c r="L32" i="4"/>
  <c r="J32" i="4"/>
  <c r="H32" i="4"/>
  <c r="V32" i="4"/>
  <c r="V31" i="4"/>
  <c r="R31" i="4"/>
  <c r="N31" i="4"/>
  <c r="J31" i="4"/>
  <c r="H31" i="4"/>
  <c r="T31" i="4"/>
  <c r="T30" i="4"/>
  <c r="L30" i="4"/>
  <c r="X30" i="4"/>
  <c r="R30" i="4"/>
  <c r="T29" i="4"/>
  <c r="R29" i="4"/>
  <c r="L29" i="4"/>
  <c r="J29" i="4"/>
  <c r="X29" i="4"/>
  <c r="H29" i="4"/>
  <c r="X28" i="4"/>
  <c r="T28" i="4"/>
  <c r="R28" i="4"/>
  <c r="P28" i="4"/>
  <c r="L28" i="4"/>
  <c r="J28" i="4"/>
  <c r="H28" i="4"/>
  <c r="V28" i="4"/>
  <c r="V27" i="4"/>
  <c r="R27" i="4"/>
  <c r="N27" i="4"/>
  <c r="J27" i="4"/>
  <c r="H27" i="4"/>
  <c r="T27" i="4"/>
  <c r="T26" i="4"/>
  <c r="L26" i="4"/>
  <c r="X26" i="4"/>
  <c r="R26" i="4"/>
  <c r="T25" i="4"/>
  <c r="R25" i="4"/>
  <c r="L25" i="4"/>
  <c r="J25" i="4"/>
  <c r="X25" i="4"/>
  <c r="H25" i="4"/>
  <c r="X24" i="4"/>
  <c r="T24" i="4"/>
  <c r="R24" i="4"/>
  <c r="P24" i="4"/>
  <c r="L24" i="4"/>
  <c r="J24" i="4"/>
  <c r="H24" i="4"/>
  <c r="V24" i="4"/>
  <c r="V23" i="4"/>
  <c r="R23" i="4"/>
  <c r="N23" i="4"/>
  <c r="J23" i="4"/>
  <c r="H23" i="4"/>
  <c r="T23" i="4"/>
  <c r="T22" i="4"/>
  <c r="L22" i="4"/>
  <c r="X22" i="4"/>
  <c r="R22" i="4"/>
  <c r="T21" i="4"/>
  <c r="R21" i="4"/>
  <c r="L21" i="4"/>
  <c r="J21" i="4"/>
  <c r="X21" i="4"/>
  <c r="H21" i="4"/>
  <c r="X20" i="4"/>
  <c r="T20" i="4"/>
  <c r="R20" i="4"/>
  <c r="P20" i="4"/>
  <c r="L20" i="4"/>
  <c r="J20" i="4"/>
  <c r="H20" i="4"/>
  <c r="V20" i="4"/>
  <c r="V19" i="4"/>
  <c r="R19" i="4"/>
  <c r="N19" i="4"/>
  <c r="J19" i="4"/>
  <c r="H19" i="4"/>
  <c r="T19" i="4"/>
  <c r="T18" i="4"/>
  <c r="L18" i="4"/>
  <c r="X18" i="4"/>
  <c r="R18" i="4"/>
  <c r="T17" i="4"/>
  <c r="R17" i="4"/>
  <c r="L17" i="4"/>
  <c r="J17" i="4"/>
  <c r="X17" i="4"/>
  <c r="H17" i="4"/>
  <c r="X16" i="4"/>
  <c r="T16" i="4"/>
  <c r="R16" i="4"/>
  <c r="P16" i="4"/>
  <c r="L16" i="4"/>
  <c r="J16" i="4"/>
  <c r="H16" i="4"/>
  <c r="V16" i="4"/>
  <c r="V15" i="4"/>
  <c r="R15" i="4"/>
  <c r="N15" i="4"/>
  <c r="J15" i="4"/>
  <c r="H15" i="4"/>
  <c r="T15" i="4"/>
  <c r="T14" i="4"/>
  <c r="L14" i="4"/>
  <c r="X14" i="4"/>
  <c r="R14" i="4"/>
  <c r="T13" i="4"/>
  <c r="R13" i="4"/>
  <c r="L13" i="4"/>
  <c r="J13" i="4"/>
  <c r="X13" i="4"/>
  <c r="H13" i="4"/>
  <c r="X12" i="4"/>
  <c r="T12" i="4"/>
  <c r="R12" i="4"/>
  <c r="P12" i="4"/>
  <c r="L12" i="4"/>
  <c r="J12" i="4"/>
  <c r="H12" i="4"/>
  <c r="V12" i="4"/>
  <c r="V11" i="4"/>
  <c r="R11" i="4"/>
  <c r="N11" i="4"/>
  <c r="J11" i="4"/>
  <c r="H11" i="4"/>
  <c r="T11" i="4"/>
  <c r="T10" i="4"/>
  <c r="L10" i="4"/>
  <c r="X10" i="4"/>
  <c r="R10" i="4"/>
  <c r="T9" i="4"/>
  <c r="R9" i="4"/>
  <c r="L9" i="4"/>
  <c r="J9" i="4"/>
  <c r="X9" i="4"/>
  <c r="H9" i="4"/>
  <c r="X8" i="4"/>
  <c r="T8" i="4"/>
  <c r="R8" i="4"/>
  <c r="P8" i="4"/>
  <c r="L8" i="4"/>
  <c r="J8" i="4"/>
  <c r="H8" i="4"/>
  <c r="V8" i="4"/>
  <c r="V7" i="4"/>
  <c r="R7" i="4"/>
  <c r="N7" i="4"/>
  <c r="J7" i="4"/>
  <c r="H7" i="4"/>
  <c r="T7" i="4"/>
  <c r="T6" i="4"/>
  <c r="L6" i="4"/>
  <c r="X6" i="4"/>
  <c r="R6" i="4"/>
  <c r="T5" i="4"/>
  <c r="R5" i="4"/>
  <c r="L5" i="4"/>
  <c r="J5" i="4"/>
  <c r="H5" i="4"/>
  <c r="X4" i="4"/>
  <c r="T4" i="4"/>
  <c r="R4" i="4"/>
  <c r="P4" i="4"/>
  <c r="L4" i="4"/>
  <c r="J4" i="4"/>
  <c r="H4" i="4"/>
  <c r="V3" i="4"/>
  <c r="R3" i="4"/>
  <c r="N3" i="4"/>
  <c r="J3" i="4"/>
  <c r="H3" i="4"/>
  <c r="T3" i="4"/>
  <c r="T2" i="4"/>
  <c r="L2" i="4"/>
  <c r="X2" i="4"/>
  <c r="W84" i="2"/>
  <c r="U84" i="2"/>
  <c r="S84" i="2"/>
  <c r="Q84" i="2"/>
  <c r="O84" i="2"/>
  <c r="M84" i="2"/>
  <c r="W83" i="2"/>
  <c r="U83" i="2"/>
  <c r="S83" i="2"/>
  <c r="Q83" i="2"/>
  <c r="O83" i="2"/>
  <c r="M83" i="2"/>
  <c r="W82" i="2"/>
  <c r="U82" i="2"/>
  <c r="S82" i="2"/>
  <c r="Q82" i="2"/>
  <c r="O82" i="2"/>
  <c r="M82" i="2"/>
  <c r="W81" i="2"/>
  <c r="U81" i="2"/>
  <c r="S81" i="2"/>
  <c r="Q81" i="2"/>
  <c r="O81" i="2"/>
  <c r="M81" i="2"/>
  <c r="V79" i="2"/>
  <c r="H79" i="10" s="1"/>
  <c r="F79" i="10"/>
  <c r="T79" i="2"/>
  <c r="K79" i="10" s="1"/>
  <c r="P78" i="2"/>
  <c r="I78" i="10" s="1"/>
  <c r="X76" i="2"/>
  <c r="L76" i="10" s="1"/>
  <c r="V75" i="2"/>
  <c r="H75" i="10" s="1"/>
  <c r="R75" i="2"/>
  <c r="J75" i="10" s="1"/>
  <c r="F75" i="10"/>
  <c r="E75" i="10"/>
  <c r="T75" i="2"/>
  <c r="K75" i="10" s="1"/>
  <c r="P74" i="2"/>
  <c r="I74" i="10" s="1"/>
  <c r="N74" i="2"/>
  <c r="D74" i="10" s="1"/>
  <c r="G74" i="10"/>
  <c r="T73" i="2"/>
  <c r="K73" i="10" s="1"/>
  <c r="T72" i="2"/>
  <c r="K72" i="10" s="1"/>
  <c r="T71" i="2"/>
  <c r="K71" i="10" s="1"/>
  <c r="X70" i="2"/>
  <c r="L70" i="10" s="1"/>
  <c r="T69" i="2"/>
  <c r="K69" i="10" s="1"/>
  <c r="N69" i="2"/>
  <c r="D69" i="10" s="1"/>
  <c r="T68" i="2"/>
  <c r="K68" i="10" s="1"/>
  <c r="P68" i="2"/>
  <c r="I68" i="10" s="1"/>
  <c r="V67" i="2"/>
  <c r="H67" i="10" s="1"/>
  <c r="R67" i="2"/>
  <c r="J67" i="10" s="1"/>
  <c r="F67" i="10"/>
  <c r="E67" i="10"/>
  <c r="T67" i="2"/>
  <c r="K67" i="10" s="1"/>
  <c r="P66" i="2"/>
  <c r="I66" i="10" s="1"/>
  <c r="T65" i="2"/>
  <c r="K65" i="10" s="1"/>
  <c r="N65" i="2"/>
  <c r="D65" i="10" s="1"/>
  <c r="G65" i="10"/>
  <c r="P64" i="2"/>
  <c r="I64" i="10" s="1"/>
  <c r="V62" i="2"/>
  <c r="H62" i="10" s="1"/>
  <c r="R62" i="2"/>
  <c r="J62" i="10" s="1"/>
  <c r="P62" i="2"/>
  <c r="I62" i="10" s="1"/>
  <c r="F62" i="10"/>
  <c r="E62" i="10"/>
  <c r="C62" i="10"/>
  <c r="T62" i="2"/>
  <c r="K62" i="10" s="1"/>
  <c r="V61" i="2"/>
  <c r="H61" i="10" s="1"/>
  <c r="G61" i="10"/>
  <c r="E61" i="10"/>
  <c r="T61" i="2"/>
  <c r="K61" i="10" s="1"/>
  <c r="N60" i="2"/>
  <c r="D60" i="10" s="1"/>
  <c r="R59" i="2"/>
  <c r="J59" i="10" s="1"/>
  <c r="V58" i="2"/>
  <c r="H58" i="10" s="1"/>
  <c r="F58" i="10"/>
  <c r="T58" i="2"/>
  <c r="K58" i="10" s="1"/>
  <c r="G57" i="10"/>
  <c r="N56" i="2"/>
  <c r="D56" i="10" s="1"/>
  <c r="F56" i="10"/>
  <c r="R55" i="2"/>
  <c r="J55" i="10" s="1"/>
  <c r="T54" i="2"/>
  <c r="K54" i="10" s="1"/>
  <c r="V53" i="2"/>
  <c r="H53" i="10" s="1"/>
  <c r="E53" i="10"/>
  <c r="T53" i="2"/>
  <c r="K53" i="10" s="1"/>
  <c r="N52" i="2"/>
  <c r="D52" i="10" s="1"/>
  <c r="R50" i="2"/>
  <c r="J50" i="10" s="1"/>
  <c r="P50" i="2"/>
  <c r="I50" i="10" s="1"/>
  <c r="E50" i="10"/>
  <c r="C50" i="10"/>
  <c r="T50" i="2"/>
  <c r="K50" i="10" s="1"/>
  <c r="V49" i="2"/>
  <c r="H49" i="10" s="1"/>
  <c r="G49" i="10"/>
  <c r="E49" i="10"/>
  <c r="T49" i="2"/>
  <c r="K49" i="10" s="1"/>
  <c r="N48" i="2"/>
  <c r="D48" i="10" s="1"/>
  <c r="V46" i="2"/>
  <c r="H46" i="10" s="1"/>
  <c r="R46" i="2"/>
  <c r="J46" i="10" s="1"/>
  <c r="F46" i="10"/>
  <c r="E46" i="10"/>
  <c r="T46" i="2"/>
  <c r="K46" i="10" s="1"/>
  <c r="G45" i="10"/>
  <c r="N44" i="2"/>
  <c r="D44" i="10" s="1"/>
  <c r="J44" i="2"/>
  <c r="F44" i="10" s="1"/>
  <c r="R43" i="2"/>
  <c r="J43" i="10" s="1"/>
  <c r="T42" i="2"/>
  <c r="K42" i="10" s="1"/>
  <c r="V41" i="2"/>
  <c r="H41" i="10" s="1"/>
  <c r="T41" i="2"/>
  <c r="K41" i="10" s="1"/>
  <c r="L41" i="2"/>
  <c r="G41" i="10" s="1"/>
  <c r="H41" i="2"/>
  <c r="E41" i="10" s="1"/>
  <c r="F41" i="2"/>
  <c r="C41" i="10" s="1"/>
  <c r="P41" i="2"/>
  <c r="I41" i="10" s="1"/>
  <c r="N40" i="2"/>
  <c r="D40" i="10" s="1"/>
  <c r="J40" i="2"/>
  <c r="F40" i="10" s="1"/>
  <c r="J39" i="2"/>
  <c r="F39" i="10" s="1"/>
  <c r="T39" i="2"/>
  <c r="K39" i="10" s="1"/>
  <c r="V38" i="2"/>
  <c r="H38" i="10" s="1"/>
  <c r="R38" i="2"/>
  <c r="J38" i="10" s="1"/>
  <c r="P38" i="2"/>
  <c r="I38" i="10" s="1"/>
  <c r="J38" i="2"/>
  <c r="F38" i="10" s="1"/>
  <c r="H38" i="2"/>
  <c r="E38" i="10" s="1"/>
  <c r="F38" i="2"/>
  <c r="C38" i="10" s="1"/>
  <c r="T38" i="2"/>
  <c r="K38" i="10" s="1"/>
  <c r="T37" i="2"/>
  <c r="K37" i="10" s="1"/>
  <c r="L37" i="2"/>
  <c r="G37" i="10" s="1"/>
  <c r="H37" i="2"/>
  <c r="E37" i="10" s="1"/>
  <c r="V37" i="2"/>
  <c r="H37" i="10" s="1"/>
  <c r="T36" i="2"/>
  <c r="K36" i="10" s="1"/>
  <c r="L36" i="2"/>
  <c r="G36" i="10" s="1"/>
  <c r="F36" i="2"/>
  <c r="C36" i="10" s="1"/>
  <c r="V36" i="2"/>
  <c r="H36" i="10" s="1"/>
  <c r="L35" i="2"/>
  <c r="G35" i="10" s="1"/>
  <c r="V34" i="2"/>
  <c r="H34" i="10" s="1"/>
  <c r="P34" i="2"/>
  <c r="I34" i="10" s="1"/>
  <c r="J34" i="2"/>
  <c r="F34" i="10" s="1"/>
  <c r="F34" i="2"/>
  <c r="C34" i="10" s="1"/>
  <c r="T34" i="2"/>
  <c r="K34" i="10" s="1"/>
  <c r="T33" i="2"/>
  <c r="K33" i="10" s="1"/>
  <c r="H33" i="2"/>
  <c r="E33" i="10" s="1"/>
  <c r="L33" i="2"/>
  <c r="G33" i="10" s="1"/>
  <c r="V32" i="2"/>
  <c r="H32" i="10" s="1"/>
  <c r="T32" i="2"/>
  <c r="K32" i="10" s="1"/>
  <c r="L32" i="2"/>
  <c r="G32" i="10" s="1"/>
  <c r="J32" i="2"/>
  <c r="F32" i="10" s="1"/>
  <c r="F32" i="2"/>
  <c r="C32" i="10" s="1"/>
  <c r="R32" i="2"/>
  <c r="J32" i="10" s="1"/>
  <c r="X31" i="2"/>
  <c r="L31" i="10" s="1"/>
  <c r="J31" i="2"/>
  <c r="F31" i="10" s="1"/>
  <c r="T31" i="2"/>
  <c r="K31" i="10" s="1"/>
  <c r="V30" i="2"/>
  <c r="H30" i="10" s="1"/>
  <c r="R30" i="2"/>
  <c r="J30" i="10" s="1"/>
  <c r="P30" i="2"/>
  <c r="I30" i="10" s="1"/>
  <c r="J30" i="2"/>
  <c r="F30" i="10" s="1"/>
  <c r="H30" i="2"/>
  <c r="E30" i="10" s="1"/>
  <c r="F30" i="2"/>
  <c r="C30" i="10" s="1"/>
  <c r="T30" i="2"/>
  <c r="K30" i="10" s="1"/>
  <c r="T29" i="2"/>
  <c r="K29" i="10" s="1"/>
  <c r="L29" i="2"/>
  <c r="G29" i="10" s="1"/>
  <c r="H29" i="2"/>
  <c r="E29" i="10" s="1"/>
  <c r="V29" i="2"/>
  <c r="H29" i="10" s="1"/>
  <c r="V28" i="2"/>
  <c r="H28" i="10" s="1"/>
  <c r="J28" i="2"/>
  <c r="F28" i="10" s="1"/>
  <c r="T28" i="2"/>
  <c r="K28" i="10" s="1"/>
  <c r="L27" i="2"/>
  <c r="G27" i="10" s="1"/>
  <c r="X27" i="2"/>
  <c r="L27" i="10" s="1"/>
  <c r="R26" i="2"/>
  <c r="J26" i="10" s="1"/>
  <c r="H26" i="2"/>
  <c r="E26" i="10" s="1"/>
  <c r="T26" i="2"/>
  <c r="K26" i="10" s="1"/>
  <c r="L25" i="2"/>
  <c r="G25" i="10" s="1"/>
  <c r="H25" i="2"/>
  <c r="E25" i="10" s="1"/>
  <c r="R24" i="2"/>
  <c r="J24" i="10" s="1"/>
  <c r="L24" i="2"/>
  <c r="G24" i="10" s="1"/>
  <c r="R23" i="2"/>
  <c r="J23" i="10" s="1"/>
  <c r="X23" i="2"/>
  <c r="L23" i="10" s="1"/>
  <c r="X22" i="2"/>
  <c r="L22" i="10" s="1"/>
  <c r="X21" i="2"/>
  <c r="L21" i="10" s="1"/>
  <c r="R20" i="2"/>
  <c r="J20" i="10" s="1"/>
  <c r="J20" i="2"/>
  <c r="F20" i="10" s="1"/>
  <c r="X20" i="2"/>
  <c r="L20" i="10" s="1"/>
  <c r="R19" i="2"/>
  <c r="J19" i="10" s="1"/>
  <c r="X19" i="2"/>
  <c r="L19" i="10" s="1"/>
  <c r="X18" i="2"/>
  <c r="L18" i="10" s="1"/>
  <c r="X17" i="2"/>
  <c r="L17" i="10" s="1"/>
  <c r="R16" i="2"/>
  <c r="J16" i="10" s="1"/>
  <c r="J16" i="2"/>
  <c r="F16" i="10" s="1"/>
  <c r="X16" i="2"/>
  <c r="L16" i="10" s="1"/>
  <c r="R15" i="2"/>
  <c r="J15" i="10" s="1"/>
  <c r="X15" i="2"/>
  <c r="L15" i="10" s="1"/>
  <c r="X14" i="2"/>
  <c r="L14" i="10" s="1"/>
  <c r="X13" i="2"/>
  <c r="L13" i="10" s="1"/>
  <c r="V12" i="2"/>
  <c r="H12" i="10" s="1"/>
  <c r="V11" i="2"/>
  <c r="H11" i="10" s="1"/>
  <c r="J11" i="2"/>
  <c r="F11" i="10" s="1"/>
  <c r="T11" i="2"/>
  <c r="K11" i="10" s="1"/>
  <c r="T10" i="2"/>
  <c r="K10" i="10" s="1"/>
  <c r="L10" i="2"/>
  <c r="G10" i="10" s="1"/>
  <c r="R9" i="2"/>
  <c r="J9" i="10" s="1"/>
  <c r="X9" i="2"/>
  <c r="L9" i="10" s="1"/>
  <c r="X8" i="2"/>
  <c r="L8" i="10" s="1"/>
  <c r="X7" i="2"/>
  <c r="L7" i="10" s="1"/>
  <c r="J6" i="2"/>
  <c r="F6" i="10" s="1"/>
  <c r="R4" i="2"/>
  <c r="J4" i="10" s="1"/>
  <c r="X3" i="2"/>
  <c r="L3" i="10" s="1"/>
  <c r="P3" i="2"/>
  <c r="I3" i="10" s="1"/>
  <c r="J3" i="2"/>
  <c r="F3" i="10" s="1"/>
  <c r="H3" i="2"/>
  <c r="E3" i="10" s="1"/>
  <c r="R3" i="2"/>
  <c r="J3" i="10" s="1"/>
  <c r="N2" i="2"/>
  <c r="D2" i="10" s="1"/>
  <c r="V2" i="2"/>
  <c r="H2" i="10" s="1"/>
  <c r="D85" i="8" l="1"/>
  <c r="F85" i="8" s="1"/>
  <c r="D81" i="8"/>
  <c r="F81" i="8" s="1"/>
  <c r="D82" i="8"/>
  <c r="F82" i="8" s="1"/>
  <c r="D84" i="8"/>
  <c r="F84" i="8" s="1"/>
  <c r="F3" i="8"/>
  <c r="F5" i="8"/>
  <c r="F2" i="8"/>
  <c r="F4" i="8"/>
  <c r="D83" i="8"/>
  <c r="F83" i="8" s="1"/>
  <c r="D85" i="4"/>
  <c r="N85" i="4" s="1"/>
  <c r="D83" i="4"/>
  <c r="J83" i="4" s="1"/>
  <c r="X47" i="4"/>
  <c r="P47" i="4"/>
  <c r="T52" i="4"/>
  <c r="L52" i="4"/>
  <c r="H57" i="4"/>
  <c r="J57" i="4"/>
  <c r="R57" i="4"/>
  <c r="H61" i="4"/>
  <c r="V61" i="4"/>
  <c r="J61" i="4"/>
  <c r="R62" i="4"/>
  <c r="J62" i="4"/>
  <c r="V62" i="4"/>
  <c r="H62" i="4"/>
  <c r="X66" i="4"/>
  <c r="L66" i="4"/>
  <c r="X77" i="4"/>
  <c r="P77" i="4"/>
  <c r="L77" i="4"/>
  <c r="T77" i="4"/>
  <c r="L78" i="4"/>
  <c r="T78" i="4"/>
  <c r="N2" i="4"/>
  <c r="V2" i="4"/>
  <c r="P3" i="4"/>
  <c r="X3" i="4"/>
  <c r="X7" i="4"/>
  <c r="V10" i="4"/>
  <c r="X11" i="4"/>
  <c r="V14" i="4"/>
  <c r="P15" i="4"/>
  <c r="X15" i="4"/>
  <c r="N18" i="4"/>
  <c r="P19" i="4"/>
  <c r="N22" i="4"/>
  <c r="P23" i="4"/>
  <c r="X23" i="4"/>
  <c r="N26" i="4"/>
  <c r="P27" i="4"/>
  <c r="X27" i="4"/>
  <c r="V30" i="4"/>
  <c r="P31" i="4"/>
  <c r="N34" i="4"/>
  <c r="X35" i="4"/>
  <c r="N43" i="4"/>
  <c r="R44" i="4"/>
  <c r="J44" i="4"/>
  <c r="N44" i="4"/>
  <c r="L47" i="4"/>
  <c r="H50" i="4"/>
  <c r="V50" i="4"/>
  <c r="N50" i="4"/>
  <c r="R51" i="4"/>
  <c r="J51" i="4"/>
  <c r="H51" i="4"/>
  <c r="X52" i="4"/>
  <c r="V57" i="4"/>
  <c r="X61" i="4"/>
  <c r="P61" i="4"/>
  <c r="L61" i="4"/>
  <c r="T61" i="4"/>
  <c r="L62" i="4"/>
  <c r="T62" i="4"/>
  <c r="T67" i="4"/>
  <c r="L67" i="4"/>
  <c r="P67" i="4"/>
  <c r="V68" i="4"/>
  <c r="N68" i="4"/>
  <c r="R68" i="4"/>
  <c r="H68" i="4"/>
  <c r="V72" i="4"/>
  <c r="N72" i="4"/>
  <c r="J72" i="4"/>
  <c r="R72" i="4"/>
  <c r="H72" i="4"/>
  <c r="R74" i="4"/>
  <c r="J74" i="4"/>
  <c r="H74" i="4"/>
  <c r="F83" i="4"/>
  <c r="L83" i="4" s="1"/>
  <c r="H2" i="4"/>
  <c r="P2" i="4"/>
  <c r="D82" i="4"/>
  <c r="V82" i="4" s="1"/>
  <c r="F84" i="4"/>
  <c r="T84" i="4" s="1"/>
  <c r="N5" i="4"/>
  <c r="V5" i="4"/>
  <c r="H6" i="4"/>
  <c r="P6" i="4"/>
  <c r="N9" i="4"/>
  <c r="V9" i="4"/>
  <c r="H10" i="4"/>
  <c r="P10" i="4"/>
  <c r="N13" i="4"/>
  <c r="V13" i="4"/>
  <c r="H14" i="4"/>
  <c r="P14" i="4"/>
  <c r="N17" i="4"/>
  <c r="V17" i="4"/>
  <c r="H18" i="4"/>
  <c r="P18" i="4"/>
  <c r="N21" i="4"/>
  <c r="V21" i="4"/>
  <c r="H22" i="4"/>
  <c r="P22" i="4"/>
  <c r="N25" i="4"/>
  <c r="V25" i="4"/>
  <c r="H26" i="4"/>
  <c r="P26" i="4"/>
  <c r="N29" i="4"/>
  <c r="V29" i="4"/>
  <c r="H30" i="4"/>
  <c r="P30" i="4"/>
  <c r="N33" i="4"/>
  <c r="V33" i="4"/>
  <c r="H34" i="4"/>
  <c r="P34" i="4"/>
  <c r="V36" i="4"/>
  <c r="N39" i="4"/>
  <c r="R40" i="4"/>
  <c r="J40" i="4"/>
  <c r="N40" i="4"/>
  <c r="H42" i="4"/>
  <c r="X43" i="4"/>
  <c r="P43" i="4"/>
  <c r="R43" i="4"/>
  <c r="P44" i="4"/>
  <c r="T48" i="4"/>
  <c r="L48" i="4"/>
  <c r="R50" i="4"/>
  <c r="X51" i="4"/>
  <c r="P51" i="4"/>
  <c r="V51" i="4"/>
  <c r="V56" i="4"/>
  <c r="N56" i="4"/>
  <c r="J56" i="4"/>
  <c r="R56" i="4"/>
  <c r="H56" i="4"/>
  <c r="R58" i="4"/>
  <c r="J58" i="4"/>
  <c r="H58" i="4"/>
  <c r="N61" i="4"/>
  <c r="N62" i="4"/>
  <c r="P66" i="4"/>
  <c r="T71" i="4"/>
  <c r="L71" i="4"/>
  <c r="X71" i="4"/>
  <c r="P71" i="4"/>
  <c r="V74" i="4"/>
  <c r="P78" i="4"/>
  <c r="F81" i="4"/>
  <c r="L81" i="4" s="1"/>
  <c r="D84" i="4"/>
  <c r="V84" i="4" s="1"/>
  <c r="T41" i="4"/>
  <c r="L41" i="4"/>
  <c r="V42" i="4"/>
  <c r="N42" i="4"/>
  <c r="F85" i="4"/>
  <c r="T85" i="4" s="1"/>
  <c r="N6" i="4"/>
  <c r="V6" i="4"/>
  <c r="P7" i="4"/>
  <c r="N10" i="4"/>
  <c r="P11" i="4"/>
  <c r="N14" i="4"/>
  <c r="V18" i="4"/>
  <c r="X19" i="4"/>
  <c r="V22" i="4"/>
  <c r="V26" i="4"/>
  <c r="N30" i="4"/>
  <c r="X31" i="4"/>
  <c r="V34" i="4"/>
  <c r="P35" i="4"/>
  <c r="T37" i="4"/>
  <c r="L37" i="4"/>
  <c r="V38" i="4"/>
  <c r="N38" i="4"/>
  <c r="J2" i="4"/>
  <c r="R2" i="4"/>
  <c r="D81" i="4"/>
  <c r="H81" i="4" s="1"/>
  <c r="L3" i="4"/>
  <c r="F82" i="4"/>
  <c r="P82" i="4" s="1"/>
  <c r="N4" i="4"/>
  <c r="V4" i="4"/>
  <c r="P5" i="4"/>
  <c r="X5" i="4"/>
  <c r="J6" i="4"/>
  <c r="L7" i="4"/>
  <c r="N8" i="4"/>
  <c r="P9" i="4"/>
  <c r="J10" i="4"/>
  <c r="L11" i="4"/>
  <c r="N12" i="4"/>
  <c r="P13" i="4"/>
  <c r="J14" i="4"/>
  <c r="L15" i="4"/>
  <c r="N16" i="4"/>
  <c r="P17" i="4"/>
  <c r="J18" i="4"/>
  <c r="L19" i="4"/>
  <c r="N20" i="4"/>
  <c r="P21" i="4"/>
  <c r="J22" i="4"/>
  <c r="L23" i="4"/>
  <c r="N24" i="4"/>
  <c r="P25" i="4"/>
  <c r="J26" i="4"/>
  <c r="L27" i="4"/>
  <c r="N28" i="4"/>
  <c r="P29" i="4"/>
  <c r="J30" i="4"/>
  <c r="L31" i="4"/>
  <c r="N32" i="4"/>
  <c r="P33" i="4"/>
  <c r="J34" i="4"/>
  <c r="L35" i="4"/>
  <c r="N36" i="4"/>
  <c r="H38" i="4"/>
  <c r="R38" i="4"/>
  <c r="X39" i="4"/>
  <c r="P39" i="4"/>
  <c r="R39" i="4"/>
  <c r="X41" i="4"/>
  <c r="J42" i="4"/>
  <c r="J43" i="4"/>
  <c r="T43" i="4"/>
  <c r="H44" i="4"/>
  <c r="T45" i="4"/>
  <c r="L45" i="4"/>
  <c r="P45" i="4"/>
  <c r="H46" i="4"/>
  <c r="V46" i="4"/>
  <c r="N46" i="4"/>
  <c r="R47" i="4"/>
  <c r="J47" i="4"/>
  <c r="H47" i="4"/>
  <c r="T47" i="4"/>
  <c r="X48" i="4"/>
  <c r="J50" i="4"/>
  <c r="L51" i="4"/>
  <c r="P52" i="4"/>
  <c r="R54" i="4"/>
  <c r="H54" i="4"/>
  <c r="N54" i="4"/>
  <c r="T55" i="4"/>
  <c r="L55" i="4"/>
  <c r="X55" i="4"/>
  <c r="P55" i="4"/>
  <c r="N57" i="4"/>
  <c r="V58" i="4"/>
  <c r="R61" i="4"/>
  <c r="P62" i="4"/>
  <c r="X65" i="4"/>
  <c r="P65" i="4"/>
  <c r="L65" i="4"/>
  <c r="T66" i="4"/>
  <c r="J68" i="4"/>
  <c r="H73" i="4"/>
  <c r="J73" i="4"/>
  <c r="R73" i="4"/>
  <c r="H77" i="4"/>
  <c r="V77" i="4"/>
  <c r="J77" i="4"/>
  <c r="R78" i="4"/>
  <c r="J78" i="4"/>
  <c r="V78" i="4"/>
  <c r="H78" i="4"/>
  <c r="X78" i="4"/>
  <c r="J48" i="4"/>
  <c r="L49" i="4"/>
  <c r="J52" i="4"/>
  <c r="L53" i="4"/>
  <c r="X57" i="4"/>
  <c r="P57" i="4"/>
  <c r="T63" i="4"/>
  <c r="L63" i="4"/>
  <c r="P63" i="4"/>
  <c r="V64" i="4"/>
  <c r="N64" i="4"/>
  <c r="V65" i="4"/>
  <c r="N69" i="4"/>
  <c r="R70" i="4"/>
  <c r="J70" i="4"/>
  <c r="N70" i="4"/>
  <c r="X70" i="4"/>
  <c r="X73" i="4"/>
  <c r="P73" i="4"/>
  <c r="T79" i="4"/>
  <c r="L79" i="4"/>
  <c r="P79" i="4"/>
  <c r="T59" i="4"/>
  <c r="L59" i="4"/>
  <c r="P59" i="4"/>
  <c r="V60" i="4"/>
  <c r="N60" i="4"/>
  <c r="N65" i="4"/>
  <c r="R66" i="4"/>
  <c r="J66" i="4"/>
  <c r="N66" i="4"/>
  <c r="X69" i="4"/>
  <c r="P69" i="4"/>
  <c r="T75" i="4"/>
  <c r="L75" i="4"/>
  <c r="P75" i="4"/>
  <c r="V76" i="4"/>
  <c r="N76" i="4"/>
  <c r="X2" i="2"/>
  <c r="L2" i="10" s="1"/>
  <c r="R12" i="2"/>
  <c r="J12" i="10" s="1"/>
  <c r="N42" i="2"/>
  <c r="D42" i="10" s="1"/>
  <c r="N54" i="2"/>
  <c r="D54" i="10" s="1"/>
  <c r="P57" i="2"/>
  <c r="I57" i="10" s="1"/>
  <c r="F2" i="2"/>
  <c r="J4" i="2"/>
  <c r="F4" i="10" s="1"/>
  <c r="R6" i="2"/>
  <c r="J6" i="10" s="1"/>
  <c r="J7" i="2"/>
  <c r="F7" i="10" s="1"/>
  <c r="N11" i="2"/>
  <c r="D11" i="10" s="1"/>
  <c r="X11" i="2"/>
  <c r="L11" i="10" s="1"/>
  <c r="H12" i="2"/>
  <c r="E12" i="10" s="1"/>
  <c r="X12" i="2"/>
  <c r="L12" i="10" s="1"/>
  <c r="J13" i="2"/>
  <c r="F13" i="10" s="1"/>
  <c r="J17" i="2"/>
  <c r="F17" i="10" s="1"/>
  <c r="J21" i="2"/>
  <c r="F21" i="10" s="1"/>
  <c r="F24" i="2"/>
  <c r="C24" i="10" s="1"/>
  <c r="T24" i="2"/>
  <c r="K24" i="10" s="1"/>
  <c r="T25" i="2"/>
  <c r="K25" i="10" s="1"/>
  <c r="J26" i="2"/>
  <c r="F26" i="10" s="1"/>
  <c r="V26" i="2"/>
  <c r="H26" i="10" s="1"/>
  <c r="R27" i="2"/>
  <c r="J27" i="10" s="1"/>
  <c r="L28" i="2"/>
  <c r="G28" i="10" s="1"/>
  <c r="L31" i="2"/>
  <c r="G31" i="10" s="1"/>
  <c r="V33" i="2"/>
  <c r="H33" i="10" s="1"/>
  <c r="N34" i="2"/>
  <c r="D34" i="10" s="1"/>
  <c r="M34" i="10" s="1"/>
  <c r="X34" i="2"/>
  <c r="L34" i="10" s="1"/>
  <c r="H35" i="2"/>
  <c r="E35" i="10" s="1"/>
  <c r="T35" i="2"/>
  <c r="K35" i="10" s="1"/>
  <c r="R36" i="2"/>
  <c r="J36" i="10" s="1"/>
  <c r="L39" i="2"/>
  <c r="G39" i="10" s="1"/>
  <c r="F42" i="2"/>
  <c r="C42" i="10" s="1"/>
  <c r="P42" i="2"/>
  <c r="I42" i="10" s="1"/>
  <c r="C45" i="10"/>
  <c r="T45" i="2"/>
  <c r="K45" i="10" s="1"/>
  <c r="G53" i="10"/>
  <c r="C54" i="10"/>
  <c r="P54" i="2"/>
  <c r="I54" i="10" s="1"/>
  <c r="C57" i="10"/>
  <c r="T57" i="2"/>
  <c r="K57" i="10" s="1"/>
  <c r="N58" i="2"/>
  <c r="D58" i="10" s="1"/>
  <c r="X58" i="2"/>
  <c r="L58" i="10" s="1"/>
  <c r="C71" i="10"/>
  <c r="P71" i="2"/>
  <c r="I71" i="10" s="1"/>
  <c r="N78" i="2"/>
  <c r="D78" i="10" s="1"/>
  <c r="N79" i="2"/>
  <c r="D79" i="10" s="1"/>
  <c r="X79" i="2"/>
  <c r="L79" i="10" s="1"/>
  <c r="R35" i="2"/>
  <c r="J35" i="10" s="1"/>
  <c r="X42" i="2"/>
  <c r="L42" i="10" s="1"/>
  <c r="X71" i="2"/>
  <c r="L71" i="10" s="1"/>
  <c r="R2" i="2"/>
  <c r="J2" i="10" s="1"/>
  <c r="R7" i="2"/>
  <c r="J7" i="10" s="1"/>
  <c r="J8" i="2"/>
  <c r="F8" i="10" s="1"/>
  <c r="F11" i="2"/>
  <c r="C11" i="10" s="1"/>
  <c r="P11" i="2"/>
  <c r="I11" i="10" s="1"/>
  <c r="J12" i="2"/>
  <c r="F12" i="10" s="1"/>
  <c r="R13" i="2"/>
  <c r="J13" i="10" s="1"/>
  <c r="J14" i="2"/>
  <c r="F14" i="10" s="1"/>
  <c r="R17" i="2"/>
  <c r="J17" i="10" s="1"/>
  <c r="J18" i="2"/>
  <c r="F18" i="10" s="1"/>
  <c r="R21" i="2"/>
  <c r="J21" i="10" s="1"/>
  <c r="J22" i="2"/>
  <c r="F22" i="10" s="1"/>
  <c r="J24" i="2"/>
  <c r="F24" i="10" s="1"/>
  <c r="V24" i="2"/>
  <c r="H24" i="10" s="1"/>
  <c r="V25" i="2"/>
  <c r="H25" i="10" s="1"/>
  <c r="N26" i="2"/>
  <c r="D26" i="10" s="1"/>
  <c r="X26" i="2"/>
  <c r="L26" i="10" s="1"/>
  <c r="H27" i="2"/>
  <c r="E27" i="10" s="1"/>
  <c r="T27" i="2"/>
  <c r="K27" i="10" s="1"/>
  <c r="R28" i="2"/>
  <c r="J28" i="10" s="1"/>
  <c r="R31" i="2"/>
  <c r="J31" i="10" s="1"/>
  <c r="J35" i="2"/>
  <c r="F35" i="10" s="1"/>
  <c r="X35" i="2"/>
  <c r="L35" i="10" s="1"/>
  <c r="R39" i="2"/>
  <c r="J39" i="10" s="1"/>
  <c r="H42" i="2"/>
  <c r="E42" i="10" s="1"/>
  <c r="R42" i="2"/>
  <c r="J42" i="10" s="1"/>
  <c r="E45" i="10"/>
  <c r="V45" i="2"/>
  <c r="H45" i="10" s="1"/>
  <c r="N46" i="2"/>
  <c r="D46" i="10" s="1"/>
  <c r="X46" i="2"/>
  <c r="L46" i="10" s="1"/>
  <c r="F48" i="10"/>
  <c r="P49" i="2"/>
  <c r="I49" i="10" s="1"/>
  <c r="F50" i="10"/>
  <c r="V50" i="2"/>
  <c r="H50" i="10" s="1"/>
  <c r="F52" i="10"/>
  <c r="P53" i="2"/>
  <c r="I53" i="10" s="1"/>
  <c r="E54" i="10"/>
  <c r="R54" i="2"/>
  <c r="J54" i="10" s="1"/>
  <c r="E57" i="10"/>
  <c r="V57" i="2"/>
  <c r="H57" i="10" s="1"/>
  <c r="C58" i="10"/>
  <c r="P58" i="2"/>
  <c r="I58" i="10" s="1"/>
  <c r="F60" i="10"/>
  <c r="P61" i="2"/>
  <c r="I61" i="10" s="1"/>
  <c r="F64" i="10"/>
  <c r="N67" i="2"/>
  <c r="D67" i="10" s="1"/>
  <c r="X67" i="2"/>
  <c r="L67" i="10" s="1"/>
  <c r="E71" i="10"/>
  <c r="R71" i="2"/>
  <c r="J71" i="10" s="1"/>
  <c r="N75" i="2"/>
  <c r="D75" i="10" s="1"/>
  <c r="X75" i="2"/>
  <c r="L75" i="10" s="1"/>
  <c r="C79" i="10"/>
  <c r="P79" i="2"/>
  <c r="I79" i="10" s="1"/>
  <c r="P45" i="2"/>
  <c r="I45" i="10" s="1"/>
  <c r="X54" i="2"/>
  <c r="L54" i="10" s="1"/>
  <c r="N71" i="2"/>
  <c r="D71" i="10" s="1"/>
  <c r="P2" i="2"/>
  <c r="I2" i="10" s="1"/>
  <c r="H2" i="2"/>
  <c r="L4" i="2"/>
  <c r="G4" i="10" s="1"/>
  <c r="J2" i="2"/>
  <c r="R8" i="2"/>
  <c r="J8" i="10" s="1"/>
  <c r="J9" i="2"/>
  <c r="F9" i="10" s="1"/>
  <c r="H11" i="2"/>
  <c r="E11" i="10" s="1"/>
  <c r="R11" i="2"/>
  <c r="J11" i="10" s="1"/>
  <c r="P12" i="2"/>
  <c r="I12" i="10" s="1"/>
  <c r="R14" i="2"/>
  <c r="J14" i="10" s="1"/>
  <c r="J15" i="2"/>
  <c r="F15" i="10" s="1"/>
  <c r="R18" i="2"/>
  <c r="J18" i="10" s="1"/>
  <c r="J19" i="2"/>
  <c r="F19" i="10" s="1"/>
  <c r="R22" i="2"/>
  <c r="J22" i="10" s="1"/>
  <c r="J23" i="2"/>
  <c r="F23" i="10" s="1"/>
  <c r="F26" i="2"/>
  <c r="C26" i="10" s="1"/>
  <c r="P26" i="2"/>
  <c r="I26" i="10" s="1"/>
  <c r="J27" i="2"/>
  <c r="F27" i="10" s="1"/>
  <c r="F28" i="2"/>
  <c r="C28" i="10" s="1"/>
  <c r="N30" i="2"/>
  <c r="D30" i="10" s="1"/>
  <c r="M30" i="10" s="1"/>
  <c r="X30" i="2"/>
  <c r="L30" i="10" s="1"/>
  <c r="H31" i="2"/>
  <c r="E31" i="10" s="1"/>
  <c r="H34" i="2"/>
  <c r="E34" i="10" s="1"/>
  <c r="R34" i="2"/>
  <c r="J34" i="10" s="1"/>
  <c r="J36" i="2"/>
  <c r="F36" i="10" s="1"/>
  <c r="N38" i="2"/>
  <c r="D38" i="10" s="1"/>
  <c r="M38" i="10" s="1"/>
  <c r="X38" i="2"/>
  <c r="L38" i="10" s="1"/>
  <c r="H39" i="2"/>
  <c r="E39" i="10" s="1"/>
  <c r="J42" i="2"/>
  <c r="F42" i="10" s="1"/>
  <c r="V42" i="2"/>
  <c r="H42" i="10" s="1"/>
  <c r="C46" i="10"/>
  <c r="P46" i="2"/>
  <c r="I46" i="10" s="1"/>
  <c r="C49" i="10"/>
  <c r="N50" i="2"/>
  <c r="D50" i="10" s="1"/>
  <c r="M50" i="10" s="1"/>
  <c r="X50" i="2"/>
  <c r="L50" i="10" s="1"/>
  <c r="C53" i="10"/>
  <c r="F54" i="10"/>
  <c r="V54" i="2"/>
  <c r="H54" i="10" s="1"/>
  <c r="E58" i="10"/>
  <c r="R58" i="2"/>
  <c r="J58" i="10" s="1"/>
  <c r="C61" i="10"/>
  <c r="N62" i="2"/>
  <c r="D62" i="10" s="1"/>
  <c r="M62" i="10" s="1"/>
  <c r="X62" i="2"/>
  <c r="L62" i="10" s="1"/>
  <c r="C67" i="10"/>
  <c r="P67" i="2"/>
  <c r="I67" i="10" s="1"/>
  <c r="F71" i="10"/>
  <c r="V71" i="2"/>
  <c r="H71" i="10" s="1"/>
  <c r="C75" i="10"/>
  <c r="P75" i="2"/>
  <c r="I75" i="10" s="1"/>
  <c r="E79" i="10"/>
  <c r="R79" i="2"/>
  <c r="J79" i="10" s="1"/>
  <c r="AA84" i="2"/>
  <c r="X5" i="2"/>
  <c r="L5" i="10" s="1"/>
  <c r="P5" i="2"/>
  <c r="I5" i="10" s="1"/>
  <c r="H5" i="2"/>
  <c r="E5" i="10" s="1"/>
  <c r="V5" i="2"/>
  <c r="H5" i="10" s="1"/>
  <c r="N5" i="2"/>
  <c r="D5" i="10" s="1"/>
  <c r="F5" i="2"/>
  <c r="C5" i="10" s="1"/>
  <c r="T5" i="2"/>
  <c r="K5" i="10" s="1"/>
  <c r="V51" i="2"/>
  <c r="H51" i="10" s="1"/>
  <c r="N51" i="2"/>
  <c r="D51" i="10" s="1"/>
  <c r="C51" i="10"/>
  <c r="X51" i="2"/>
  <c r="L51" i="10" s="1"/>
  <c r="G51" i="10"/>
  <c r="P51" i="2"/>
  <c r="I51" i="10" s="1"/>
  <c r="F51" i="10"/>
  <c r="T51" i="2"/>
  <c r="K51" i="10" s="1"/>
  <c r="E51" i="10"/>
  <c r="J5" i="2"/>
  <c r="F5" i="10" s="1"/>
  <c r="T6" i="2"/>
  <c r="K6" i="10" s="1"/>
  <c r="V47" i="2"/>
  <c r="H47" i="10" s="1"/>
  <c r="N47" i="2"/>
  <c r="D47" i="10" s="1"/>
  <c r="C47" i="10"/>
  <c r="X47" i="2"/>
  <c r="L47" i="10" s="1"/>
  <c r="G47" i="10"/>
  <c r="P47" i="2"/>
  <c r="I47" i="10" s="1"/>
  <c r="F47" i="10"/>
  <c r="T47" i="2"/>
  <c r="K47" i="10" s="1"/>
  <c r="E47" i="10"/>
  <c r="R51" i="2"/>
  <c r="J51" i="10" s="1"/>
  <c r="V63" i="2"/>
  <c r="H63" i="10" s="1"/>
  <c r="N63" i="2"/>
  <c r="D63" i="10" s="1"/>
  <c r="C63" i="10"/>
  <c r="X63" i="2"/>
  <c r="L63" i="10" s="1"/>
  <c r="G63" i="10"/>
  <c r="P63" i="2"/>
  <c r="I63" i="10" s="1"/>
  <c r="F63" i="10"/>
  <c r="T63" i="2"/>
  <c r="K63" i="10" s="1"/>
  <c r="E63" i="10"/>
  <c r="S85" i="2"/>
  <c r="L5" i="2"/>
  <c r="G5" i="10" s="1"/>
  <c r="R10" i="2"/>
  <c r="J10" i="10" s="1"/>
  <c r="J10" i="2"/>
  <c r="F10" i="10" s="1"/>
  <c r="X10" i="2"/>
  <c r="L10" i="10" s="1"/>
  <c r="P10" i="2"/>
  <c r="I10" i="10" s="1"/>
  <c r="H10" i="2"/>
  <c r="E10" i="10" s="1"/>
  <c r="V10" i="2"/>
  <c r="H10" i="10" s="1"/>
  <c r="N10" i="2"/>
  <c r="D10" i="10" s="1"/>
  <c r="F10" i="2"/>
  <c r="C10" i="10" s="1"/>
  <c r="V43" i="2"/>
  <c r="H43" i="10" s="1"/>
  <c r="N43" i="2"/>
  <c r="D43" i="10" s="1"/>
  <c r="F43" i="2"/>
  <c r="C43" i="10" s="1"/>
  <c r="X43" i="2"/>
  <c r="L43" i="10" s="1"/>
  <c r="L43" i="2"/>
  <c r="G43" i="10" s="1"/>
  <c r="P43" i="2"/>
  <c r="I43" i="10" s="1"/>
  <c r="J43" i="2"/>
  <c r="F43" i="10" s="1"/>
  <c r="T43" i="2"/>
  <c r="K43" i="10" s="1"/>
  <c r="H43" i="2"/>
  <c r="E43" i="10" s="1"/>
  <c r="R47" i="2"/>
  <c r="J47" i="10" s="1"/>
  <c r="V59" i="2"/>
  <c r="H59" i="10" s="1"/>
  <c r="N59" i="2"/>
  <c r="D59" i="10" s="1"/>
  <c r="C59" i="10"/>
  <c r="X59" i="2"/>
  <c r="L59" i="10" s="1"/>
  <c r="G59" i="10"/>
  <c r="P59" i="2"/>
  <c r="I59" i="10" s="1"/>
  <c r="F59" i="10"/>
  <c r="T59" i="2"/>
  <c r="K59" i="10" s="1"/>
  <c r="E59" i="10"/>
  <c r="R63" i="2"/>
  <c r="J63" i="10" s="1"/>
  <c r="V76" i="2"/>
  <c r="H76" i="10" s="1"/>
  <c r="N76" i="2"/>
  <c r="D76" i="10" s="1"/>
  <c r="C76" i="10"/>
  <c r="R76" i="2"/>
  <c r="J76" i="10" s="1"/>
  <c r="E76" i="10"/>
  <c r="G76" i="10"/>
  <c r="T76" i="2"/>
  <c r="K76" i="10" s="1"/>
  <c r="P76" i="2"/>
  <c r="I76" i="10" s="1"/>
  <c r="F76" i="10"/>
  <c r="X6" i="2"/>
  <c r="L6" i="10" s="1"/>
  <c r="P6" i="2"/>
  <c r="I6" i="10" s="1"/>
  <c r="H6" i="2"/>
  <c r="E6" i="10" s="1"/>
  <c r="V6" i="2"/>
  <c r="H6" i="10" s="1"/>
  <c r="N6" i="2"/>
  <c r="D6" i="10" s="1"/>
  <c r="F6" i="2"/>
  <c r="C6" i="10" s="1"/>
  <c r="AA82" i="2"/>
  <c r="X4" i="2"/>
  <c r="L4" i="10" s="1"/>
  <c r="P4" i="2"/>
  <c r="I4" i="10" s="1"/>
  <c r="H4" i="2"/>
  <c r="E4" i="10" s="1"/>
  <c r="V4" i="2"/>
  <c r="H4" i="10" s="1"/>
  <c r="N4" i="2"/>
  <c r="D4" i="10" s="1"/>
  <c r="F4" i="2"/>
  <c r="C4" i="10" s="1"/>
  <c r="T4" i="2"/>
  <c r="K4" i="10" s="1"/>
  <c r="R5" i="2"/>
  <c r="J5" i="10" s="1"/>
  <c r="L6" i="2"/>
  <c r="G6" i="10" s="1"/>
  <c r="V55" i="2"/>
  <c r="H55" i="10" s="1"/>
  <c r="N55" i="2"/>
  <c r="D55" i="10" s="1"/>
  <c r="C55" i="10"/>
  <c r="X55" i="2"/>
  <c r="L55" i="10" s="1"/>
  <c r="G55" i="10"/>
  <c r="P55" i="2"/>
  <c r="I55" i="10" s="1"/>
  <c r="F55" i="10"/>
  <c r="T55" i="2"/>
  <c r="K55" i="10" s="1"/>
  <c r="E55" i="10"/>
  <c r="R70" i="2"/>
  <c r="J70" i="10" s="1"/>
  <c r="F70" i="10"/>
  <c r="T70" i="2"/>
  <c r="K70" i="10" s="1"/>
  <c r="E70" i="10"/>
  <c r="V70" i="2"/>
  <c r="H70" i="10" s="1"/>
  <c r="C70" i="10"/>
  <c r="P70" i="2"/>
  <c r="I70" i="10" s="1"/>
  <c r="N70" i="2"/>
  <c r="D70" i="10" s="1"/>
  <c r="G70" i="10"/>
  <c r="X77" i="2"/>
  <c r="L77" i="10" s="1"/>
  <c r="P77" i="2"/>
  <c r="I77" i="10" s="1"/>
  <c r="E77" i="10"/>
  <c r="R77" i="2"/>
  <c r="J77" i="10" s="1"/>
  <c r="C77" i="10"/>
  <c r="V77" i="2"/>
  <c r="H77" i="10" s="1"/>
  <c r="F77" i="10"/>
  <c r="T77" i="2"/>
  <c r="K77" i="10" s="1"/>
  <c r="N77" i="2"/>
  <c r="D77" i="10" s="1"/>
  <c r="G77" i="10"/>
  <c r="L7" i="2"/>
  <c r="G7" i="10" s="1"/>
  <c r="T7" i="2"/>
  <c r="K7" i="10" s="1"/>
  <c r="L8" i="2"/>
  <c r="G8" i="10" s="1"/>
  <c r="T8" i="2"/>
  <c r="K8" i="10" s="1"/>
  <c r="L9" i="2"/>
  <c r="G9" i="10" s="1"/>
  <c r="T9" i="2"/>
  <c r="K9" i="10" s="1"/>
  <c r="L13" i="2"/>
  <c r="G13" i="10" s="1"/>
  <c r="T13" i="2"/>
  <c r="K13" i="10" s="1"/>
  <c r="L14" i="2"/>
  <c r="G14" i="10" s="1"/>
  <c r="T14" i="2"/>
  <c r="K14" i="10" s="1"/>
  <c r="L15" i="2"/>
  <c r="G15" i="10" s="1"/>
  <c r="T15" i="2"/>
  <c r="K15" i="10" s="1"/>
  <c r="L16" i="2"/>
  <c r="G16" i="10" s="1"/>
  <c r="T16" i="2"/>
  <c r="K16" i="10" s="1"/>
  <c r="L17" i="2"/>
  <c r="G17" i="10" s="1"/>
  <c r="T17" i="2"/>
  <c r="K17" i="10" s="1"/>
  <c r="L18" i="2"/>
  <c r="G18" i="10" s="1"/>
  <c r="T18" i="2"/>
  <c r="K18" i="10" s="1"/>
  <c r="L19" i="2"/>
  <c r="G19" i="10" s="1"/>
  <c r="T19" i="2"/>
  <c r="K19" i="10" s="1"/>
  <c r="L20" i="2"/>
  <c r="G20" i="10" s="1"/>
  <c r="T20" i="2"/>
  <c r="K20" i="10" s="1"/>
  <c r="L21" i="2"/>
  <c r="G21" i="10" s="1"/>
  <c r="T21" i="2"/>
  <c r="K21" i="10" s="1"/>
  <c r="L22" i="2"/>
  <c r="G22" i="10" s="1"/>
  <c r="T22" i="2"/>
  <c r="K22" i="10" s="1"/>
  <c r="L23" i="2"/>
  <c r="G23" i="10" s="1"/>
  <c r="T23" i="2"/>
  <c r="K23" i="10" s="1"/>
  <c r="R66" i="2"/>
  <c r="J66" i="10" s="1"/>
  <c r="F66" i="10"/>
  <c r="T66" i="2"/>
  <c r="K66" i="10" s="1"/>
  <c r="E66" i="10"/>
  <c r="V66" i="2"/>
  <c r="H66" i="10" s="1"/>
  <c r="C66" i="10"/>
  <c r="X66" i="2"/>
  <c r="L66" i="10" s="1"/>
  <c r="V72" i="2"/>
  <c r="H72" i="10" s="1"/>
  <c r="N72" i="2"/>
  <c r="D72" i="10" s="1"/>
  <c r="C72" i="10"/>
  <c r="R72" i="2"/>
  <c r="J72" i="10" s="1"/>
  <c r="E72" i="10"/>
  <c r="G72" i="10"/>
  <c r="X72" i="2"/>
  <c r="L72" i="10" s="1"/>
  <c r="X73" i="2"/>
  <c r="L73" i="10" s="1"/>
  <c r="P73" i="2"/>
  <c r="I73" i="10" s="1"/>
  <c r="E73" i="10"/>
  <c r="R73" i="2"/>
  <c r="J73" i="10" s="1"/>
  <c r="C73" i="10"/>
  <c r="V73" i="2"/>
  <c r="H73" i="10" s="1"/>
  <c r="F73" i="10"/>
  <c r="AA81" i="2"/>
  <c r="L3" i="2"/>
  <c r="G3" i="10" s="1"/>
  <c r="T3" i="2"/>
  <c r="K3" i="10" s="1"/>
  <c r="F7" i="2"/>
  <c r="C7" i="10" s="1"/>
  <c r="N7" i="2"/>
  <c r="D7" i="10" s="1"/>
  <c r="V7" i="2"/>
  <c r="H7" i="10" s="1"/>
  <c r="F8" i="2"/>
  <c r="C8" i="10" s="1"/>
  <c r="N8" i="2"/>
  <c r="D8" i="10" s="1"/>
  <c r="V8" i="2"/>
  <c r="H8" i="10" s="1"/>
  <c r="F9" i="2"/>
  <c r="C9" i="10" s="1"/>
  <c r="N9" i="2"/>
  <c r="D9" i="10" s="1"/>
  <c r="V9" i="2"/>
  <c r="H9" i="10" s="1"/>
  <c r="L12" i="2"/>
  <c r="G12" i="10" s="1"/>
  <c r="T12" i="2"/>
  <c r="K12" i="10" s="1"/>
  <c r="F13" i="2"/>
  <c r="C13" i="10" s="1"/>
  <c r="N13" i="2"/>
  <c r="D13" i="10" s="1"/>
  <c r="V13" i="2"/>
  <c r="H13" i="10" s="1"/>
  <c r="F14" i="2"/>
  <c r="C14" i="10" s="1"/>
  <c r="N14" i="2"/>
  <c r="D14" i="10" s="1"/>
  <c r="V14" i="2"/>
  <c r="H14" i="10" s="1"/>
  <c r="F15" i="2"/>
  <c r="C15" i="10" s="1"/>
  <c r="N15" i="2"/>
  <c r="D15" i="10" s="1"/>
  <c r="V15" i="2"/>
  <c r="H15" i="10" s="1"/>
  <c r="F16" i="2"/>
  <c r="C16" i="10" s="1"/>
  <c r="N16" i="2"/>
  <c r="D16" i="10" s="1"/>
  <c r="V16" i="2"/>
  <c r="H16" i="10" s="1"/>
  <c r="F17" i="2"/>
  <c r="C17" i="10" s="1"/>
  <c r="N17" i="2"/>
  <c r="D17" i="10" s="1"/>
  <c r="V17" i="2"/>
  <c r="H17" i="10" s="1"/>
  <c r="F18" i="2"/>
  <c r="C18" i="10" s="1"/>
  <c r="N18" i="2"/>
  <c r="D18" i="10" s="1"/>
  <c r="V18" i="2"/>
  <c r="H18" i="10" s="1"/>
  <c r="F19" i="2"/>
  <c r="C19" i="10" s="1"/>
  <c r="N19" i="2"/>
  <c r="D19" i="10" s="1"/>
  <c r="V19" i="2"/>
  <c r="H19" i="10" s="1"/>
  <c r="F20" i="2"/>
  <c r="C20" i="10" s="1"/>
  <c r="N20" i="2"/>
  <c r="D20" i="10" s="1"/>
  <c r="V20" i="2"/>
  <c r="H20" i="10" s="1"/>
  <c r="F21" i="2"/>
  <c r="C21" i="10" s="1"/>
  <c r="N21" i="2"/>
  <c r="D21" i="10" s="1"/>
  <c r="V21" i="2"/>
  <c r="H21" i="10" s="1"/>
  <c r="F22" i="2"/>
  <c r="C22" i="10" s="1"/>
  <c r="N22" i="2"/>
  <c r="D22" i="10" s="1"/>
  <c r="V22" i="2"/>
  <c r="H22" i="10" s="1"/>
  <c r="F23" i="2"/>
  <c r="C23" i="10" s="1"/>
  <c r="N23" i="2"/>
  <c r="D23" i="10" s="1"/>
  <c r="V23" i="2"/>
  <c r="H23" i="10" s="1"/>
  <c r="R25" i="2"/>
  <c r="J25" i="10" s="1"/>
  <c r="J25" i="2"/>
  <c r="F25" i="10" s="1"/>
  <c r="N25" i="2"/>
  <c r="D25" i="10" s="1"/>
  <c r="X25" i="2"/>
  <c r="L25" i="10" s="1"/>
  <c r="R29" i="2"/>
  <c r="J29" i="10" s="1"/>
  <c r="J29" i="2"/>
  <c r="F29" i="10" s="1"/>
  <c r="N29" i="2"/>
  <c r="D29" i="10" s="1"/>
  <c r="X29" i="2"/>
  <c r="L29" i="10" s="1"/>
  <c r="R33" i="2"/>
  <c r="J33" i="10" s="1"/>
  <c r="J33" i="2"/>
  <c r="F33" i="10" s="1"/>
  <c r="N33" i="2"/>
  <c r="D33" i="10" s="1"/>
  <c r="X33" i="2"/>
  <c r="L33" i="10" s="1"/>
  <c r="R37" i="2"/>
  <c r="J37" i="10" s="1"/>
  <c r="J37" i="2"/>
  <c r="F37" i="10" s="1"/>
  <c r="P37" i="10" s="1"/>
  <c r="AE37" i="2" s="1"/>
  <c r="N37" i="2"/>
  <c r="D37" i="10" s="1"/>
  <c r="X37" i="2"/>
  <c r="L37" i="10" s="1"/>
  <c r="X40" i="2"/>
  <c r="L40" i="10" s="1"/>
  <c r="P40" i="2"/>
  <c r="I40" i="10" s="1"/>
  <c r="H40" i="2"/>
  <c r="E40" i="10" s="1"/>
  <c r="V40" i="2"/>
  <c r="H40" i="10" s="1"/>
  <c r="L40" i="2"/>
  <c r="G40" i="10" s="1"/>
  <c r="R40" i="2"/>
  <c r="J40" i="10" s="1"/>
  <c r="X44" i="2"/>
  <c r="L44" i="10" s="1"/>
  <c r="P44" i="2"/>
  <c r="I44" i="10" s="1"/>
  <c r="H44" i="2"/>
  <c r="E44" i="10" s="1"/>
  <c r="V44" i="2"/>
  <c r="H44" i="10" s="1"/>
  <c r="L44" i="2"/>
  <c r="G44" i="10" s="1"/>
  <c r="R44" i="2"/>
  <c r="J44" i="10" s="1"/>
  <c r="X48" i="2"/>
  <c r="L48" i="10" s="1"/>
  <c r="P48" i="2"/>
  <c r="I48" i="10" s="1"/>
  <c r="E48" i="10"/>
  <c r="V48" i="2"/>
  <c r="H48" i="10" s="1"/>
  <c r="G48" i="10"/>
  <c r="R48" i="2"/>
  <c r="J48" i="10" s="1"/>
  <c r="X52" i="2"/>
  <c r="L52" i="10" s="1"/>
  <c r="P52" i="2"/>
  <c r="I52" i="10" s="1"/>
  <c r="E52" i="10"/>
  <c r="V52" i="2"/>
  <c r="H52" i="10" s="1"/>
  <c r="G52" i="10"/>
  <c r="R52" i="2"/>
  <c r="J52" i="10" s="1"/>
  <c r="X56" i="2"/>
  <c r="L56" i="10" s="1"/>
  <c r="P56" i="2"/>
  <c r="I56" i="10" s="1"/>
  <c r="E56" i="10"/>
  <c r="V56" i="2"/>
  <c r="H56" i="10" s="1"/>
  <c r="G56" i="10"/>
  <c r="R56" i="2"/>
  <c r="J56" i="10" s="1"/>
  <c r="X60" i="2"/>
  <c r="L60" i="10" s="1"/>
  <c r="P60" i="2"/>
  <c r="I60" i="10" s="1"/>
  <c r="E60" i="10"/>
  <c r="V60" i="2"/>
  <c r="H60" i="10" s="1"/>
  <c r="G60" i="10"/>
  <c r="R60" i="2"/>
  <c r="J60" i="10" s="1"/>
  <c r="V64" i="2"/>
  <c r="H64" i="10" s="1"/>
  <c r="N64" i="2"/>
  <c r="D64" i="10" s="1"/>
  <c r="R64" i="2"/>
  <c r="J64" i="10" s="1"/>
  <c r="E64" i="10"/>
  <c r="G64" i="10"/>
  <c r="T64" i="2"/>
  <c r="K64" i="10" s="1"/>
  <c r="G66" i="10"/>
  <c r="V68" i="2"/>
  <c r="H68" i="10" s="1"/>
  <c r="N68" i="2"/>
  <c r="D68" i="10" s="1"/>
  <c r="C68" i="10"/>
  <c r="R68" i="2"/>
  <c r="J68" i="10" s="1"/>
  <c r="E68" i="10"/>
  <c r="G68" i="10"/>
  <c r="X68" i="2"/>
  <c r="L68" i="10" s="1"/>
  <c r="X69" i="2"/>
  <c r="L69" i="10" s="1"/>
  <c r="P69" i="2"/>
  <c r="I69" i="10" s="1"/>
  <c r="E69" i="10"/>
  <c r="R69" i="2"/>
  <c r="J69" i="10" s="1"/>
  <c r="C69" i="10"/>
  <c r="M69" i="10" s="1"/>
  <c r="V69" i="2"/>
  <c r="H69" i="10" s="1"/>
  <c r="F69" i="10"/>
  <c r="F72" i="10"/>
  <c r="G73" i="10"/>
  <c r="R78" i="2"/>
  <c r="J78" i="10" s="1"/>
  <c r="F78" i="10"/>
  <c r="T78" i="2"/>
  <c r="K78" i="10" s="1"/>
  <c r="E78" i="10"/>
  <c r="V78" i="2"/>
  <c r="H78" i="10" s="1"/>
  <c r="C78" i="10"/>
  <c r="X78" i="2"/>
  <c r="L78" i="10" s="1"/>
  <c r="AA85" i="2"/>
  <c r="AA83" i="2"/>
  <c r="L2" i="2"/>
  <c r="T2" i="2"/>
  <c r="K2" i="10" s="1"/>
  <c r="F3" i="2"/>
  <c r="C3" i="10" s="1"/>
  <c r="N3" i="2"/>
  <c r="D3" i="10" s="1"/>
  <c r="V3" i="2"/>
  <c r="H3" i="10" s="1"/>
  <c r="H7" i="2"/>
  <c r="E7" i="10" s="1"/>
  <c r="P7" i="2"/>
  <c r="I7" i="10" s="1"/>
  <c r="H8" i="2"/>
  <c r="E8" i="10" s="1"/>
  <c r="P8" i="2"/>
  <c r="I8" i="10" s="1"/>
  <c r="H9" i="2"/>
  <c r="E9" i="10" s="1"/>
  <c r="P9" i="2"/>
  <c r="I9" i="10" s="1"/>
  <c r="L11" i="2"/>
  <c r="G11" i="10" s="1"/>
  <c r="F12" i="2"/>
  <c r="C12" i="10" s="1"/>
  <c r="N12" i="2"/>
  <c r="D12" i="10" s="1"/>
  <c r="H13" i="2"/>
  <c r="E13" i="10" s="1"/>
  <c r="P13" i="2"/>
  <c r="I13" i="10" s="1"/>
  <c r="H14" i="2"/>
  <c r="E14" i="10" s="1"/>
  <c r="P14" i="2"/>
  <c r="I14" i="10" s="1"/>
  <c r="H15" i="2"/>
  <c r="E15" i="10" s="1"/>
  <c r="P15" i="2"/>
  <c r="I15" i="10" s="1"/>
  <c r="H16" i="2"/>
  <c r="E16" i="10" s="1"/>
  <c r="P16" i="2"/>
  <c r="I16" i="10" s="1"/>
  <c r="H17" i="2"/>
  <c r="E17" i="10" s="1"/>
  <c r="P17" i="2"/>
  <c r="I17" i="10" s="1"/>
  <c r="H18" i="2"/>
  <c r="E18" i="10" s="1"/>
  <c r="P18" i="2"/>
  <c r="I18" i="10" s="1"/>
  <c r="H19" i="2"/>
  <c r="E19" i="10" s="1"/>
  <c r="P19" i="2"/>
  <c r="I19" i="10" s="1"/>
  <c r="H20" i="2"/>
  <c r="E20" i="10" s="1"/>
  <c r="P20" i="2"/>
  <c r="I20" i="10" s="1"/>
  <c r="H21" i="2"/>
  <c r="E21" i="10" s="1"/>
  <c r="P21" i="2"/>
  <c r="I21" i="10" s="1"/>
  <c r="H22" i="2"/>
  <c r="E22" i="10" s="1"/>
  <c r="P22" i="2"/>
  <c r="I22" i="10" s="1"/>
  <c r="H23" i="2"/>
  <c r="E23" i="10" s="1"/>
  <c r="P23" i="2"/>
  <c r="I23" i="10" s="1"/>
  <c r="X24" i="2"/>
  <c r="L24" i="10" s="1"/>
  <c r="P24" i="2"/>
  <c r="I24" i="10" s="1"/>
  <c r="H24" i="2"/>
  <c r="E24" i="10" s="1"/>
  <c r="N24" i="2"/>
  <c r="D24" i="10" s="1"/>
  <c r="F25" i="2"/>
  <c r="C25" i="10" s="1"/>
  <c r="P25" i="2"/>
  <c r="I25" i="10" s="1"/>
  <c r="V27" i="2"/>
  <c r="H27" i="10" s="1"/>
  <c r="N27" i="2"/>
  <c r="D27" i="10" s="1"/>
  <c r="F27" i="2"/>
  <c r="C27" i="10" s="1"/>
  <c r="P27" i="2"/>
  <c r="I27" i="10" s="1"/>
  <c r="X28" i="2"/>
  <c r="L28" i="10" s="1"/>
  <c r="P28" i="2"/>
  <c r="I28" i="10" s="1"/>
  <c r="H28" i="2"/>
  <c r="E28" i="10" s="1"/>
  <c r="N28" i="2"/>
  <c r="D28" i="10" s="1"/>
  <c r="F29" i="2"/>
  <c r="C29" i="10" s="1"/>
  <c r="P29" i="2"/>
  <c r="I29" i="10" s="1"/>
  <c r="V31" i="2"/>
  <c r="H31" i="10" s="1"/>
  <c r="N31" i="2"/>
  <c r="D31" i="10" s="1"/>
  <c r="F31" i="2"/>
  <c r="C31" i="10" s="1"/>
  <c r="P31" i="2"/>
  <c r="I31" i="10" s="1"/>
  <c r="X32" i="2"/>
  <c r="L32" i="10" s="1"/>
  <c r="P32" i="2"/>
  <c r="I32" i="10" s="1"/>
  <c r="H32" i="2"/>
  <c r="E32" i="10" s="1"/>
  <c r="N32" i="2"/>
  <c r="D32" i="10" s="1"/>
  <c r="M32" i="10" s="1"/>
  <c r="F33" i="2"/>
  <c r="C33" i="10" s="1"/>
  <c r="M33" i="10" s="1"/>
  <c r="P33" i="2"/>
  <c r="I33" i="10" s="1"/>
  <c r="V35" i="2"/>
  <c r="H35" i="10" s="1"/>
  <c r="N35" i="2"/>
  <c r="D35" i="10" s="1"/>
  <c r="F35" i="2"/>
  <c r="C35" i="10" s="1"/>
  <c r="P35" i="2"/>
  <c r="I35" i="10" s="1"/>
  <c r="X36" i="2"/>
  <c r="L36" i="10" s="1"/>
  <c r="P36" i="2"/>
  <c r="I36" i="10" s="1"/>
  <c r="H36" i="2"/>
  <c r="E36" i="10" s="1"/>
  <c r="N36" i="2"/>
  <c r="D36" i="10" s="1"/>
  <c r="M36" i="10" s="1"/>
  <c r="F37" i="2"/>
  <c r="C37" i="10" s="1"/>
  <c r="P37" i="2"/>
  <c r="I37" i="10" s="1"/>
  <c r="V39" i="2"/>
  <c r="H39" i="10" s="1"/>
  <c r="N39" i="2"/>
  <c r="D39" i="10" s="1"/>
  <c r="F39" i="2"/>
  <c r="C39" i="10" s="1"/>
  <c r="X39" i="2"/>
  <c r="L39" i="10" s="1"/>
  <c r="P39" i="2"/>
  <c r="I39" i="10" s="1"/>
  <c r="F40" i="2"/>
  <c r="C40" i="10" s="1"/>
  <c r="M40" i="10" s="1"/>
  <c r="T40" i="2"/>
  <c r="K40" i="10" s="1"/>
  <c r="F44" i="2"/>
  <c r="C44" i="10" s="1"/>
  <c r="M44" i="10" s="1"/>
  <c r="T44" i="2"/>
  <c r="K44" i="10" s="1"/>
  <c r="C48" i="10"/>
  <c r="M48" i="10" s="1"/>
  <c r="T48" i="2"/>
  <c r="K48" i="10" s="1"/>
  <c r="C52" i="10"/>
  <c r="M52" i="10" s="1"/>
  <c r="T52" i="2"/>
  <c r="K52" i="10" s="1"/>
  <c r="C56" i="10"/>
  <c r="M56" i="10" s="1"/>
  <c r="T56" i="2"/>
  <c r="K56" i="10" s="1"/>
  <c r="C60" i="10"/>
  <c r="M60" i="10" s="1"/>
  <c r="T60" i="2"/>
  <c r="K60" i="10" s="1"/>
  <c r="C64" i="10"/>
  <c r="X64" i="2"/>
  <c r="L64" i="10" s="1"/>
  <c r="X65" i="2"/>
  <c r="L65" i="10" s="1"/>
  <c r="P65" i="2"/>
  <c r="I65" i="10" s="1"/>
  <c r="E65" i="10"/>
  <c r="R65" i="2"/>
  <c r="J65" i="10" s="1"/>
  <c r="C65" i="10"/>
  <c r="M65" i="10" s="1"/>
  <c r="V65" i="2"/>
  <c r="H65" i="10" s="1"/>
  <c r="F65" i="10"/>
  <c r="N66" i="2"/>
  <c r="D66" i="10" s="1"/>
  <c r="F68" i="10"/>
  <c r="G69" i="10"/>
  <c r="P72" i="2"/>
  <c r="I72" i="10" s="1"/>
  <c r="N73" i="2"/>
  <c r="D73" i="10" s="1"/>
  <c r="R74" i="2"/>
  <c r="J74" i="10" s="1"/>
  <c r="F74" i="10"/>
  <c r="T74" i="2"/>
  <c r="K74" i="10" s="1"/>
  <c r="E74" i="10"/>
  <c r="V74" i="2"/>
  <c r="H74" i="10" s="1"/>
  <c r="C74" i="10"/>
  <c r="M74" i="10" s="1"/>
  <c r="X74" i="2"/>
  <c r="L74" i="10" s="1"/>
  <c r="G78" i="10"/>
  <c r="Q85" i="2"/>
  <c r="U85" i="2"/>
  <c r="M85" i="2"/>
  <c r="R41" i="2"/>
  <c r="J41" i="10" s="1"/>
  <c r="J41" i="2"/>
  <c r="F41" i="10" s="1"/>
  <c r="P41" i="10" s="1"/>
  <c r="AE41" i="2" s="1"/>
  <c r="N41" i="2"/>
  <c r="D41" i="10" s="1"/>
  <c r="M41" i="10" s="1"/>
  <c r="X41" i="2"/>
  <c r="L41" i="10" s="1"/>
  <c r="R45" i="2"/>
  <c r="J45" i="10" s="1"/>
  <c r="F45" i="10"/>
  <c r="N45" i="2"/>
  <c r="D45" i="10" s="1"/>
  <c r="X45" i="2"/>
  <c r="L45" i="10" s="1"/>
  <c r="R49" i="2"/>
  <c r="J49" i="10" s="1"/>
  <c r="F49" i="10"/>
  <c r="P49" i="10" s="1"/>
  <c r="AE49" i="2" s="1"/>
  <c r="N49" i="2"/>
  <c r="D49" i="10" s="1"/>
  <c r="X49" i="2"/>
  <c r="L49" i="10" s="1"/>
  <c r="R53" i="2"/>
  <c r="J53" i="10" s="1"/>
  <c r="F53" i="10"/>
  <c r="N53" i="2"/>
  <c r="D53" i="10" s="1"/>
  <c r="X53" i="2"/>
  <c r="L53" i="10" s="1"/>
  <c r="R57" i="2"/>
  <c r="J57" i="10" s="1"/>
  <c r="F57" i="10"/>
  <c r="N57" i="2"/>
  <c r="D57" i="10" s="1"/>
  <c r="X57" i="2"/>
  <c r="L57" i="10" s="1"/>
  <c r="R61" i="2"/>
  <c r="J61" i="10" s="1"/>
  <c r="F61" i="10"/>
  <c r="P61" i="10" s="1"/>
  <c r="AE61" i="2" s="1"/>
  <c r="N61" i="2"/>
  <c r="D61" i="10" s="1"/>
  <c r="X61" i="2"/>
  <c r="L61" i="10" s="1"/>
  <c r="W85" i="2"/>
  <c r="L26" i="2"/>
  <c r="G26" i="10" s="1"/>
  <c r="L30" i="2"/>
  <c r="G30" i="10" s="1"/>
  <c r="L34" i="2"/>
  <c r="G34" i="10" s="1"/>
  <c r="L38" i="2"/>
  <c r="G38" i="10" s="1"/>
  <c r="L42" i="2"/>
  <c r="G42" i="10" s="1"/>
  <c r="G46" i="10"/>
  <c r="P46" i="10" s="1"/>
  <c r="AE46" i="2" s="1"/>
  <c r="G50" i="10"/>
  <c r="G54" i="10"/>
  <c r="G58" i="10"/>
  <c r="G62" i="10"/>
  <c r="N62" i="10" s="1"/>
  <c r="O85" i="2"/>
  <c r="G67" i="10"/>
  <c r="G71" i="10"/>
  <c r="G75" i="10"/>
  <c r="P75" i="10" s="1"/>
  <c r="AE75" i="2" s="1"/>
  <c r="G79" i="10"/>
  <c r="G2" i="10" l="1"/>
  <c r="K86" i="2"/>
  <c r="K87" i="2" s="1"/>
  <c r="F2" i="10"/>
  <c r="I86" i="2"/>
  <c r="I87" i="2" s="1"/>
  <c r="E2" i="10"/>
  <c r="G86" i="2"/>
  <c r="G87" i="2" s="1"/>
  <c r="C2" i="10"/>
  <c r="M2" i="10" s="1"/>
  <c r="E86" i="2"/>
  <c r="E87" i="2" s="1"/>
  <c r="V82" i="2"/>
  <c r="T81" i="4"/>
  <c r="P50" i="10"/>
  <c r="AE50" i="2" s="1"/>
  <c r="M79" i="10"/>
  <c r="M11" i="10"/>
  <c r="P82" i="2"/>
  <c r="P26" i="10"/>
  <c r="AE26" i="2" s="1"/>
  <c r="M37" i="10"/>
  <c r="M26" i="10"/>
  <c r="M78" i="10"/>
  <c r="M25" i="10"/>
  <c r="R82" i="4"/>
  <c r="H83" i="4"/>
  <c r="N83" i="4"/>
  <c r="V84" i="2"/>
  <c r="P81" i="2"/>
  <c r="R84" i="2"/>
  <c r="R82" i="2"/>
  <c r="N84" i="2"/>
  <c r="M31" i="10"/>
  <c r="P85" i="2"/>
  <c r="X85" i="2"/>
  <c r="M12" i="10"/>
  <c r="M9" i="10"/>
  <c r="M58" i="10"/>
  <c r="V85" i="2"/>
  <c r="R85" i="2"/>
  <c r="R84" i="4"/>
  <c r="P85" i="4"/>
  <c r="R83" i="4"/>
  <c r="M22" i="10"/>
  <c r="N38" i="10"/>
  <c r="O38" i="10" s="1"/>
  <c r="AC38" i="2" s="1"/>
  <c r="M29" i="10"/>
  <c r="M39" i="10"/>
  <c r="M64" i="10"/>
  <c r="N67" i="10"/>
  <c r="M35" i="10"/>
  <c r="M27" i="10"/>
  <c r="T84" i="2"/>
  <c r="N82" i="2"/>
  <c r="T83" i="2"/>
  <c r="M3" i="10"/>
  <c r="M20" i="10"/>
  <c r="M16" i="10"/>
  <c r="M7" i="10"/>
  <c r="T82" i="2"/>
  <c r="M4" i="10"/>
  <c r="P84" i="4"/>
  <c r="T83" i="4"/>
  <c r="X84" i="4"/>
  <c r="L85" i="4"/>
  <c r="P83" i="4"/>
  <c r="X85" i="4"/>
  <c r="X83" i="4"/>
  <c r="J82" i="4"/>
  <c r="V85" i="4"/>
  <c r="N82" i="4"/>
  <c r="R85" i="4"/>
  <c r="H85" i="4"/>
  <c r="N53" i="10"/>
  <c r="N25" i="10"/>
  <c r="N46" i="10"/>
  <c r="M70" i="10"/>
  <c r="M46" i="10"/>
  <c r="P25" i="10"/>
  <c r="AE25" i="2" s="1"/>
  <c r="P67" i="10"/>
  <c r="AE67" i="2" s="1"/>
  <c r="M23" i="10"/>
  <c r="M19" i="10"/>
  <c r="M15" i="10"/>
  <c r="M6" i="10"/>
  <c r="M76" i="10"/>
  <c r="M43" i="10"/>
  <c r="M51" i="10"/>
  <c r="M5" i="10"/>
  <c r="M42" i="10"/>
  <c r="P84" i="2"/>
  <c r="N30" i="10"/>
  <c r="O30" i="10" s="1"/>
  <c r="AC30" i="2" s="1"/>
  <c r="P3" i="10"/>
  <c r="AE3" i="2" s="1"/>
  <c r="N49" i="10"/>
  <c r="N33" i="10"/>
  <c r="O33" i="10" s="1"/>
  <c r="AC33" i="2" s="1"/>
  <c r="N29" i="10"/>
  <c r="M21" i="10"/>
  <c r="M17" i="10"/>
  <c r="M13" i="10"/>
  <c r="M8" i="10"/>
  <c r="M47" i="10"/>
  <c r="M61" i="10"/>
  <c r="M49" i="10"/>
  <c r="M71" i="10"/>
  <c r="M57" i="10"/>
  <c r="M18" i="10"/>
  <c r="M14" i="10"/>
  <c r="M73" i="10"/>
  <c r="M59" i="10"/>
  <c r="M75" i="10"/>
  <c r="M67" i="10"/>
  <c r="M53" i="10"/>
  <c r="M45" i="10"/>
  <c r="O62" i="10"/>
  <c r="AC62" i="2" s="1"/>
  <c r="M68" i="10"/>
  <c r="M72" i="10"/>
  <c r="M66" i="10"/>
  <c r="M77" i="10"/>
  <c r="M55" i="10"/>
  <c r="M10" i="10"/>
  <c r="M63" i="10"/>
  <c r="M28" i="10"/>
  <c r="M54" i="10"/>
  <c r="M24" i="10"/>
  <c r="P30" i="10"/>
  <c r="AE30" i="2" s="1"/>
  <c r="N75" i="10"/>
  <c r="P38" i="10"/>
  <c r="AE38" i="2" s="1"/>
  <c r="N26" i="10"/>
  <c r="N3" i="10"/>
  <c r="N50" i="10"/>
  <c r="O50" i="10" s="1"/>
  <c r="AC50" i="2" s="1"/>
  <c r="P62" i="10"/>
  <c r="AE62" i="2" s="1"/>
  <c r="N61" i="10"/>
  <c r="N41" i="10"/>
  <c r="O41" i="10" s="1"/>
  <c r="AC41" i="2" s="1"/>
  <c r="N37" i="10"/>
  <c r="P33" i="10"/>
  <c r="AE33" i="2" s="1"/>
  <c r="P53" i="10"/>
  <c r="AE53" i="2" s="1"/>
  <c r="P29" i="10"/>
  <c r="AE29" i="2" s="1"/>
  <c r="N16" i="10"/>
  <c r="P16" i="10"/>
  <c r="AE16" i="2" s="1"/>
  <c r="P78" i="10"/>
  <c r="AE78" i="2" s="1"/>
  <c r="N78" i="10"/>
  <c r="P40" i="10"/>
  <c r="AE40" i="2" s="1"/>
  <c r="N40" i="10"/>
  <c r="O40" i="10" s="1"/>
  <c r="AC40" i="2" s="1"/>
  <c r="N51" i="10"/>
  <c r="P51" i="10"/>
  <c r="AE51" i="2" s="1"/>
  <c r="P8" i="10"/>
  <c r="AE8" i="2" s="1"/>
  <c r="N8" i="10"/>
  <c r="N6" i="10"/>
  <c r="P6" i="10"/>
  <c r="AE6" i="2" s="1"/>
  <c r="N47" i="10"/>
  <c r="P47" i="10"/>
  <c r="AE47" i="2" s="1"/>
  <c r="P5" i="10"/>
  <c r="AE5" i="2" s="1"/>
  <c r="N5" i="10"/>
  <c r="P58" i="10"/>
  <c r="AE58" i="2" s="1"/>
  <c r="N58" i="10"/>
  <c r="N34" i="10"/>
  <c r="O34" i="10" s="1"/>
  <c r="AC34" i="2" s="1"/>
  <c r="P34" i="10"/>
  <c r="AE34" i="2" s="1"/>
  <c r="P11" i="10"/>
  <c r="AE11" i="2" s="1"/>
  <c r="N11" i="10"/>
  <c r="P57" i="10"/>
  <c r="AE57" i="2" s="1"/>
  <c r="N57" i="10"/>
  <c r="P45" i="10"/>
  <c r="AE45" i="2" s="1"/>
  <c r="N45" i="10"/>
  <c r="P20" i="10"/>
  <c r="AE20" i="2" s="1"/>
  <c r="N20" i="10"/>
  <c r="P14" i="10"/>
  <c r="AE14" i="2" s="1"/>
  <c r="N14" i="10"/>
  <c r="P48" i="10"/>
  <c r="AE48" i="2" s="1"/>
  <c r="N48" i="10"/>
  <c r="O48" i="10" s="1"/>
  <c r="AC48" i="2" s="1"/>
  <c r="N10" i="10"/>
  <c r="P10" i="10"/>
  <c r="AE10" i="2" s="1"/>
  <c r="P74" i="10"/>
  <c r="AE74" i="2" s="1"/>
  <c r="N74" i="10"/>
  <c r="O74" i="10" s="1"/>
  <c r="AC74" i="2" s="1"/>
  <c r="N32" i="10"/>
  <c r="O32" i="10" s="1"/>
  <c r="AC32" i="2" s="1"/>
  <c r="P32" i="10"/>
  <c r="AE32" i="2" s="1"/>
  <c r="N24" i="10"/>
  <c r="P24" i="10"/>
  <c r="AE24" i="2" s="1"/>
  <c r="P23" i="10"/>
  <c r="AE23" i="2" s="1"/>
  <c r="N23" i="10"/>
  <c r="P21" i="10"/>
  <c r="AE21" i="2" s="1"/>
  <c r="N21" i="10"/>
  <c r="O21" i="10" s="1"/>
  <c r="AC21" i="2" s="1"/>
  <c r="N19" i="10"/>
  <c r="P19" i="10"/>
  <c r="AE19" i="2" s="1"/>
  <c r="P17" i="10"/>
  <c r="AE17" i="2" s="1"/>
  <c r="N17" i="10"/>
  <c r="P15" i="10"/>
  <c r="AE15" i="2" s="1"/>
  <c r="N15" i="10"/>
  <c r="P13" i="10"/>
  <c r="AE13" i="2" s="1"/>
  <c r="N13" i="10"/>
  <c r="P69" i="10"/>
  <c r="AE69" i="2" s="1"/>
  <c r="N69" i="10"/>
  <c r="O69" i="10" s="1"/>
  <c r="AC69" i="2" s="1"/>
  <c r="P60" i="10"/>
  <c r="AE60" i="2" s="1"/>
  <c r="N60" i="10"/>
  <c r="O60" i="10" s="1"/>
  <c r="AC60" i="2" s="1"/>
  <c r="P52" i="10"/>
  <c r="AE52" i="2" s="1"/>
  <c r="N52" i="10"/>
  <c r="O52" i="10" s="1"/>
  <c r="AC52" i="2" s="1"/>
  <c r="N44" i="10"/>
  <c r="O44" i="10" s="1"/>
  <c r="AC44" i="2" s="1"/>
  <c r="P44" i="10"/>
  <c r="AE44" i="2" s="1"/>
  <c r="P73" i="10"/>
  <c r="AE73" i="2" s="1"/>
  <c r="N73" i="10"/>
  <c r="N4" i="10"/>
  <c r="P4" i="10"/>
  <c r="AE4" i="2" s="1"/>
  <c r="P59" i="10"/>
  <c r="AE59" i="2" s="1"/>
  <c r="N59" i="10"/>
  <c r="N79" i="10"/>
  <c r="P79" i="10"/>
  <c r="AE79" i="2" s="1"/>
  <c r="N31" i="10"/>
  <c r="P31" i="10"/>
  <c r="AE31" i="2" s="1"/>
  <c r="P27" i="10"/>
  <c r="AE27" i="2" s="1"/>
  <c r="N27" i="10"/>
  <c r="N35" i="10"/>
  <c r="P35" i="10"/>
  <c r="AE35" i="2" s="1"/>
  <c r="N12" i="10"/>
  <c r="P12" i="10"/>
  <c r="AE12" i="2" s="1"/>
  <c r="N36" i="10"/>
  <c r="O36" i="10" s="1"/>
  <c r="AC36" i="2" s="1"/>
  <c r="P36" i="10"/>
  <c r="AE36" i="2" s="1"/>
  <c r="P28" i="10"/>
  <c r="AE28" i="2" s="1"/>
  <c r="N28" i="10"/>
  <c r="P22" i="10"/>
  <c r="AE22" i="2" s="1"/>
  <c r="N22" i="10"/>
  <c r="P18" i="10"/>
  <c r="AE18" i="2" s="1"/>
  <c r="N18" i="10"/>
  <c r="P56" i="10"/>
  <c r="AE56" i="2" s="1"/>
  <c r="N56" i="10"/>
  <c r="O56" i="10" s="1"/>
  <c r="AC56" i="2" s="1"/>
  <c r="N76" i="10"/>
  <c r="P76" i="10"/>
  <c r="AE76" i="2" s="1"/>
  <c r="P43" i="10"/>
  <c r="AE43" i="2" s="1"/>
  <c r="N43" i="10"/>
  <c r="N39" i="10"/>
  <c r="P39" i="10"/>
  <c r="AE39" i="2" s="1"/>
  <c r="P71" i="10"/>
  <c r="AE71" i="2" s="1"/>
  <c r="N71" i="10"/>
  <c r="P65" i="10"/>
  <c r="AE65" i="2" s="1"/>
  <c r="N65" i="10"/>
  <c r="O65" i="10" s="1"/>
  <c r="AC65" i="2" s="1"/>
  <c r="P9" i="10"/>
  <c r="AE9" i="2" s="1"/>
  <c r="N9" i="10"/>
  <c r="N7" i="10"/>
  <c r="P7" i="10"/>
  <c r="AE7" i="2" s="1"/>
  <c r="N68" i="10"/>
  <c r="P68" i="10"/>
  <c r="AE68" i="2" s="1"/>
  <c r="P64" i="10"/>
  <c r="AE64" i="2" s="1"/>
  <c r="N64" i="10"/>
  <c r="P72" i="10"/>
  <c r="AE72" i="2" s="1"/>
  <c r="N72" i="10"/>
  <c r="N66" i="10"/>
  <c r="P66" i="10"/>
  <c r="AE66" i="2" s="1"/>
  <c r="P77" i="10"/>
  <c r="AE77" i="2" s="1"/>
  <c r="N77" i="10"/>
  <c r="P70" i="10"/>
  <c r="AE70" i="2" s="1"/>
  <c r="N70" i="10"/>
  <c r="P55" i="10"/>
  <c r="AE55" i="2" s="1"/>
  <c r="N55" i="10"/>
  <c r="P63" i="10"/>
  <c r="AE63" i="2" s="1"/>
  <c r="N63" i="10"/>
  <c r="P54" i="10"/>
  <c r="AE54" i="2" s="1"/>
  <c r="N54" i="10"/>
  <c r="N42" i="10"/>
  <c r="P42" i="10"/>
  <c r="AE42" i="2" s="1"/>
  <c r="E86" i="8"/>
  <c r="F86" i="8" s="1"/>
  <c r="T82" i="4"/>
  <c r="V83" i="4"/>
  <c r="J84" i="4"/>
  <c r="P81" i="4"/>
  <c r="X81" i="4"/>
  <c r="X82" i="4"/>
  <c r="H82" i="4"/>
  <c r="L82" i="4"/>
  <c r="N84" i="4"/>
  <c r="J81" i="4"/>
  <c r="V81" i="4"/>
  <c r="H84" i="4"/>
  <c r="L84" i="4"/>
  <c r="N81" i="4"/>
  <c r="J85" i="4"/>
  <c r="R81" i="4"/>
  <c r="V83" i="2"/>
  <c r="M86" i="2"/>
  <c r="M87" i="2" s="1"/>
  <c r="O86" i="2"/>
  <c r="O87" i="2" s="1"/>
  <c r="Q86" i="2"/>
  <c r="Q87" i="2" s="1"/>
  <c r="W86" i="2"/>
  <c r="W87" i="2" s="1"/>
  <c r="T85" i="2"/>
  <c r="U86" i="2"/>
  <c r="U87" i="2" s="1"/>
  <c r="S86" i="2"/>
  <c r="S87" i="2" s="1"/>
  <c r="V81" i="2"/>
  <c r="N81" i="2"/>
  <c r="T81" i="2"/>
  <c r="N85" i="2"/>
  <c r="R83" i="2"/>
  <c r="N83" i="2"/>
  <c r="X82" i="2"/>
  <c r="X83" i="2"/>
  <c r="X81" i="2"/>
  <c r="R81" i="2"/>
  <c r="P83" i="2"/>
  <c r="X84" i="2"/>
  <c r="N2" i="10" l="1"/>
  <c r="O2" i="10" s="1"/>
  <c r="AC2" i="2" s="1"/>
  <c r="O37" i="10"/>
  <c r="AC37" i="2" s="1"/>
  <c r="P2" i="10"/>
  <c r="AE2" i="2" s="1"/>
  <c r="O78" i="10"/>
  <c r="AC78" i="2" s="1"/>
  <c r="O39" i="10"/>
  <c r="AC39" i="2" s="1"/>
  <c r="O31" i="10"/>
  <c r="AC31" i="2" s="1"/>
  <c r="O79" i="10"/>
  <c r="AC79" i="2" s="1"/>
  <c r="O11" i="10"/>
  <c r="AC11" i="2" s="1"/>
  <c r="O25" i="10"/>
  <c r="AC25" i="2" s="1"/>
  <c r="O6" i="10"/>
  <c r="AC6" i="2" s="1"/>
  <c r="O26" i="10"/>
  <c r="AC26" i="2" s="1"/>
  <c r="O63" i="10"/>
  <c r="AC63" i="2" s="1"/>
  <c r="O58" i="10"/>
  <c r="AC58" i="2" s="1"/>
  <c r="O70" i="10"/>
  <c r="AC70" i="2" s="1"/>
  <c r="O75" i="10"/>
  <c r="AC75" i="2" s="1"/>
  <c r="O59" i="10"/>
  <c r="AC59" i="2" s="1"/>
  <c r="O35" i="10"/>
  <c r="AC35" i="2" s="1"/>
  <c r="O47" i="10"/>
  <c r="AC47" i="2" s="1"/>
  <c r="O57" i="10"/>
  <c r="AC57" i="2" s="1"/>
  <c r="O5" i="10"/>
  <c r="AC5" i="2" s="1"/>
  <c r="O12" i="10"/>
  <c r="AC12" i="2" s="1"/>
  <c r="O18" i="10"/>
  <c r="AC18" i="2" s="1"/>
  <c r="O45" i="10"/>
  <c r="AC45" i="2" s="1"/>
  <c r="O17" i="10"/>
  <c r="AC17" i="2" s="1"/>
  <c r="O9" i="10"/>
  <c r="AC9" i="2" s="1"/>
  <c r="O22" i="10"/>
  <c r="AC22" i="2" s="1"/>
  <c r="O51" i="10"/>
  <c r="AC51" i="2" s="1"/>
  <c r="O72" i="10"/>
  <c r="AC72" i="2" s="1"/>
  <c r="O29" i="10"/>
  <c r="AC29" i="2" s="1"/>
  <c r="O42" i="10"/>
  <c r="AC42" i="2" s="1"/>
  <c r="O67" i="10"/>
  <c r="AC67" i="2" s="1"/>
  <c r="O16" i="10"/>
  <c r="AC16" i="2" s="1"/>
  <c r="O10" i="10"/>
  <c r="AC10" i="2" s="1"/>
  <c r="O61" i="10"/>
  <c r="AC61" i="2" s="1"/>
  <c r="O20" i="10"/>
  <c r="AC20" i="2" s="1"/>
  <c r="O53" i="10"/>
  <c r="AC53" i="2" s="1"/>
  <c r="O13" i="10"/>
  <c r="AC13" i="2" s="1"/>
  <c r="O66" i="10"/>
  <c r="AC66" i="2" s="1"/>
  <c r="O15" i="10"/>
  <c r="AC15" i="2" s="1"/>
  <c r="O64" i="10"/>
  <c r="AC64" i="2" s="1"/>
  <c r="O4" i="10"/>
  <c r="AC4" i="2" s="1"/>
  <c r="O24" i="10"/>
  <c r="AC24" i="2" s="1"/>
  <c r="O77" i="10"/>
  <c r="AC77" i="2" s="1"/>
  <c r="O7" i="10"/>
  <c r="AC7" i="2" s="1"/>
  <c r="O28" i="10"/>
  <c r="AC28" i="2" s="1"/>
  <c r="O76" i="10"/>
  <c r="AC76" i="2" s="1"/>
  <c r="O23" i="10"/>
  <c r="AC23" i="2" s="1"/>
  <c r="O14" i="10"/>
  <c r="AC14" i="2" s="1"/>
  <c r="O49" i="10"/>
  <c r="AC49" i="2" s="1"/>
  <c r="O46" i="10"/>
  <c r="AC46" i="2" s="1"/>
  <c r="O68" i="10"/>
  <c r="AC68" i="2" s="1"/>
  <c r="O71" i="10"/>
  <c r="AC71" i="2" s="1"/>
  <c r="O43" i="10"/>
  <c r="AC43" i="2" s="1"/>
  <c r="O73" i="10"/>
  <c r="AC73" i="2" s="1"/>
  <c r="O19" i="10"/>
  <c r="AC19" i="2" s="1"/>
  <c r="O8" i="10"/>
  <c r="AC8" i="2" s="1"/>
  <c r="O3" i="10"/>
  <c r="AC3" i="2" s="1"/>
  <c r="O54" i="10"/>
  <c r="AC54" i="2" s="1"/>
  <c r="O55" i="10"/>
  <c r="AC55" i="2" s="1"/>
  <c r="O27" i="10"/>
  <c r="AC27" i="2" s="1"/>
  <c r="E85" i="7"/>
  <c r="C85" i="7"/>
  <c r="E84" i="7"/>
  <c r="C84" i="7"/>
  <c r="E83" i="7"/>
  <c r="C83" i="7"/>
  <c r="E82" i="7"/>
  <c r="C82" i="7"/>
  <c r="E81" i="7"/>
  <c r="C81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D82" i="7"/>
  <c r="F3" i="7"/>
  <c r="D85" i="7"/>
  <c r="F82" i="7" l="1"/>
  <c r="F85" i="7"/>
  <c r="D83" i="7"/>
  <c r="F83" i="7" s="1"/>
  <c r="F2" i="7"/>
  <c r="D81" i="7"/>
  <c r="F81" i="7" s="1"/>
  <c r="D84" i="7"/>
  <c r="F84" i="7" s="1"/>
  <c r="F4" i="7"/>
  <c r="E86" i="7" l="1"/>
  <c r="F86" i="7" s="1"/>
  <c r="G83" i="3"/>
  <c r="G84" i="3"/>
  <c r="G85" i="3"/>
  <c r="W81" i="3" l="1"/>
  <c r="W85" i="3"/>
  <c r="W84" i="3"/>
  <c r="W83" i="3"/>
  <c r="W82" i="3"/>
  <c r="I85" i="3" l="1"/>
  <c r="E85" i="3"/>
  <c r="E84" i="3"/>
  <c r="E83" i="3"/>
  <c r="E82" i="3"/>
  <c r="E81" i="3"/>
  <c r="C85" i="3"/>
  <c r="C84" i="3"/>
  <c r="C83" i="3"/>
  <c r="C82" i="3"/>
  <c r="C81" i="3"/>
  <c r="H2" i="3"/>
  <c r="C85" i="1" l="1"/>
  <c r="C84" i="1"/>
  <c r="C83" i="1"/>
  <c r="C82" i="1"/>
  <c r="C81" i="1"/>
  <c r="W84" i="1" l="1"/>
  <c r="W83" i="1"/>
  <c r="W82" i="1"/>
  <c r="W81" i="1"/>
  <c r="U84" i="1"/>
  <c r="U83" i="1"/>
  <c r="U82" i="1"/>
  <c r="U81" i="1"/>
  <c r="S84" i="1"/>
  <c r="S83" i="1"/>
  <c r="S82" i="1"/>
  <c r="S81" i="1"/>
  <c r="Q84" i="1"/>
  <c r="Q83" i="1"/>
  <c r="Q82" i="1"/>
  <c r="Q81" i="1"/>
  <c r="O84" i="1"/>
  <c r="O83" i="1"/>
  <c r="O82" i="1"/>
  <c r="O81" i="1"/>
  <c r="M81" i="1"/>
  <c r="M84" i="1"/>
  <c r="M83" i="1"/>
  <c r="M82" i="1"/>
  <c r="K84" i="1"/>
  <c r="K83" i="1"/>
  <c r="K82" i="1"/>
  <c r="K81" i="1"/>
  <c r="I84" i="1"/>
  <c r="I83" i="1"/>
  <c r="I82" i="1"/>
  <c r="I81" i="1"/>
  <c r="G84" i="1"/>
  <c r="G83" i="1"/>
  <c r="G82" i="1"/>
  <c r="G81" i="1"/>
  <c r="E84" i="1"/>
  <c r="E83" i="1"/>
  <c r="E82" i="1"/>
  <c r="E81" i="1"/>
  <c r="U85" i="1" l="1"/>
  <c r="O85" i="1"/>
  <c r="E85" i="1"/>
  <c r="M85" i="1"/>
  <c r="S85" i="1"/>
  <c r="I85" i="1"/>
  <c r="K85" i="1"/>
  <c r="Q85" i="1"/>
  <c r="W85" i="1"/>
  <c r="G85" i="1"/>
  <c r="D81" i="1"/>
  <c r="AA81" i="1" s="1"/>
  <c r="D85" i="1"/>
  <c r="AA85" i="1" s="1"/>
  <c r="D84" i="1"/>
  <c r="AA84" i="1" s="1"/>
  <c r="D83" i="1"/>
  <c r="AA83" i="1" s="1"/>
  <c r="D82" i="1"/>
  <c r="AA82" i="1" s="1"/>
  <c r="F85" i="1" l="1"/>
  <c r="X83" i="1"/>
  <c r="R81" i="1"/>
  <c r="N82" i="1"/>
  <c r="N84" i="1"/>
  <c r="N85" i="1"/>
  <c r="J83" i="1"/>
  <c r="V82" i="1"/>
  <c r="R85" i="1"/>
  <c r="L81" i="1"/>
  <c r="R84" i="1"/>
  <c r="X82" i="1"/>
  <c r="R83" i="1"/>
  <c r="V81" i="1"/>
  <c r="F81" i="1"/>
  <c r="J81" i="1"/>
  <c r="R82" i="1"/>
  <c r="V85" i="1"/>
  <c r="J85" i="1"/>
  <c r="V84" i="1"/>
  <c r="J84" i="1"/>
  <c r="P81" i="1"/>
  <c r="V83" i="1"/>
  <c r="X81" i="1"/>
  <c r="H81" i="1"/>
  <c r="X85" i="1"/>
  <c r="J82" i="1"/>
  <c r="N81" i="1"/>
  <c r="N83" i="1"/>
  <c r="X84" i="1"/>
  <c r="X79" i="1"/>
  <c r="L79" i="9" s="1"/>
  <c r="V79" i="1"/>
  <c r="H79" i="9" s="1"/>
  <c r="T79" i="1"/>
  <c r="K79" i="9" s="1"/>
  <c r="R79" i="1"/>
  <c r="J79" i="9" s="1"/>
  <c r="P79" i="1"/>
  <c r="I79" i="9" s="1"/>
  <c r="N79" i="1"/>
  <c r="D79" i="9" s="1"/>
  <c r="L79" i="1"/>
  <c r="G79" i="9" s="1"/>
  <c r="J79" i="1"/>
  <c r="F79" i="9" s="1"/>
  <c r="H79" i="1"/>
  <c r="E79" i="9" s="1"/>
  <c r="F79" i="1"/>
  <c r="C79" i="9" s="1"/>
  <c r="X78" i="1"/>
  <c r="L78" i="9" s="1"/>
  <c r="V78" i="1"/>
  <c r="H78" i="9" s="1"/>
  <c r="T78" i="1"/>
  <c r="K78" i="9" s="1"/>
  <c r="R78" i="1"/>
  <c r="J78" i="9" s="1"/>
  <c r="P78" i="1"/>
  <c r="I78" i="9" s="1"/>
  <c r="N78" i="1"/>
  <c r="D78" i="9" s="1"/>
  <c r="L78" i="1"/>
  <c r="G78" i="9" s="1"/>
  <c r="J78" i="1"/>
  <c r="F78" i="9" s="1"/>
  <c r="H78" i="1"/>
  <c r="E78" i="9" s="1"/>
  <c r="F78" i="1"/>
  <c r="C78" i="9" s="1"/>
  <c r="X77" i="1"/>
  <c r="L77" i="9" s="1"/>
  <c r="V77" i="1"/>
  <c r="H77" i="9" s="1"/>
  <c r="T77" i="1"/>
  <c r="K77" i="9" s="1"/>
  <c r="R77" i="1"/>
  <c r="J77" i="9" s="1"/>
  <c r="P77" i="1"/>
  <c r="I77" i="9" s="1"/>
  <c r="N77" i="1"/>
  <c r="D77" i="9" s="1"/>
  <c r="L77" i="1"/>
  <c r="G77" i="9" s="1"/>
  <c r="J77" i="1"/>
  <c r="F77" i="9" s="1"/>
  <c r="H77" i="1"/>
  <c r="E77" i="9" s="1"/>
  <c r="F77" i="1"/>
  <c r="C77" i="9" s="1"/>
  <c r="X76" i="1"/>
  <c r="L76" i="9" s="1"/>
  <c r="V76" i="1"/>
  <c r="H76" i="9" s="1"/>
  <c r="T76" i="1"/>
  <c r="K76" i="9" s="1"/>
  <c r="R76" i="1"/>
  <c r="J76" i="9" s="1"/>
  <c r="P76" i="1"/>
  <c r="I76" i="9" s="1"/>
  <c r="N76" i="1"/>
  <c r="D76" i="9" s="1"/>
  <c r="L76" i="1"/>
  <c r="G76" i="9" s="1"/>
  <c r="J76" i="1"/>
  <c r="F76" i="9" s="1"/>
  <c r="H76" i="1"/>
  <c r="E76" i="9" s="1"/>
  <c r="F76" i="1"/>
  <c r="C76" i="9" s="1"/>
  <c r="X75" i="1"/>
  <c r="L75" i="9" s="1"/>
  <c r="V75" i="1"/>
  <c r="H75" i="9" s="1"/>
  <c r="T75" i="1"/>
  <c r="K75" i="9" s="1"/>
  <c r="R75" i="1"/>
  <c r="J75" i="9" s="1"/>
  <c r="P75" i="1"/>
  <c r="I75" i="9" s="1"/>
  <c r="N75" i="1"/>
  <c r="D75" i="9" s="1"/>
  <c r="L75" i="1"/>
  <c r="G75" i="9" s="1"/>
  <c r="J75" i="1"/>
  <c r="F75" i="9" s="1"/>
  <c r="H75" i="1"/>
  <c r="E75" i="9" s="1"/>
  <c r="F75" i="1"/>
  <c r="C75" i="9" s="1"/>
  <c r="X74" i="1"/>
  <c r="L74" i="9" s="1"/>
  <c r="V74" i="1"/>
  <c r="H74" i="9" s="1"/>
  <c r="T74" i="1"/>
  <c r="K74" i="9" s="1"/>
  <c r="R74" i="1"/>
  <c r="J74" i="9" s="1"/>
  <c r="P74" i="1"/>
  <c r="I74" i="9" s="1"/>
  <c r="N74" i="1"/>
  <c r="D74" i="9" s="1"/>
  <c r="L74" i="1"/>
  <c r="G74" i="9" s="1"/>
  <c r="J74" i="1"/>
  <c r="F74" i="9" s="1"/>
  <c r="H74" i="1"/>
  <c r="E74" i="9" s="1"/>
  <c r="F74" i="1"/>
  <c r="C74" i="9" s="1"/>
  <c r="X73" i="1"/>
  <c r="L73" i="9" s="1"/>
  <c r="V73" i="1"/>
  <c r="H73" i="9" s="1"/>
  <c r="T73" i="1"/>
  <c r="K73" i="9" s="1"/>
  <c r="R73" i="1"/>
  <c r="J73" i="9" s="1"/>
  <c r="P73" i="1"/>
  <c r="I73" i="9" s="1"/>
  <c r="N73" i="1"/>
  <c r="D73" i="9" s="1"/>
  <c r="L73" i="1"/>
  <c r="G73" i="9" s="1"/>
  <c r="J73" i="1"/>
  <c r="F73" i="9" s="1"/>
  <c r="H73" i="1"/>
  <c r="E73" i="9" s="1"/>
  <c r="F73" i="1"/>
  <c r="C73" i="9" s="1"/>
  <c r="X72" i="1"/>
  <c r="L72" i="9" s="1"/>
  <c r="V72" i="1"/>
  <c r="H72" i="9" s="1"/>
  <c r="T72" i="1"/>
  <c r="K72" i="9" s="1"/>
  <c r="R72" i="1"/>
  <c r="J72" i="9" s="1"/>
  <c r="P72" i="1"/>
  <c r="I72" i="9" s="1"/>
  <c r="N72" i="1"/>
  <c r="D72" i="9" s="1"/>
  <c r="L72" i="1"/>
  <c r="G72" i="9" s="1"/>
  <c r="J72" i="1"/>
  <c r="F72" i="9" s="1"/>
  <c r="H72" i="1"/>
  <c r="E72" i="9" s="1"/>
  <c r="F72" i="1"/>
  <c r="C72" i="9" s="1"/>
  <c r="X71" i="1"/>
  <c r="L71" i="9" s="1"/>
  <c r="V71" i="1"/>
  <c r="H71" i="9" s="1"/>
  <c r="T71" i="1"/>
  <c r="K71" i="9" s="1"/>
  <c r="R71" i="1"/>
  <c r="J71" i="9" s="1"/>
  <c r="P71" i="1"/>
  <c r="I71" i="9" s="1"/>
  <c r="N71" i="1"/>
  <c r="D71" i="9" s="1"/>
  <c r="L71" i="1"/>
  <c r="G71" i="9" s="1"/>
  <c r="J71" i="1"/>
  <c r="F71" i="9" s="1"/>
  <c r="H71" i="1"/>
  <c r="E71" i="9" s="1"/>
  <c r="F71" i="1"/>
  <c r="C71" i="9" s="1"/>
  <c r="X70" i="1"/>
  <c r="L70" i="9" s="1"/>
  <c r="V70" i="1"/>
  <c r="H70" i="9" s="1"/>
  <c r="T70" i="1"/>
  <c r="K70" i="9" s="1"/>
  <c r="R70" i="1"/>
  <c r="J70" i="9" s="1"/>
  <c r="P70" i="1"/>
  <c r="I70" i="9" s="1"/>
  <c r="N70" i="1"/>
  <c r="D70" i="9" s="1"/>
  <c r="L70" i="1"/>
  <c r="G70" i="9" s="1"/>
  <c r="J70" i="1"/>
  <c r="F70" i="9" s="1"/>
  <c r="H70" i="1"/>
  <c r="E70" i="9" s="1"/>
  <c r="F70" i="1"/>
  <c r="C70" i="9" s="1"/>
  <c r="X69" i="1"/>
  <c r="L69" i="9" s="1"/>
  <c r="V69" i="1"/>
  <c r="H69" i="9" s="1"/>
  <c r="T69" i="1"/>
  <c r="K69" i="9" s="1"/>
  <c r="R69" i="1"/>
  <c r="J69" i="9" s="1"/>
  <c r="P69" i="1"/>
  <c r="I69" i="9" s="1"/>
  <c r="N69" i="1"/>
  <c r="D69" i="9" s="1"/>
  <c r="L69" i="1"/>
  <c r="G69" i="9" s="1"/>
  <c r="J69" i="1"/>
  <c r="F69" i="9" s="1"/>
  <c r="H69" i="1"/>
  <c r="E69" i="9" s="1"/>
  <c r="F69" i="1"/>
  <c r="C69" i="9" s="1"/>
  <c r="X68" i="1"/>
  <c r="L68" i="9" s="1"/>
  <c r="V68" i="1"/>
  <c r="H68" i="9" s="1"/>
  <c r="T68" i="1"/>
  <c r="K68" i="9" s="1"/>
  <c r="R68" i="1"/>
  <c r="J68" i="9" s="1"/>
  <c r="P68" i="1"/>
  <c r="I68" i="9" s="1"/>
  <c r="N68" i="1"/>
  <c r="D68" i="9" s="1"/>
  <c r="L68" i="1"/>
  <c r="G68" i="9" s="1"/>
  <c r="J68" i="1"/>
  <c r="F68" i="9" s="1"/>
  <c r="H68" i="1"/>
  <c r="E68" i="9" s="1"/>
  <c r="F68" i="1"/>
  <c r="C68" i="9" s="1"/>
  <c r="X67" i="1"/>
  <c r="L67" i="9" s="1"/>
  <c r="V67" i="1"/>
  <c r="H67" i="9" s="1"/>
  <c r="T67" i="1"/>
  <c r="K67" i="9" s="1"/>
  <c r="R67" i="1"/>
  <c r="J67" i="9" s="1"/>
  <c r="P67" i="1"/>
  <c r="I67" i="9" s="1"/>
  <c r="N67" i="1"/>
  <c r="D67" i="9" s="1"/>
  <c r="L67" i="1"/>
  <c r="G67" i="9" s="1"/>
  <c r="J67" i="1"/>
  <c r="F67" i="9" s="1"/>
  <c r="H67" i="1"/>
  <c r="E67" i="9" s="1"/>
  <c r="F67" i="1"/>
  <c r="C67" i="9" s="1"/>
  <c r="X66" i="1"/>
  <c r="L66" i="9" s="1"/>
  <c r="V66" i="1"/>
  <c r="H66" i="9" s="1"/>
  <c r="T66" i="1"/>
  <c r="K66" i="9" s="1"/>
  <c r="R66" i="1"/>
  <c r="J66" i="9" s="1"/>
  <c r="P66" i="1"/>
  <c r="I66" i="9" s="1"/>
  <c r="N66" i="1"/>
  <c r="D66" i="9" s="1"/>
  <c r="L66" i="1"/>
  <c r="G66" i="9" s="1"/>
  <c r="J66" i="1"/>
  <c r="F66" i="9" s="1"/>
  <c r="H66" i="1"/>
  <c r="E66" i="9" s="1"/>
  <c r="F66" i="1"/>
  <c r="C66" i="9" s="1"/>
  <c r="X65" i="1"/>
  <c r="L65" i="9" s="1"/>
  <c r="V65" i="1"/>
  <c r="H65" i="9" s="1"/>
  <c r="T65" i="1"/>
  <c r="K65" i="9" s="1"/>
  <c r="R65" i="1"/>
  <c r="J65" i="9" s="1"/>
  <c r="P65" i="1"/>
  <c r="I65" i="9" s="1"/>
  <c r="N65" i="1"/>
  <c r="D65" i="9" s="1"/>
  <c r="L65" i="1"/>
  <c r="G65" i="9" s="1"/>
  <c r="J65" i="1"/>
  <c r="F65" i="9" s="1"/>
  <c r="H65" i="1"/>
  <c r="E65" i="9" s="1"/>
  <c r="F65" i="1"/>
  <c r="C65" i="9" s="1"/>
  <c r="X64" i="1"/>
  <c r="L64" i="9" s="1"/>
  <c r="V64" i="1"/>
  <c r="H64" i="9" s="1"/>
  <c r="T64" i="1"/>
  <c r="K64" i="9" s="1"/>
  <c r="R64" i="1"/>
  <c r="J64" i="9" s="1"/>
  <c r="P64" i="1"/>
  <c r="I64" i="9" s="1"/>
  <c r="N64" i="1"/>
  <c r="D64" i="9" s="1"/>
  <c r="L64" i="1"/>
  <c r="G64" i="9" s="1"/>
  <c r="J64" i="1"/>
  <c r="F64" i="9" s="1"/>
  <c r="H64" i="1"/>
  <c r="E64" i="9" s="1"/>
  <c r="F64" i="1"/>
  <c r="C64" i="9" s="1"/>
  <c r="X63" i="1"/>
  <c r="L63" i="9" s="1"/>
  <c r="V63" i="1"/>
  <c r="H63" i="9" s="1"/>
  <c r="T63" i="1"/>
  <c r="K63" i="9" s="1"/>
  <c r="R63" i="1"/>
  <c r="J63" i="9" s="1"/>
  <c r="P63" i="1"/>
  <c r="I63" i="9" s="1"/>
  <c r="N63" i="1"/>
  <c r="D63" i="9" s="1"/>
  <c r="L63" i="1"/>
  <c r="G63" i="9" s="1"/>
  <c r="J63" i="1"/>
  <c r="F63" i="9" s="1"/>
  <c r="H63" i="1"/>
  <c r="E63" i="9" s="1"/>
  <c r="F63" i="1"/>
  <c r="C63" i="9" s="1"/>
  <c r="X62" i="1"/>
  <c r="L62" i="9" s="1"/>
  <c r="V62" i="1"/>
  <c r="H62" i="9" s="1"/>
  <c r="T62" i="1"/>
  <c r="K62" i="9" s="1"/>
  <c r="R62" i="1"/>
  <c r="J62" i="9" s="1"/>
  <c r="P62" i="1"/>
  <c r="I62" i="9" s="1"/>
  <c r="N62" i="1"/>
  <c r="D62" i="9" s="1"/>
  <c r="L62" i="1"/>
  <c r="G62" i="9" s="1"/>
  <c r="J62" i="1"/>
  <c r="F62" i="9" s="1"/>
  <c r="H62" i="1"/>
  <c r="E62" i="9" s="1"/>
  <c r="F62" i="1"/>
  <c r="C62" i="9" s="1"/>
  <c r="X61" i="1"/>
  <c r="L61" i="9" s="1"/>
  <c r="V61" i="1"/>
  <c r="H61" i="9" s="1"/>
  <c r="T61" i="1"/>
  <c r="K61" i="9" s="1"/>
  <c r="R61" i="1"/>
  <c r="J61" i="9" s="1"/>
  <c r="P61" i="1"/>
  <c r="I61" i="9" s="1"/>
  <c r="N61" i="1"/>
  <c r="D61" i="9" s="1"/>
  <c r="L61" i="1"/>
  <c r="G61" i="9" s="1"/>
  <c r="J61" i="1"/>
  <c r="F61" i="9" s="1"/>
  <c r="H61" i="1"/>
  <c r="E61" i="9" s="1"/>
  <c r="F61" i="1"/>
  <c r="C61" i="9" s="1"/>
  <c r="X60" i="1"/>
  <c r="L60" i="9" s="1"/>
  <c r="V60" i="1"/>
  <c r="H60" i="9" s="1"/>
  <c r="T60" i="1"/>
  <c r="K60" i="9" s="1"/>
  <c r="R60" i="1"/>
  <c r="J60" i="9" s="1"/>
  <c r="P60" i="1"/>
  <c r="I60" i="9" s="1"/>
  <c r="N60" i="1"/>
  <c r="D60" i="9" s="1"/>
  <c r="L60" i="1"/>
  <c r="G60" i="9" s="1"/>
  <c r="J60" i="1"/>
  <c r="F60" i="9" s="1"/>
  <c r="H60" i="1"/>
  <c r="E60" i="9" s="1"/>
  <c r="F60" i="1"/>
  <c r="C60" i="9" s="1"/>
  <c r="X59" i="1"/>
  <c r="L59" i="9" s="1"/>
  <c r="V59" i="1"/>
  <c r="H59" i="9" s="1"/>
  <c r="T59" i="1"/>
  <c r="K59" i="9" s="1"/>
  <c r="R59" i="1"/>
  <c r="J59" i="9" s="1"/>
  <c r="P59" i="1"/>
  <c r="I59" i="9" s="1"/>
  <c r="N59" i="1"/>
  <c r="D59" i="9" s="1"/>
  <c r="L59" i="1"/>
  <c r="G59" i="9" s="1"/>
  <c r="J59" i="1"/>
  <c r="F59" i="9" s="1"/>
  <c r="H59" i="1"/>
  <c r="E59" i="9" s="1"/>
  <c r="F59" i="1"/>
  <c r="C59" i="9" s="1"/>
  <c r="X58" i="1"/>
  <c r="L58" i="9" s="1"/>
  <c r="V58" i="1"/>
  <c r="H58" i="9" s="1"/>
  <c r="T58" i="1"/>
  <c r="K58" i="9" s="1"/>
  <c r="R58" i="1"/>
  <c r="J58" i="9" s="1"/>
  <c r="P58" i="1"/>
  <c r="I58" i="9" s="1"/>
  <c r="N58" i="1"/>
  <c r="D58" i="9" s="1"/>
  <c r="L58" i="1"/>
  <c r="G58" i="9" s="1"/>
  <c r="J58" i="1"/>
  <c r="F58" i="9" s="1"/>
  <c r="H58" i="1"/>
  <c r="E58" i="9" s="1"/>
  <c r="F58" i="1"/>
  <c r="C58" i="9" s="1"/>
  <c r="X57" i="1"/>
  <c r="L57" i="9" s="1"/>
  <c r="V57" i="1"/>
  <c r="H57" i="9" s="1"/>
  <c r="T57" i="1"/>
  <c r="K57" i="9" s="1"/>
  <c r="R57" i="1"/>
  <c r="J57" i="9" s="1"/>
  <c r="P57" i="1"/>
  <c r="I57" i="9" s="1"/>
  <c r="N57" i="1"/>
  <c r="D57" i="9" s="1"/>
  <c r="L57" i="1"/>
  <c r="G57" i="9" s="1"/>
  <c r="J57" i="1"/>
  <c r="F57" i="9" s="1"/>
  <c r="H57" i="1"/>
  <c r="E57" i="9" s="1"/>
  <c r="F57" i="1"/>
  <c r="C57" i="9" s="1"/>
  <c r="X56" i="1"/>
  <c r="L56" i="9" s="1"/>
  <c r="V56" i="1"/>
  <c r="H56" i="9" s="1"/>
  <c r="T56" i="1"/>
  <c r="K56" i="9" s="1"/>
  <c r="R56" i="1"/>
  <c r="J56" i="9" s="1"/>
  <c r="P56" i="1"/>
  <c r="I56" i="9" s="1"/>
  <c r="N56" i="1"/>
  <c r="D56" i="9" s="1"/>
  <c r="L56" i="1"/>
  <c r="G56" i="9" s="1"/>
  <c r="J56" i="1"/>
  <c r="F56" i="9" s="1"/>
  <c r="H56" i="1"/>
  <c r="E56" i="9" s="1"/>
  <c r="F56" i="1"/>
  <c r="C56" i="9" s="1"/>
  <c r="X55" i="1"/>
  <c r="L55" i="9" s="1"/>
  <c r="V55" i="1"/>
  <c r="H55" i="9" s="1"/>
  <c r="T55" i="1"/>
  <c r="K55" i="9" s="1"/>
  <c r="R55" i="1"/>
  <c r="J55" i="9" s="1"/>
  <c r="P55" i="1"/>
  <c r="I55" i="9" s="1"/>
  <c r="N55" i="1"/>
  <c r="D55" i="9" s="1"/>
  <c r="L55" i="1"/>
  <c r="G55" i="9" s="1"/>
  <c r="J55" i="1"/>
  <c r="F55" i="9" s="1"/>
  <c r="H55" i="1"/>
  <c r="E55" i="9" s="1"/>
  <c r="F55" i="1"/>
  <c r="C55" i="9" s="1"/>
  <c r="X54" i="1"/>
  <c r="L54" i="9" s="1"/>
  <c r="V54" i="1"/>
  <c r="H54" i="9" s="1"/>
  <c r="T54" i="1"/>
  <c r="K54" i="9" s="1"/>
  <c r="R54" i="1"/>
  <c r="J54" i="9" s="1"/>
  <c r="P54" i="1"/>
  <c r="I54" i="9" s="1"/>
  <c r="N54" i="1"/>
  <c r="D54" i="9" s="1"/>
  <c r="L54" i="1"/>
  <c r="G54" i="9" s="1"/>
  <c r="J54" i="1"/>
  <c r="F54" i="9" s="1"/>
  <c r="H54" i="1"/>
  <c r="E54" i="9" s="1"/>
  <c r="F54" i="1"/>
  <c r="C54" i="9" s="1"/>
  <c r="X53" i="1"/>
  <c r="L53" i="9" s="1"/>
  <c r="V53" i="1"/>
  <c r="H53" i="9" s="1"/>
  <c r="T53" i="1"/>
  <c r="K53" i="9" s="1"/>
  <c r="R53" i="1"/>
  <c r="J53" i="9" s="1"/>
  <c r="P53" i="1"/>
  <c r="I53" i="9" s="1"/>
  <c r="N53" i="1"/>
  <c r="D53" i="9" s="1"/>
  <c r="L53" i="1"/>
  <c r="G53" i="9" s="1"/>
  <c r="J53" i="1"/>
  <c r="F53" i="9" s="1"/>
  <c r="H53" i="1"/>
  <c r="E53" i="9" s="1"/>
  <c r="F53" i="1"/>
  <c r="C53" i="9" s="1"/>
  <c r="X52" i="1"/>
  <c r="L52" i="9" s="1"/>
  <c r="V52" i="1"/>
  <c r="H52" i="9" s="1"/>
  <c r="T52" i="1"/>
  <c r="K52" i="9" s="1"/>
  <c r="R52" i="1"/>
  <c r="J52" i="9" s="1"/>
  <c r="P52" i="1"/>
  <c r="I52" i="9" s="1"/>
  <c r="N52" i="1"/>
  <c r="D52" i="9" s="1"/>
  <c r="L52" i="1"/>
  <c r="G52" i="9" s="1"/>
  <c r="J52" i="1"/>
  <c r="F52" i="9" s="1"/>
  <c r="H52" i="1"/>
  <c r="E52" i="9" s="1"/>
  <c r="F52" i="1"/>
  <c r="C52" i="9" s="1"/>
  <c r="X51" i="1"/>
  <c r="L51" i="9" s="1"/>
  <c r="V51" i="1"/>
  <c r="H51" i="9" s="1"/>
  <c r="T51" i="1"/>
  <c r="K51" i="9" s="1"/>
  <c r="R51" i="1"/>
  <c r="J51" i="9" s="1"/>
  <c r="P51" i="1"/>
  <c r="I51" i="9" s="1"/>
  <c r="N51" i="1"/>
  <c r="D51" i="9" s="1"/>
  <c r="L51" i="1"/>
  <c r="G51" i="9" s="1"/>
  <c r="J51" i="1"/>
  <c r="F51" i="9" s="1"/>
  <c r="H51" i="1"/>
  <c r="E51" i="9" s="1"/>
  <c r="F51" i="1"/>
  <c r="C51" i="9" s="1"/>
  <c r="X50" i="1"/>
  <c r="L50" i="9" s="1"/>
  <c r="V50" i="1"/>
  <c r="H50" i="9" s="1"/>
  <c r="T50" i="1"/>
  <c r="K50" i="9" s="1"/>
  <c r="R50" i="1"/>
  <c r="J50" i="9" s="1"/>
  <c r="P50" i="1"/>
  <c r="I50" i="9" s="1"/>
  <c r="N50" i="1"/>
  <c r="D50" i="9" s="1"/>
  <c r="L50" i="1"/>
  <c r="G50" i="9" s="1"/>
  <c r="J50" i="1"/>
  <c r="F50" i="9" s="1"/>
  <c r="H50" i="1"/>
  <c r="E50" i="9" s="1"/>
  <c r="F50" i="1"/>
  <c r="C50" i="9" s="1"/>
  <c r="X49" i="1"/>
  <c r="L49" i="9" s="1"/>
  <c r="V49" i="1"/>
  <c r="H49" i="9" s="1"/>
  <c r="T49" i="1"/>
  <c r="K49" i="9" s="1"/>
  <c r="R49" i="1"/>
  <c r="J49" i="9" s="1"/>
  <c r="P49" i="1"/>
  <c r="I49" i="9" s="1"/>
  <c r="N49" i="1"/>
  <c r="D49" i="9" s="1"/>
  <c r="L49" i="1"/>
  <c r="G49" i="9" s="1"/>
  <c r="J49" i="1"/>
  <c r="F49" i="9" s="1"/>
  <c r="H49" i="1"/>
  <c r="E49" i="9" s="1"/>
  <c r="F49" i="1"/>
  <c r="C49" i="9" s="1"/>
  <c r="X48" i="1"/>
  <c r="L48" i="9" s="1"/>
  <c r="V48" i="1"/>
  <c r="H48" i="9" s="1"/>
  <c r="T48" i="1"/>
  <c r="K48" i="9" s="1"/>
  <c r="R48" i="1"/>
  <c r="J48" i="9" s="1"/>
  <c r="P48" i="1"/>
  <c r="I48" i="9" s="1"/>
  <c r="N48" i="1"/>
  <c r="D48" i="9" s="1"/>
  <c r="L48" i="1"/>
  <c r="G48" i="9" s="1"/>
  <c r="J48" i="1"/>
  <c r="F48" i="9" s="1"/>
  <c r="H48" i="1"/>
  <c r="E48" i="9" s="1"/>
  <c r="F48" i="1"/>
  <c r="C48" i="9" s="1"/>
  <c r="X47" i="1"/>
  <c r="L47" i="9" s="1"/>
  <c r="V47" i="1"/>
  <c r="H47" i="9" s="1"/>
  <c r="T47" i="1"/>
  <c r="K47" i="9" s="1"/>
  <c r="R47" i="1"/>
  <c r="J47" i="9" s="1"/>
  <c r="P47" i="1"/>
  <c r="I47" i="9" s="1"/>
  <c r="N47" i="1"/>
  <c r="D47" i="9" s="1"/>
  <c r="L47" i="1"/>
  <c r="G47" i="9" s="1"/>
  <c r="J47" i="1"/>
  <c r="F47" i="9" s="1"/>
  <c r="H47" i="1"/>
  <c r="E47" i="9" s="1"/>
  <c r="F47" i="1"/>
  <c r="C47" i="9" s="1"/>
  <c r="X46" i="1"/>
  <c r="L46" i="9" s="1"/>
  <c r="V46" i="1"/>
  <c r="H46" i="9" s="1"/>
  <c r="T46" i="1"/>
  <c r="K46" i="9" s="1"/>
  <c r="R46" i="1"/>
  <c r="J46" i="9" s="1"/>
  <c r="P46" i="1"/>
  <c r="I46" i="9" s="1"/>
  <c r="N46" i="1"/>
  <c r="D46" i="9" s="1"/>
  <c r="L46" i="1"/>
  <c r="G46" i="9" s="1"/>
  <c r="J46" i="1"/>
  <c r="F46" i="9" s="1"/>
  <c r="H46" i="1"/>
  <c r="E46" i="9" s="1"/>
  <c r="F46" i="1"/>
  <c r="C46" i="9" s="1"/>
  <c r="X45" i="1"/>
  <c r="L45" i="9" s="1"/>
  <c r="V45" i="1"/>
  <c r="H45" i="9" s="1"/>
  <c r="T45" i="1"/>
  <c r="K45" i="9" s="1"/>
  <c r="R45" i="1"/>
  <c r="J45" i="9" s="1"/>
  <c r="P45" i="1"/>
  <c r="I45" i="9" s="1"/>
  <c r="N45" i="1"/>
  <c r="D45" i="9" s="1"/>
  <c r="L45" i="1"/>
  <c r="G45" i="9" s="1"/>
  <c r="J45" i="1"/>
  <c r="F45" i="9" s="1"/>
  <c r="H45" i="1"/>
  <c r="E45" i="9" s="1"/>
  <c r="F45" i="1"/>
  <c r="C45" i="9" s="1"/>
  <c r="X44" i="1"/>
  <c r="L44" i="9" s="1"/>
  <c r="V44" i="1"/>
  <c r="H44" i="9" s="1"/>
  <c r="T44" i="1"/>
  <c r="K44" i="9" s="1"/>
  <c r="R44" i="1"/>
  <c r="J44" i="9" s="1"/>
  <c r="P44" i="1"/>
  <c r="I44" i="9" s="1"/>
  <c r="N44" i="1"/>
  <c r="D44" i="9" s="1"/>
  <c r="L44" i="1"/>
  <c r="G44" i="9" s="1"/>
  <c r="J44" i="1"/>
  <c r="F44" i="9" s="1"/>
  <c r="H44" i="1"/>
  <c r="E44" i="9" s="1"/>
  <c r="F44" i="1"/>
  <c r="C44" i="9" s="1"/>
  <c r="X43" i="1"/>
  <c r="L43" i="9" s="1"/>
  <c r="V43" i="1"/>
  <c r="H43" i="9" s="1"/>
  <c r="T43" i="1"/>
  <c r="K43" i="9" s="1"/>
  <c r="R43" i="1"/>
  <c r="J43" i="9" s="1"/>
  <c r="P43" i="1"/>
  <c r="I43" i="9" s="1"/>
  <c r="N43" i="1"/>
  <c r="D43" i="9" s="1"/>
  <c r="L43" i="1"/>
  <c r="G43" i="9" s="1"/>
  <c r="J43" i="1"/>
  <c r="F43" i="9" s="1"/>
  <c r="H43" i="1"/>
  <c r="E43" i="9" s="1"/>
  <c r="F43" i="1"/>
  <c r="C43" i="9" s="1"/>
  <c r="X42" i="1"/>
  <c r="L42" i="9" s="1"/>
  <c r="V42" i="1"/>
  <c r="H42" i="9" s="1"/>
  <c r="T42" i="1"/>
  <c r="K42" i="9" s="1"/>
  <c r="R42" i="1"/>
  <c r="J42" i="9" s="1"/>
  <c r="P42" i="1"/>
  <c r="I42" i="9" s="1"/>
  <c r="N42" i="1"/>
  <c r="D42" i="9" s="1"/>
  <c r="L42" i="1"/>
  <c r="G42" i="9" s="1"/>
  <c r="J42" i="1"/>
  <c r="F42" i="9" s="1"/>
  <c r="H42" i="1"/>
  <c r="E42" i="9" s="1"/>
  <c r="F42" i="1"/>
  <c r="C42" i="9" s="1"/>
  <c r="X41" i="1"/>
  <c r="L41" i="9" s="1"/>
  <c r="V41" i="1"/>
  <c r="H41" i="9" s="1"/>
  <c r="T41" i="1"/>
  <c r="K41" i="9" s="1"/>
  <c r="R41" i="1"/>
  <c r="J41" i="9" s="1"/>
  <c r="P41" i="1"/>
  <c r="I41" i="9" s="1"/>
  <c r="N41" i="1"/>
  <c r="D41" i="9" s="1"/>
  <c r="L41" i="1"/>
  <c r="G41" i="9" s="1"/>
  <c r="J41" i="1"/>
  <c r="F41" i="9" s="1"/>
  <c r="H41" i="1"/>
  <c r="E41" i="9" s="1"/>
  <c r="F41" i="1"/>
  <c r="C41" i="9" s="1"/>
  <c r="X40" i="1"/>
  <c r="L40" i="9" s="1"/>
  <c r="V40" i="1"/>
  <c r="H40" i="9" s="1"/>
  <c r="T40" i="1"/>
  <c r="K40" i="9" s="1"/>
  <c r="R40" i="1"/>
  <c r="J40" i="9" s="1"/>
  <c r="P40" i="1"/>
  <c r="I40" i="9" s="1"/>
  <c r="N40" i="1"/>
  <c r="D40" i="9" s="1"/>
  <c r="L40" i="1"/>
  <c r="G40" i="9" s="1"/>
  <c r="J40" i="1"/>
  <c r="F40" i="9" s="1"/>
  <c r="H40" i="1"/>
  <c r="E40" i="9" s="1"/>
  <c r="F40" i="1"/>
  <c r="C40" i="9" s="1"/>
  <c r="X39" i="1"/>
  <c r="L39" i="9" s="1"/>
  <c r="V39" i="1"/>
  <c r="H39" i="9" s="1"/>
  <c r="T39" i="1"/>
  <c r="K39" i="9" s="1"/>
  <c r="R39" i="1"/>
  <c r="J39" i="9" s="1"/>
  <c r="P39" i="1"/>
  <c r="I39" i="9" s="1"/>
  <c r="N39" i="1"/>
  <c r="D39" i="9" s="1"/>
  <c r="L39" i="1"/>
  <c r="G39" i="9" s="1"/>
  <c r="J39" i="1"/>
  <c r="F39" i="9" s="1"/>
  <c r="H39" i="1"/>
  <c r="E39" i="9" s="1"/>
  <c r="F39" i="1"/>
  <c r="C39" i="9" s="1"/>
  <c r="X38" i="1"/>
  <c r="L38" i="9" s="1"/>
  <c r="V38" i="1"/>
  <c r="H38" i="9" s="1"/>
  <c r="T38" i="1"/>
  <c r="K38" i="9" s="1"/>
  <c r="R38" i="1"/>
  <c r="J38" i="9" s="1"/>
  <c r="P38" i="1"/>
  <c r="I38" i="9" s="1"/>
  <c r="N38" i="1"/>
  <c r="D38" i="9" s="1"/>
  <c r="L38" i="1"/>
  <c r="G38" i="9" s="1"/>
  <c r="J38" i="1"/>
  <c r="F38" i="9" s="1"/>
  <c r="H38" i="1"/>
  <c r="E38" i="9" s="1"/>
  <c r="F38" i="1"/>
  <c r="C38" i="9" s="1"/>
  <c r="X37" i="1"/>
  <c r="L37" i="9" s="1"/>
  <c r="V37" i="1"/>
  <c r="H37" i="9" s="1"/>
  <c r="T37" i="1"/>
  <c r="K37" i="9" s="1"/>
  <c r="R37" i="1"/>
  <c r="J37" i="9" s="1"/>
  <c r="P37" i="1"/>
  <c r="I37" i="9" s="1"/>
  <c r="N37" i="1"/>
  <c r="D37" i="9" s="1"/>
  <c r="L37" i="1"/>
  <c r="G37" i="9" s="1"/>
  <c r="J37" i="1"/>
  <c r="F37" i="9" s="1"/>
  <c r="H37" i="1"/>
  <c r="E37" i="9" s="1"/>
  <c r="F37" i="1"/>
  <c r="C37" i="9" s="1"/>
  <c r="X36" i="1"/>
  <c r="L36" i="9" s="1"/>
  <c r="V36" i="1"/>
  <c r="H36" i="9" s="1"/>
  <c r="T36" i="1"/>
  <c r="K36" i="9" s="1"/>
  <c r="R36" i="1"/>
  <c r="J36" i="9" s="1"/>
  <c r="P36" i="1"/>
  <c r="I36" i="9" s="1"/>
  <c r="N36" i="1"/>
  <c r="D36" i="9" s="1"/>
  <c r="L36" i="1"/>
  <c r="G36" i="9" s="1"/>
  <c r="J36" i="1"/>
  <c r="F36" i="9" s="1"/>
  <c r="H36" i="1"/>
  <c r="E36" i="9" s="1"/>
  <c r="F36" i="1"/>
  <c r="C36" i="9" s="1"/>
  <c r="X35" i="1"/>
  <c r="L35" i="9" s="1"/>
  <c r="V35" i="1"/>
  <c r="H35" i="9" s="1"/>
  <c r="T35" i="1"/>
  <c r="K35" i="9" s="1"/>
  <c r="R35" i="1"/>
  <c r="J35" i="9" s="1"/>
  <c r="P35" i="1"/>
  <c r="I35" i="9" s="1"/>
  <c r="N35" i="1"/>
  <c r="D35" i="9" s="1"/>
  <c r="L35" i="1"/>
  <c r="G35" i="9" s="1"/>
  <c r="J35" i="1"/>
  <c r="F35" i="9" s="1"/>
  <c r="H35" i="1"/>
  <c r="E35" i="9" s="1"/>
  <c r="F35" i="1"/>
  <c r="C35" i="9" s="1"/>
  <c r="X34" i="1"/>
  <c r="L34" i="9" s="1"/>
  <c r="V34" i="1"/>
  <c r="H34" i="9" s="1"/>
  <c r="T34" i="1"/>
  <c r="K34" i="9" s="1"/>
  <c r="R34" i="1"/>
  <c r="J34" i="9" s="1"/>
  <c r="P34" i="1"/>
  <c r="I34" i="9" s="1"/>
  <c r="N34" i="1"/>
  <c r="D34" i="9" s="1"/>
  <c r="L34" i="1"/>
  <c r="G34" i="9" s="1"/>
  <c r="J34" i="1"/>
  <c r="F34" i="9" s="1"/>
  <c r="H34" i="1"/>
  <c r="E34" i="9" s="1"/>
  <c r="F34" i="1"/>
  <c r="C34" i="9" s="1"/>
  <c r="X33" i="1"/>
  <c r="L33" i="9" s="1"/>
  <c r="V33" i="1"/>
  <c r="H33" i="9" s="1"/>
  <c r="T33" i="1"/>
  <c r="K33" i="9" s="1"/>
  <c r="R33" i="1"/>
  <c r="J33" i="9" s="1"/>
  <c r="P33" i="1"/>
  <c r="I33" i="9" s="1"/>
  <c r="N33" i="1"/>
  <c r="D33" i="9" s="1"/>
  <c r="L33" i="1"/>
  <c r="G33" i="9" s="1"/>
  <c r="J33" i="1"/>
  <c r="F33" i="9" s="1"/>
  <c r="H33" i="1"/>
  <c r="E33" i="9" s="1"/>
  <c r="F33" i="1"/>
  <c r="C33" i="9" s="1"/>
  <c r="X32" i="1"/>
  <c r="L32" i="9" s="1"/>
  <c r="V32" i="1"/>
  <c r="H32" i="9" s="1"/>
  <c r="T32" i="1"/>
  <c r="K32" i="9" s="1"/>
  <c r="R32" i="1"/>
  <c r="J32" i="9" s="1"/>
  <c r="P32" i="1"/>
  <c r="I32" i="9" s="1"/>
  <c r="N32" i="1"/>
  <c r="D32" i="9" s="1"/>
  <c r="L32" i="1"/>
  <c r="G32" i="9" s="1"/>
  <c r="J32" i="1"/>
  <c r="F32" i="9" s="1"/>
  <c r="H32" i="1"/>
  <c r="E32" i="9" s="1"/>
  <c r="F32" i="1"/>
  <c r="C32" i="9" s="1"/>
  <c r="X31" i="1"/>
  <c r="L31" i="9" s="1"/>
  <c r="V31" i="1"/>
  <c r="H31" i="9" s="1"/>
  <c r="T31" i="1"/>
  <c r="K31" i="9" s="1"/>
  <c r="R31" i="1"/>
  <c r="J31" i="9" s="1"/>
  <c r="P31" i="1"/>
  <c r="I31" i="9" s="1"/>
  <c r="N31" i="1"/>
  <c r="D31" i="9" s="1"/>
  <c r="L31" i="1"/>
  <c r="G31" i="9" s="1"/>
  <c r="J31" i="1"/>
  <c r="F31" i="9" s="1"/>
  <c r="H31" i="1"/>
  <c r="E31" i="9" s="1"/>
  <c r="F31" i="1"/>
  <c r="C31" i="9" s="1"/>
  <c r="X30" i="1"/>
  <c r="L30" i="9" s="1"/>
  <c r="V30" i="1"/>
  <c r="H30" i="9" s="1"/>
  <c r="T30" i="1"/>
  <c r="K30" i="9" s="1"/>
  <c r="R30" i="1"/>
  <c r="J30" i="9" s="1"/>
  <c r="P30" i="1"/>
  <c r="I30" i="9" s="1"/>
  <c r="N30" i="1"/>
  <c r="D30" i="9" s="1"/>
  <c r="L30" i="1"/>
  <c r="G30" i="9" s="1"/>
  <c r="J30" i="1"/>
  <c r="F30" i="9" s="1"/>
  <c r="H30" i="1"/>
  <c r="E30" i="9" s="1"/>
  <c r="F30" i="1"/>
  <c r="C30" i="9" s="1"/>
  <c r="X29" i="1"/>
  <c r="L29" i="9" s="1"/>
  <c r="V29" i="1"/>
  <c r="H29" i="9" s="1"/>
  <c r="T29" i="1"/>
  <c r="K29" i="9" s="1"/>
  <c r="R29" i="1"/>
  <c r="J29" i="9" s="1"/>
  <c r="P29" i="1"/>
  <c r="I29" i="9" s="1"/>
  <c r="N29" i="1"/>
  <c r="D29" i="9" s="1"/>
  <c r="L29" i="1"/>
  <c r="G29" i="9" s="1"/>
  <c r="J29" i="1"/>
  <c r="F29" i="9" s="1"/>
  <c r="H29" i="1"/>
  <c r="E29" i="9" s="1"/>
  <c r="F29" i="1"/>
  <c r="C29" i="9" s="1"/>
  <c r="X28" i="1"/>
  <c r="L28" i="9" s="1"/>
  <c r="V28" i="1"/>
  <c r="H28" i="9" s="1"/>
  <c r="T28" i="1"/>
  <c r="K28" i="9" s="1"/>
  <c r="R28" i="1"/>
  <c r="J28" i="9" s="1"/>
  <c r="P28" i="1"/>
  <c r="I28" i="9" s="1"/>
  <c r="N28" i="1"/>
  <c r="D28" i="9" s="1"/>
  <c r="L28" i="1"/>
  <c r="G28" i="9" s="1"/>
  <c r="J28" i="1"/>
  <c r="F28" i="9" s="1"/>
  <c r="H28" i="1"/>
  <c r="E28" i="9" s="1"/>
  <c r="F28" i="1"/>
  <c r="C28" i="9" s="1"/>
  <c r="X27" i="1"/>
  <c r="L27" i="9" s="1"/>
  <c r="V27" i="1"/>
  <c r="H27" i="9" s="1"/>
  <c r="T27" i="1"/>
  <c r="K27" i="9" s="1"/>
  <c r="R27" i="1"/>
  <c r="J27" i="9" s="1"/>
  <c r="P27" i="1"/>
  <c r="I27" i="9" s="1"/>
  <c r="N27" i="1"/>
  <c r="D27" i="9" s="1"/>
  <c r="L27" i="1"/>
  <c r="G27" i="9" s="1"/>
  <c r="J27" i="1"/>
  <c r="F27" i="9" s="1"/>
  <c r="H27" i="1"/>
  <c r="E27" i="9" s="1"/>
  <c r="F27" i="1"/>
  <c r="C27" i="9" s="1"/>
  <c r="X26" i="1"/>
  <c r="L26" i="9" s="1"/>
  <c r="V26" i="1"/>
  <c r="H26" i="9" s="1"/>
  <c r="T26" i="1"/>
  <c r="K26" i="9" s="1"/>
  <c r="R26" i="1"/>
  <c r="J26" i="9" s="1"/>
  <c r="P26" i="1"/>
  <c r="I26" i="9" s="1"/>
  <c r="N26" i="1"/>
  <c r="D26" i="9" s="1"/>
  <c r="L26" i="1"/>
  <c r="G26" i="9" s="1"/>
  <c r="J26" i="1"/>
  <c r="F26" i="9" s="1"/>
  <c r="H26" i="1"/>
  <c r="E26" i="9" s="1"/>
  <c r="F26" i="1"/>
  <c r="C26" i="9" s="1"/>
  <c r="X25" i="1"/>
  <c r="L25" i="9" s="1"/>
  <c r="V25" i="1"/>
  <c r="H25" i="9" s="1"/>
  <c r="T25" i="1"/>
  <c r="K25" i="9" s="1"/>
  <c r="R25" i="1"/>
  <c r="J25" i="9" s="1"/>
  <c r="P25" i="1"/>
  <c r="I25" i="9" s="1"/>
  <c r="N25" i="1"/>
  <c r="D25" i="9" s="1"/>
  <c r="L25" i="1"/>
  <c r="G25" i="9" s="1"/>
  <c r="J25" i="1"/>
  <c r="F25" i="9" s="1"/>
  <c r="H25" i="1"/>
  <c r="E25" i="9" s="1"/>
  <c r="F25" i="1"/>
  <c r="C25" i="9" s="1"/>
  <c r="X24" i="1"/>
  <c r="L24" i="9" s="1"/>
  <c r="V24" i="1"/>
  <c r="H24" i="9" s="1"/>
  <c r="T24" i="1"/>
  <c r="K24" i="9" s="1"/>
  <c r="R24" i="1"/>
  <c r="J24" i="9" s="1"/>
  <c r="P24" i="1"/>
  <c r="I24" i="9" s="1"/>
  <c r="N24" i="1"/>
  <c r="D24" i="9" s="1"/>
  <c r="L24" i="1"/>
  <c r="G24" i="9" s="1"/>
  <c r="J24" i="1"/>
  <c r="F24" i="9" s="1"/>
  <c r="H24" i="1"/>
  <c r="E24" i="9" s="1"/>
  <c r="F24" i="1"/>
  <c r="C24" i="9" s="1"/>
  <c r="X23" i="1"/>
  <c r="L23" i="9" s="1"/>
  <c r="V23" i="1"/>
  <c r="H23" i="9" s="1"/>
  <c r="T23" i="1"/>
  <c r="K23" i="9" s="1"/>
  <c r="R23" i="1"/>
  <c r="J23" i="9" s="1"/>
  <c r="P23" i="1"/>
  <c r="I23" i="9" s="1"/>
  <c r="N23" i="1"/>
  <c r="D23" i="9" s="1"/>
  <c r="L23" i="1"/>
  <c r="G23" i="9" s="1"/>
  <c r="J23" i="1"/>
  <c r="F23" i="9" s="1"/>
  <c r="H23" i="1"/>
  <c r="E23" i="9" s="1"/>
  <c r="F23" i="1"/>
  <c r="C23" i="9" s="1"/>
  <c r="X22" i="1"/>
  <c r="L22" i="9" s="1"/>
  <c r="V22" i="1"/>
  <c r="H22" i="9" s="1"/>
  <c r="T22" i="1"/>
  <c r="K22" i="9" s="1"/>
  <c r="R22" i="1"/>
  <c r="J22" i="9" s="1"/>
  <c r="P22" i="1"/>
  <c r="I22" i="9" s="1"/>
  <c r="N22" i="1"/>
  <c r="D22" i="9" s="1"/>
  <c r="L22" i="1"/>
  <c r="G22" i="9" s="1"/>
  <c r="J22" i="1"/>
  <c r="F22" i="9" s="1"/>
  <c r="H22" i="1"/>
  <c r="E22" i="9" s="1"/>
  <c r="F22" i="1"/>
  <c r="C22" i="9" s="1"/>
  <c r="X21" i="1"/>
  <c r="L21" i="9" s="1"/>
  <c r="V21" i="1"/>
  <c r="H21" i="9" s="1"/>
  <c r="T21" i="1"/>
  <c r="K21" i="9" s="1"/>
  <c r="R21" i="1"/>
  <c r="J21" i="9" s="1"/>
  <c r="P21" i="1"/>
  <c r="I21" i="9" s="1"/>
  <c r="N21" i="1"/>
  <c r="D21" i="9" s="1"/>
  <c r="L21" i="1"/>
  <c r="G21" i="9" s="1"/>
  <c r="J21" i="1"/>
  <c r="F21" i="9" s="1"/>
  <c r="H21" i="1"/>
  <c r="E21" i="9" s="1"/>
  <c r="F21" i="1"/>
  <c r="C21" i="9" s="1"/>
  <c r="X20" i="1"/>
  <c r="L20" i="9" s="1"/>
  <c r="V20" i="1"/>
  <c r="H20" i="9" s="1"/>
  <c r="T20" i="1"/>
  <c r="K20" i="9" s="1"/>
  <c r="R20" i="1"/>
  <c r="J20" i="9" s="1"/>
  <c r="P20" i="1"/>
  <c r="I20" i="9" s="1"/>
  <c r="N20" i="1"/>
  <c r="D20" i="9" s="1"/>
  <c r="L20" i="1"/>
  <c r="G20" i="9" s="1"/>
  <c r="J20" i="1"/>
  <c r="F20" i="9" s="1"/>
  <c r="H20" i="1"/>
  <c r="E20" i="9" s="1"/>
  <c r="F20" i="1"/>
  <c r="C20" i="9" s="1"/>
  <c r="X19" i="1"/>
  <c r="L19" i="9" s="1"/>
  <c r="V19" i="1"/>
  <c r="H19" i="9" s="1"/>
  <c r="T19" i="1"/>
  <c r="K19" i="9" s="1"/>
  <c r="R19" i="1"/>
  <c r="J19" i="9" s="1"/>
  <c r="P19" i="1"/>
  <c r="I19" i="9" s="1"/>
  <c r="N19" i="1"/>
  <c r="D19" i="9" s="1"/>
  <c r="L19" i="1"/>
  <c r="G19" i="9" s="1"/>
  <c r="J19" i="1"/>
  <c r="F19" i="9" s="1"/>
  <c r="H19" i="1"/>
  <c r="E19" i="9" s="1"/>
  <c r="F19" i="1"/>
  <c r="C19" i="9" s="1"/>
  <c r="X18" i="1"/>
  <c r="L18" i="9" s="1"/>
  <c r="V18" i="1"/>
  <c r="H18" i="9" s="1"/>
  <c r="T18" i="1"/>
  <c r="K18" i="9" s="1"/>
  <c r="R18" i="1"/>
  <c r="J18" i="9" s="1"/>
  <c r="P18" i="1"/>
  <c r="I18" i="9" s="1"/>
  <c r="N18" i="1"/>
  <c r="D18" i="9" s="1"/>
  <c r="L18" i="1"/>
  <c r="G18" i="9" s="1"/>
  <c r="J18" i="1"/>
  <c r="F18" i="9" s="1"/>
  <c r="H18" i="1"/>
  <c r="E18" i="9" s="1"/>
  <c r="F18" i="1"/>
  <c r="C18" i="9" s="1"/>
  <c r="X17" i="1"/>
  <c r="L17" i="9" s="1"/>
  <c r="V17" i="1"/>
  <c r="H17" i="9" s="1"/>
  <c r="T17" i="1"/>
  <c r="K17" i="9" s="1"/>
  <c r="R17" i="1"/>
  <c r="J17" i="9" s="1"/>
  <c r="P17" i="1"/>
  <c r="I17" i="9" s="1"/>
  <c r="N17" i="1"/>
  <c r="D17" i="9" s="1"/>
  <c r="L17" i="1"/>
  <c r="G17" i="9" s="1"/>
  <c r="J17" i="1"/>
  <c r="F17" i="9" s="1"/>
  <c r="H17" i="1"/>
  <c r="E17" i="9" s="1"/>
  <c r="F17" i="1"/>
  <c r="C17" i="9" s="1"/>
  <c r="X16" i="1"/>
  <c r="L16" i="9" s="1"/>
  <c r="V16" i="1"/>
  <c r="H16" i="9" s="1"/>
  <c r="T16" i="1"/>
  <c r="K16" i="9" s="1"/>
  <c r="R16" i="1"/>
  <c r="J16" i="9" s="1"/>
  <c r="P16" i="1"/>
  <c r="I16" i="9" s="1"/>
  <c r="N16" i="1"/>
  <c r="D16" i="9" s="1"/>
  <c r="L16" i="1"/>
  <c r="G16" i="9" s="1"/>
  <c r="J16" i="1"/>
  <c r="F16" i="9" s="1"/>
  <c r="H16" i="1"/>
  <c r="E16" i="9" s="1"/>
  <c r="F16" i="1"/>
  <c r="C16" i="9" s="1"/>
  <c r="X15" i="1"/>
  <c r="L15" i="9" s="1"/>
  <c r="V15" i="1"/>
  <c r="H15" i="9" s="1"/>
  <c r="T15" i="1"/>
  <c r="K15" i="9" s="1"/>
  <c r="R15" i="1"/>
  <c r="J15" i="9" s="1"/>
  <c r="P15" i="1"/>
  <c r="I15" i="9" s="1"/>
  <c r="N15" i="1"/>
  <c r="D15" i="9" s="1"/>
  <c r="L15" i="1"/>
  <c r="G15" i="9" s="1"/>
  <c r="J15" i="1"/>
  <c r="F15" i="9" s="1"/>
  <c r="H15" i="1"/>
  <c r="E15" i="9" s="1"/>
  <c r="F15" i="1"/>
  <c r="C15" i="9" s="1"/>
  <c r="X14" i="1"/>
  <c r="L14" i="9" s="1"/>
  <c r="V14" i="1"/>
  <c r="H14" i="9" s="1"/>
  <c r="T14" i="1"/>
  <c r="K14" i="9" s="1"/>
  <c r="R14" i="1"/>
  <c r="J14" i="9" s="1"/>
  <c r="P14" i="1"/>
  <c r="I14" i="9" s="1"/>
  <c r="N14" i="1"/>
  <c r="D14" i="9" s="1"/>
  <c r="L14" i="1"/>
  <c r="G14" i="9" s="1"/>
  <c r="J14" i="1"/>
  <c r="F14" i="9" s="1"/>
  <c r="H14" i="1"/>
  <c r="E14" i="9" s="1"/>
  <c r="F14" i="1"/>
  <c r="C14" i="9" s="1"/>
  <c r="X13" i="1"/>
  <c r="L13" i="9" s="1"/>
  <c r="V13" i="1"/>
  <c r="H13" i="9" s="1"/>
  <c r="T13" i="1"/>
  <c r="K13" i="9" s="1"/>
  <c r="R13" i="1"/>
  <c r="J13" i="9" s="1"/>
  <c r="P13" i="1"/>
  <c r="I13" i="9" s="1"/>
  <c r="N13" i="1"/>
  <c r="D13" i="9" s="1"/>
  <c r="L13" i="1"/>
  <c r="G13" i="9" s="1"/>
  <c r="J13" i="1"/>
  <c r="F13" i="9" s="1"/>
  <c r="H13" i="1"/>
  <c r="E13" i="9" s="1"/>
  <c r="F13" i="1"/>
  <c r="C13" i="9" s="1"/>
  <c r="X12" i="1"/>
  <c r="L12" i="9" s="1"/>
  <c r="V12" i="1"/>
  <c r="H12" i="9" s="1"/>
  <c r="T12" i="1"/>
  <c r="K12" i="9" s="1"/>
  <c r="R12" i="1"/>
  <c r="J12" i="9" s="1"/>
  <c r="P12" i="1"/>
  <c r="I12" i="9" s="1"/>
  <c r="N12" i="1"/>
  <c r="D12" i="9" s="1"/>
  <c r="L12" i="1"/>
  <c r="G12" i="9" s="1"/>
  <c r="J12" i="1"/>
  <c r="F12" i="9" s="1"/>
  <c r="H12" i="1"/>
  <c r="E12" i="9" s="1"/>
  <c r="F12" i="1"/>
  <c r="C12" i="9" s="1"/>
  <c r="X11" i="1"/>
  <c r="L11" i="9" s="1"/>
  <c r="V11" i="1"/>
  <c r="H11" i="9" s="1"/>
  <c r="T11" i="1"/>
  <c r="K11" i="9" s="1"/>
  <c r="R11" i="1"/>
  <c r="J11" i="9" s="1"/>
  <c r="P11" i="1"/>
  <c r="I11" i="9" s="1"/>
  <c r="N11" i="1"/>
  <c r="D11" i="9" s="1"/>
  <c r="L11" i="1"/>
  <c r="G11" i="9" s="1"/>
  <c r="J11" i="1"/>
  <c r="F11" i="9" s="1"/>
  <c r="H11" i="1"/>
  <c r="E11" i="9" s="1"/>
  <c r="F11" i="1"/>
  <c r="C11" i="9" s="1"/>
  <c r="X10" i="1"/>
  <c r="L10" i="9" s="1"/>
  <c r="V10" i="1"/>
  <c r="H10" i="9" s="1"/>
  <c r="T10" i="1"/>
  <c r="K10" i="9" s="1"/>
  <c r="R10" i="1"/>
  <c r="J10" i="9" s="1"/>
  <c r="P10" i="1"/>
  <c r="I10" i="9" s="1"/>
  <c r="N10" i="1"/>
  <c r="D10" i="9" s="1"/>
  <c r="L10" i="1"/>
  <c r="G10" i="9" s="1"/>
  <c r="J10" i="1"/>
  <c r="F10" i="9" s="1"/>
  <c r="H10" i="1"/>
  <c r="E10" i="9" s="1"/>
  <c r="F10" i="1"/>
  <c r="C10" i="9" s="1"/>
  <c r="X9" i="1"/>
  <c r="L9" i="9" s="1"/>
  <c r="V9" i="1"/>
  <c r="H9" i="9" s="1"/>
  <c r="T9" i="1"/>
  <c r="K9" i="9" s="1"/>
  <c r="R9" i="1"/>
  <c r="J9" i="9" s="1"/>
  <c r="P9" i="1"/>
  <c r="I9" i="9" s="1"/>
  <c r="N9" i="1"/>
  <c r="D9" i="9" s="1"/>
  <c r="L9" i="1"/>
  <c r="G9" i="9" s="1"/>
  <c r="J9" i="1"/>
  <c r="F9" i="9" s="1"/>
  <c r="H9" i="1"/>
  <c r="E9" i="9" s="1"/>
  <c r="F9" i="1"/>
  <c r="C9" i="9" s="1"/>
  <c r="X8" i="1"/>
  <c r="L8" i="9" s="1"/>
  <c r="V8" i="1"/>
  <c r="H8" i="9" s="1"/>
  <c r="T8" i="1"/>
  <c r="K8" i="9" s="1"/>
  <c r="R8" i="1"/>
  <c r="J8" i="9" s="1"/>
  <c r="P8" i="1"/>
  <c r="I8" i="9" s="1"/>
  <c r="N8" i="1"/>
  <c r="D8" i="9" s="1"/>
  <c r="L8" i="1"/>
  <c r="G8" i="9" s="1"/>
  <c r="J8" i="1"/>
  <c r="F8" i="9" s="1"/>
  <c r="H8" i="1"/>
  <c r="E8" i="9" s="1"/>
  <c r="F8" i="1"/>
  <c r="C8" i="9" s="1"/>
  <c r="X7" i="1"/>
  <c r="L7" i="9" s="1"/>
  <c r="V7" i="1"/>
  <c r="H7" i="9" s="1"/>
  <c r="T7" i="1"/>
  <c r="K7" i="9" s="1"/>
  <c r="R7" i="1"/>
  <c r="J7" i="9" s="1"/>
  <c r="P7" i="1"/>
  <c r="I7" i="9" s="1"/>
  <c r="N7" i="1"/>
  <c r="D7" i="9" s="1"/>
  <c r="L7" i="1"/>
  <c r="G7" i="9" s="1"/>
  <c r="J7" i="1"/>
  <c r="F7" i="9" s="1"/>
  <c r="H7" i="1"/>
  <c r="E7" i="9" s="1"/>
  <c r="F7" i="1"/>
  <c r="C7" i="9" s="1"/>
  <c r="X6" i="1"/>
  <c r="L6" i="9" s="1"/>
  <c r="V6" i="1"/>
  <c r="H6" i="9" s="1"/>
  <c r="T6" i="1"/>
  <c r="K6" i="9" s="1"/>
  <c r="R6" i="1"/>
  <c r="J6" i="9" s="1"/>
  <c r="P6" i="1"/>
  <c r="I6" i="9" s="1"/>
  <c r="N6" i="1"/>
  <c r="D6" i="9" s="1"/>
  <c r="L6" i="1"/>
  <c r="G6" i="9" s="1"/>
  <c r="J6" i="1"/>
  <c r="F6" i="9" s="1"/>
  <c r="H6" i="1"/>
  <c r="E6" i="9" s="1"/>
  <c r="F6" i="1"/>
  <c r="C6" i="9" s="1"/>
  <c r="X5" i="1"/>
  <c r="L5" i="9" s="1"/>
  <c r="V5" i="1"/>
  <c r="H5" i="9" s="1"/>
  <c r="T5" i="1"/>
  <c r="R5" i="1"/>
  <c r="J5" i="9" s="1"/>
  <c r="P5" i="1"/>
  <c r="N5" i="1"/>
  <c r="D5" i="9" s="1"/>
  <c r="L5" i="1"/>
  <c r="J5" i="1"/>
  <c r="F5" i="9" s="1"/>
  <c r="H5" i="1"/>
  <c r="F5" i="1"/>
  <c r="X4" i="1"/>
  <c r="L4" i="9" s="1"/>
  <c r="V4" i="1"/>
  <c r="H4" i="9" s="1"/>
  <c r="T4" i="1"/>
  <c r="R4" i="1"/>
  <c r="J4" i="9" s="1"/>
  <c r="P4" i="1"/>
  <c r="N4" i="1"/>
  <c r="D4" i="9" s="1"/>
  <c r="L4" i="1"/>
  <c r="J4" i="1"/>
  <c r="F4" i="9" s="1"/>
  <c r="H4" i="1"/>
  <c r="F4" i="1"/>
  <c r="X3" i="1"/>
  <c r="L3" i="9" s="1"/>
  <c r="V3" i="1"/>
  <c r="H3" i="9" s="1"/>
  <c r="T3" i="1"/>
  <c r="R3" i="1"/>
  <c r="J3" i="9" s="1"/>
  <c r="P3" i="1"/>
  <c r="I3" i="9" s="1"/>
  <c r="N3" i="1"/>
  <c r="D3" i="9" s="1"/>
  <c r="L3" i="1"/>
  <c r="G3" i="9" s="1"/>
  <c r="J3" i="1"/>
  <c r="F3" i="9" s="1"/>
  <c r="H3" i="1"/>
  <c r="E3" i="9" s="1"/>
  <c r="F3" i="1"/>
  <c r="C3" i="9" s="1"/>
  <c r="X2" i="1"/>
  <c r="V2" i="1"/>
  <c r="T2" i="1"/>
  <c r="R2" i="1"/>
  <c r="P2" i="1"/>
  <c r="N2" i="1"/>
  <c r="L2" i="1"/>
  <c r="J2" i="1"/>
  <c r="L81" i="9" l="1"/>
  <c r="L81" i="10"/>
  <c r="L82" i="9"/>
  <c r="L82" i="10"/>
  <c r="L84" i="9"/>
  <c r="L84" i="10"/>
  <c r="L85" i="9"/>
  <c r="L85" i="10"/>
  <c r="L83" i="9"/>
  <c r="L83" i="10"/>
  <c r="H84" i="9"/>
  <c r="H84" i="10"/>
  <c r="H82" i="9"/>
  <c r="H82" i="10"/>
  <c r="H83" i="9"/>
  <c r="H83" i="10"/>
  <c r="H85" i="9"/>
  <c r="H85" i="10"/>
  <c r="H81" i="9"/>
  <c r="H81" i="10"/>
  <c r="J84" i="9"/>
  <c r="J84" i="10"/>
  <c r="J81" i="9"/>
  <c r="J81" i="10"/>
  <c r="J82" i="9"/>
  <c r="J82" i="10"/>
  <c r="J83" i="9"/>
  <c r="J83" i="10"/>
  <c r="J85" i="9"/>
  <c r="J85" i="10"/>
  <c r="I81" i="9"/>
  <c r="I81" i="10"/>
  <c r="D81" i="9"/>
  <c r="D81" i="10"/>
  <c r="D82" i="9"/>
  <c r="D82" i="10"/>
  <c r="D85" i="9"/>
  <c r="D85" i="10"/>
  <c r="D83" i="9"/>
  <c r="D83" i="10"/>
  <c r="D84" i="9"/>
  <c r="D84" i="10"/>
  <c r="G81" i="9"/>
  <c r="G81" i="10"/>
  <c r="F81" i="9"/>
  <c r="F81" i="10"/>
  <c r="F82" i="9"/>
  <c r="F82" i="10"/>
  <c r="F85" i="9"/>
  <c r="F85" i="10"/>
  <c r="F83" i="9"/>
  <c r="F83" i="10"/>
  <c r="F84" i="9"/>
  <c r="F84" i="10"/>
  <c r="E81" i="9"/>
  <c r="E81" i="10"/>
  <c r="C81" i="9"/>
  <c r="M81" i="9" s="1"/>
  <c r="C81" i="10"/>
  <c r="C85" i="9"/>
  <c r="C85" i="10"/>
  <c r="M86" i="1"/>
  <c r="M87" i="1" s="1"/>
  <c r="J2" i="9"/>
  <c r="Q86" i="1"/>
  <c r="Q87" i="1" s="1"/>
  <c r="H2" i="9"/>
  <c r="U86" i="1"/>
  <c r="U87" i="1" s="1"/>
  <c r="L2" i="9"/>
  <c r="W86" i="1"/>
  <c r="W87" i="1" s="1"/>
  <c r="K2" i="9"/>
  <c r="S86" i="1"/>
  <c r="S87" i="1" s="1"/>
  <c r="E86" i="1"/>
  <c r="E87" i="1" s="1"/>
  <c r="E2" i="9"/>
  <c r="G86" i="1"/>
  <c r="G87" i="1" s="1"/>
  <c r="F2" i="9"/>
  <c r="I86" i="1"/>
  <c r="I87" i="1" s="1"/>
  <c r="G2" i="9"/>
  <c r="K86" i="1"/>
  <c r="K87" i="1" s="1"/>
  <c r="D2" i="9"/>
  <c r="M2" i="9" s="1"/>
  <c r="I2" i="9"/>
  <c r="O86" i="1"/>
  <c r="O87" i="1" s="1"/>
  <c r="M17" i="9"/>
  <c r="M23" i="9"/>
  <c r="M29" i="9"/>
  <c r="M35" i="9"/>
  <c r="M41" i="9"/>
  <c r="M47" i="9"/>
  <c r="M11" i="9"/>
  <c r="M10" i="9"/>
  <c r="M46" i="9"/>
  <c r="M52" i="9"/>
  <c r="M70" i="9"/>
  <c r="M16" i="9"/>
  <c r="M28" i="9"/>
  <c r="M34" i="9"/>
  <c r="M58" i="9"/>
  <c r="M76" i="9"/>
  <c r="M22" i="9"/>
  <c r="M40" i="9"/>
  <c r="M64" i="9"/>
  <c r="M53" i="9"/>
  <c r="M59" i="9"/>
  <c r="M77" i="9"/>
  <c r="M33" i="9"/>
  <c r="M3" i="9"/>
  <c r="M21" i="9"/>
  <c r="M51" i="9"/>
  <c r="M63" i="9"/>
  <c r="M15" i="9"/>
  <c r="M27" i="9"/>
  <c r="M39" i="9"/>
  <c r="M75" i="9"/>
  <c r="M9" i="9"/>
  <c r="M45" i="9"/>
  <c r="M57" i="9"/>
  <c r="M69" i="9"/>
  <c r="M54" i="9"/>
  <c r="M78" i="9"/>
  <c r="M65" i="9"/>
  <c r="M71" i="9"/>
  <c r="M14" i="9"/>
  <c r="M8" i="9"/>
  <c r="M48" i="9"/>
  <c r="M60" i="9"/>
  <c r="M66" i="9"/>
  <c r="M72" i="9"/>
  <c r="H84" i="1"/>
  <c r="E5" i="9"/>
  <c r="P11" i="9"/>
  <c r="N11" i="9"/>
  <c r="P17" i="9"/>
  <c r="N17" i="9"/>
  <c r="P23" i="9"/>
  <c r="N23" i="9"/>
  <c r="N29" i="9"/>
  <c r="P29" i="9"/>
  <c r="N35" i="9"/>
  <c r="P35" i="9"/>
  <c r="P41" i="9"/>
  <c r="N41" i="9"/>
  <c r="N47" i="9"/>
  <c r="P47" i="9"/>
  <c r="P53" i="9"/>
  <c r="N53" i="9"/>
  <c r="N59" i="9"/>
  <c r="P59" i="9"/>
  <c r="P65" i="9"/>
  <c r="N65" i="9"/>
  <c r="N71" i="9"/>
  <c r="P71" i="9"/>
  <c r="P77" i="9"/>
  <c r="N77" i="9"/>
  <c r="F82" i="1"/>
  <c r="C4" i="9"/>
  <c r="M4" i="9" s="1"/>
  <c r="H82" i="1"/>
  <c r="E4" i="9"/>
  <c r="L84" i="1"/>
  <c r="G5" i="9"/>
  <c r="P10" i="9"/>
  <c r="N10" i="9"/>
  <c r="N16" i="9"/>
  <c r="P16" i="9"/>
  <c r="P22" i="9"/>
  <c r="N22" i="9"/>
  <c r="N28" i="9"/>
  <c r="P28" i="9"/>
  <c r="N34" i="9"/>
  <c r="P34" i="9"/>
  <c r="N40" i="9"/>
  <c r="P40" i="9"/>
  <c r="N46" i="9"/>
  <c r="P46" i="9"/>
  <c r="N52" i="9"/>
  <c r="P52" i="9"/>
  <c r="N58" i="9"/>
  <c r="P58" i="9"/>
  <c r="P64" i="9"/>
  <c r="N64" i="9"/>
  <c r="P70" i="9"/>
  <c r="N70" i="9"/>
  <c r="P76" i="9"/>
  <c r="N76" i="9"/>
  <c r="P27" i="9"/>
  <c r="N27" i="9"/>
  <c r="P33" i="9"/>
  <c r="N33" i="9"/>
  <c r="P39" i="9"/>
  <c r="N39" i="9"/>
  <c r="N45" i="9"/>
  <c r="P45" i="9"/>
  <c r="P51" i="9"/>
  <c r="N51" i="9"/>
  <c r="N57" i="9"/>
  <c r="P57" i="9"/>
  <c r="P63" i="9"/>
  <c r="N63" i="9"/>
  <c r="N69" i="9"/>
  <c r="P69" i="9"/>
  <c r="N75" i="9"/>
  <c r="P75" i="9"/>
  <c r="M20" i="9"/>
  <c r="M26" i="9"/>
  <c r="M32" i="9"/>
  <c r="M38" i="9"/>
  <c r="M44" i="9"/>
  <c r="M50" i="9"/>
  <c r="M56" i="9"/>
  <c r="M62" i="9"/>
  <c r="M68" i="9"/>
  <c r="M74" i="9"/>
  <c r="T84" i="1"/>
  <c r="K5" i="9"/>
  <c r="N8" i="9"/>
  <c r="P8" i="9"/>
  <c r="N14" i="9"/>
  <c r="P14" i="9"/>
  <c r="N20" i="9"/>
  <c r="P20" i="9"/>
  <c r="N26" i="9"/>
  <c r="P26" i="9"/>
  <c r="N32" i="9"/>
  <c r="P32" i="9"/>
  <c r="N38" i="9"/>
  <c r="P38" i="9"/>
  <c r="P44" i="9"/>
  <c r="N44" i="9"/>
  <c r="N50" i="9"/>
  <c r="P50" i="9"/>
  <c r="P56" i="9"/>
  <c r="N56" i="9"/>
  <c r="P62" i="9"/>
  <c r="N62" i="9"/>
  <c r="P68" i="9"/>
  <c r="N68" i="9"/>
  <c r="P74" i="9"/>
  <c r="N74" i="9"/>
  <c r="P82" i="1"/>
  <c r="I4" i="9"/>
  <c r="M7" i="9"/>
  <c r="M13" i="9"/>
  <c r="M19" i="9"/>
  <c r="M25" i="9"/>
  <c r="M31" i="9"/>
  <c r="M37" i="9"/>
  <c r="M43" i="9"/>
  <c r="M49" i="9"/>
  <c r="M55" i="9"/>
  <c r="M61" i="9"/>
  <c r="M67" i="9"/>
  <c r="M73" i="9"/>
  <c r="M79" i="9"/>
  <c r="P3" i="9"/>
  <c r="L82" i="1"/>
  <c r="G4" i="9"/>
  <c r="P84" i="1"/>
  <c r="I5" i="9"/>
  <c r="P9" i="9"/>
  <c r="N9" i="9"/>
  <c r="N15" i="9"/>
  <c r="P15" i="9"/>
  <c r="P21" i="9"/>
  <c r="N21" i="9"/>
  <c r="N37" i="9"/>
  <c r="P37" i="9"/>
  <c r="N43" i="9"/>
  <c r="P43" i="9"/>
  <c r="P49" i="9"/>
  <c r="N49" i="9"/>
  <c r="P55" i="9"/>
  <c r="N55" i="9"/>
  <c r="N61" i="9"/>
  <c r="P61" i="9"/>
  <c r="P67" i="9"/>
  <c r="N67" i="9"/>
  <c r="P73" i="9"/>
  <c r="N73" i="9"/>
  <c r="N79" i="9"/>
  <c r="P79" i="9"/>
  <c r="F84" i="1"/>
  <c r="C5" i="9"/>
  <c r="M5" i="9" s="1"/>
  <c r="N7" i="9"/>
  <c r="P7" i="9"/>
  <c r="N13" i="9"/>
  <c r="P13" i="9"/>
  <c r="N19" i="9"/>
  <c r="P19" i="9"/>
  <c r="P31" i="9"/>
  <c r="N31" i="9"/>
  <c r="M6" i="9"/>
  <c r="M24" i="9"/>
  <c r="M30" i="9"/>
  <c r="M36" i="9"/>
  <c r="M42" i="9"/>
  <c r="T82" i="1"/>
  <c r="K4" i="9"/>
  <c r="N25" i="9"/>
  <c r="P25" i="9"/>
  <c r="M12" i="9"/>
  <c r="M18" i="9"/>
  <c r="T81" i="1"/>
  <c r="K3" i="9"/>
  <c r="N3" i="9" s="1"/>
  <c r="N6" i="9"/>
  <c r="P6" i="9"/>
  <c r="P12" i="9"/>
  <c r="N12" i="9"/>
  <c r="N18" i="9"/>
  <c r="P18" i="9"/>
  <c r="P24" i="9"/>
  <c r="N24" i="9"/>
  <c r="N30" i="9"/>
  <c r="P30" i="9"/>
  <c r="N36" i="9"/>
  <c r="P36" i="9"/>
  <c r="N42" i="9"/>
  <c r="P42" i="9"/>
  <c r="N48" i="9"/>
  <c r="P48" i="9"/>
  <c r="P54" i="9"/>
  <c r="N54" i="9"/>
  <c r="P60" i="9"/>
  <c r="N60" i="9"/>
  <c r="P66" i="9"/>
  <c r="N66" i="9"/>
  <c r="P72" i="9"/>
  <c r="N72" i="9"/>
  <c r="P78" i="9"/>
  <c r="N78" i="9"/>
  <c r="F83" i="1"/>
  <c r="H83" i="1"/>
  <c r="H85" i="1"/>
  <c r="L85" i="1"/>
  <c r="L83" i="1"/>
  <c r="P85" i="1"/>
  <c r="P83" i="1"/>
  <c r="T85" i="1"/>
  <c r="T83" i="1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2" i="3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T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V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X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2" i="3"/>
  <c r="V2" i="3"/>
  <c r="T2" i="3"/>
  <c r="R2" i="3"/>
  <c r="N2" i="3"/>
  <c r="L2" i="3"/>
  <c r="J2" i="3"/>
  <c r="F85" i="3"/>
  <c r="F84" i="3"/>
  <c r="F83" i="3"/>
  <c r="F82" i="3"/>
  <c r="F81" i="3"/>
  <c r="O52" i="9" l="1"/>
  <c r="AC52" i="1" s="1"/>
  <c r="AD52" i="1" s="1"/>
  <c r="P81" i="9"/>
  <c r="AE81" i="2" s="1"/>
  <c r="AF81" i="2" s="1"/>
  <c r="O60" i="9"/>
  <c r="AC60" i="1" s="1"/>
  <c r="AD60" i="1" s="1"/>
  <c r="M85" i="9"/>
  <c r="O78" i="9"/>
  <c r="AC78" i="1" s="1"/>
  <c r="AD78" i="1" s="1"/>
  <c r="M85" i="10"/>
  <c r="O47" i="9"/>
  <c r="M81" i="10"/>
  <c r="O41" i="9"/>
  <c r="AC41" i="1" s="1"/>
  <c r="AD41" i="1" s="1"/>
  <c r="K84" i="9"/>
  <c r="K84" i="10"/>
  <c r="K83" i="9"/>
  <c r="K83" i="10"/>
  <c r="K82" i="9"/>
  <c r="K82" i="10"/>
  <c r="K85" i="9"/>
  <c r="K85" i="10"/>
  <c r="K81" i="9"/>
  <c r="N81" i="9" s="1"/>
  <c r="O81" i="9" s="1"/>
  <c r="K81" i="10"/>
  <c r="I82" i="9"/>
  <c r="I82" i="10"/>
  <c r="I83" i="9"/>
  <c r="I83" i="10"/>
  <c r="I85" i="9"/>
  <c r="I85" i="10"/>
  <c r="I84" i="9"/>
  <c r="I84" i="10"/>
  <c r="G85" i="9"/>
  <c r="G85" i="10"/>
  <c r="G82" i="9"/>
  <c r="G82" i="10"/>
  <c r="G84" i="9"/>
  <c r="G84" i="10"/>
  <c r="G83" i="9"/>
  <c r="G83" i="10"/>
  <c r="E85" i="9"/>
  <c r="P85" i="9" s="1"/>
  <c r="E85" i="10"/>
  <c r="E82" i="9"/>
  <c r="E82" i="10"/>
  <c r="E84" i="9"/>
  <c r="E84" i="10"/>
  <c r="P81" i="10"/>
  <c r="N81" i="10"/>
  <c r="E83" i="9"/>
  <c r="E83" i="10"/>
  <c r="C84" i="9"/>
  <c r="M84" i="9" s="1"/>
  <c r="C84" i="10"/>
  <c r="M84" i="10" s="1"/>
  <c r="C83" i="9"/>
  <c r="M83" i="9" s="1"/>
  <c r="C83" i="10"/>
  <c r="M83" i="10" s="1"/>
  <c r="C82" i="9"/>
  <c r="M82" i="9" s="1"/>
  <c r="C82" i="10"/>
  <c r="M82" i="10" s="1"/>
  <c r="O3" i="9"/>
  <c r="AC3" i="1" s="1"/>
  <c r="AD3" i="1" s="1"/>
  <c r="O17" i="9"/>
  <c r="AC17" i="1" s="1"/>
  <c r="AD17" i="1" s="1"/>
  <c r="AE18" i="1"/>
  <c r="AF18" i="1" s="1"/>
  <c r="AF18" i="2"/>
  <c r="AE49" i="1"/>
  <c r="AF49" i="1" s="1"/>
  <c r="AF49" i="2"/>
  <c r="AE63" i="1"/>
  <c r="AF63" i="1" s="1"/>
  <c r="AF63" i="2"/>
  <c r="AE27" i="1"/>
  <c r="AF27" i="1" s="1"/>
  <c r="AF27" i="2"/>
  <c r="AE10" i="1"/>
  <c r="AF10" i="1" s="1"/>
  <c r="AF10" i="2"/>
  <c r="AE53" i="1"/>
  <c r="AF53" i="1" s="1"/>
  <c r="AF53" i="2"/>
  <c r="AE17" i="1"/>
  <c r="AF17" i="1" s="1"/>
  <c r="AF17" i="2"/>
  <c r="AE78" i="1"/>
  <c r="AF78" i="1" s="1"/>
  <c r="AF78" i="2"/>
  <c r="AE66" i="1"/>
  <c r="AF66" i="1" s="1"/>
  <c r="AF66" i="2"/>
  <c r="AE54" i="1"/>
  <c r="AF54" i="1" s="1"/>
  <c r="AF54" i="2"/>
  <c r="AE19" i="1"/>
  <c r="AF19" i="1" s="1"/>
  <c r="AF19" i="2"/>
  <c r="AE7" i="1"/>
  <c r="AF7" i="1" s="1"/>
  <c r="AF7" i="2"/>
  <c r="AE79" i="1"/>
  <c r="AF79" i="1" s="1"/>
  <c r="AF79" i="2"/>
  <c r="AE43" i="1"/>
  <c r="AF43" i="1" s="1"/>
  <c r="AF43" i="2"/>
  <c r="AE32" i="1"/>
  <c r="AF32" i="1" s="1"/>
  <c r="AF32" i="2"/>
  <c r="AE20" i="1"/>
  <c r="AF20" i="1" s="1"/>
  <c r="AF20" i="2"/>
  <c r="AE8" i="1"/>
  <c r="AF8" i="1" s="1"/>
  <c r="AF8" i="2"/>
  <c r="AE69" i="1"/>
  <c r="AF69" i="1" s="1"/>
  <c r="AF69" i="2"/>
  <c r="AE57" i="1"/>
  <c r="AF57" i="1" s="1"/>
  <c r="AF57" i="2"/>
  <c r="AE45" i="1"/>
  <c r="AF45" i="1" s="1"/>
  <c r="AF45" i="2"/>
  <c r="AE52" i="1"/>
  <c r="AF52" i="1" s="1"/>
  <c r="AF52" i="2"/>
  <c r="AE40" i="1"/>
  <c r="AF40" i="1" s="1"/>
  <c r="AF40" i="2"/>
  <c r="AE28" i="1"/>
  <c r="AF28" i="1" s="1"/>
  <c r="AF28" i="2"/>
  <c r="AE16" i="1"/>
  <c r="AF16" i="1" s="1"/>
  <c r="AF16" i="2"/>
  <c r="AE71" i="1"/>
  <c r="AF71" i="1" s="1"/>
  <c r="AF71" i="2"/>
  <c r="AE59" i="1"/>
  <c r="AF59" i="1" s="1"/>
  <c r="AF59" i="2"/>
  <c r="AE47" i="1"/>
  <c r="AF47" i="1" s="1"/>
  <c r="AF47" i="2"/>
  <c r="AE35" i="1"/>
  <c r="AF35" i="1" s="1"/>
  <c r="AF35" i="2"/>
  <c r="AE30" i="1"/>
  <c r="AF30" i="1" s="1"/>
  <c r="AF30" i="2"/>
  <c r="AE74" i="1"/>
  <c r="AF74" i="1" s="1"/>
  <c r="AF74" i="2"/>
  <c r="AE51" i="1"/>
  <c r="AF51" i="1" s="1"/>
  <c r="AF51" i="2"/>
  <c r="AE70" i="1"/>
  <c r="AF70" i="1" s="1"/>
  <c r="AF70" i="2"/>
  <c r="AE65" i="1"/>
  <c r="AF65" i="1" s="1"/>
  <c r="AF65" i="2"/>
  <c r="AD60" i="2"/>
  <c r="AE48" i="1"/>
  <c r="AF48" i="1" s="1"/>
  <c r="AF48" i="2"/>
  <c r="AE36" i="1"/>
  <c r="AF36" i="1" s="1"/>
  <c r="AF36" i="2"/>
  <c r="AD3" i="2"/>
  <c r="AE25" i="1"/>
  <c r="AF25" i="1" s="1"/>
  <c r="AF25" i="2"/>
  <c r="AE67" i="1"/>
  <c r="AF67" i="1" s="1"/>
  <c r="AF67" i="2"/>
  <c r="AE55" i="1"/>
  <c r="AF55" i="1" s="1"/>
  <c r="AF55" i="2"/>
  <c r="AE21" i="1"/>
  <c r="AF21" i="1" s="1"/>
  <c r="AF21" i="2"/>
  <c r="AE9" i="1"/>
  <c r="AF9" i="1" s="1"/>
  <c r="AF9" i="2"/>
  <c r="AE68" i="1"/>
  <c r="AF68" i="1" s="1"/>
  <c r="AF68" i="2"/>
  <c r="AE56" i="1"/>
  <c r="AF56" i="1" s="1"/>
  <c r="AF56" i="2"/>
  <c r="AE44" i="1"/>
  <c r="AF44" i="1" s="1"/>
  <c r="AF44" i="2"/>
  <c r="AE33" i="1"/>
  <c r="AF33" i="1" s="1"/>
  <c r="AF33" i="2"/>
  <c r="AE76" i="1"/>
  <c r="AF76" i="1" s="1"/>
  <c r="AF76" i="2"/>
  <c r="AE64" i="1"/>
  <c r="AF64" i="1" s="1"/>
  <c r="AF64" i="2"/>
  <c r="AD52" i="2"/>
  <c r="AC47" i="1"/>
  <c r="AD47" i="1" s="1"/>
  <c r="AD47" i="2"/>
  <c r="AE23" i="1"/>
  <c r="AF23" i="1" s="1"/>
  <c r="AF23" i="2"/>
  <c r="AE11" i="1"/>
  <c r="AF11" i="1" s="1"/>
  <c r="AF11" i="2"/>
  <c r="AD78" i="2"/>
  <c r="AE42" i="1"/>
  <c r="AF42" i="1" s="1"/>
  <c r="AF42" i="2"/>
  <c r="AE6" i="1"/>
  <c r="AF6" i="1" s="1"/>
  <c r="AF6" i="2"/>
  <c r="AE31" i="1"/>
  <c r="AF31" i="1" s="1"/>
  <c r="AF31" i="2"/>
  <c r="AE73" i="1"/>
  <c r="AF73" i="1" s="1"/>
  <c r="AF73" i="2"/>
  <c r="AE62" i="1"/>
  <c r="AF62" i="1" s="1"/>
  <c r="AF62" i="2"/>
  <c r="AE39" i="1"/>
  <c r="AF39" i="1" s="1"/>
  <c r="AF39" i="2"/>
  <c r="AE22" i="1"/>
  <c r="AF22" i="1" s="1"/>
  <c r="AF22" i="2"/>
  <c r="AE77" i="1"/>
  <c r="AF77" i="1" s="1"/>
  <c r="AF77" i="2"/>
  <c r="AE41" i="1"/>
  <c r="AF41" i="1" s="1"/>
  <c r="AF41" i="2"/>
  <c r="AE72" i="1"/>
  <c r="AF72" i="1" s="1"/>
  <c r="AF72" i="2"/>
  <c r="AE60" i="1"/>
  <c r="AF60" i="1" s="1"/>
  <c r="AF60" i="2"/>
  <c r="AE24" i="1"/>
  <c r="AF24" i="1" s="1"/>
  <c r="AF24" i="2"/>
  <c r="AE12" i="1"/>
  <c r="AF12" i="1" s="1"/>
  <c r="AF12" i="2"/>
  <c r="AE13" i="1"/>
  <c r="AF13" i="1" s="1"/>
  <c r="AF13" i="2"/>
  <c r="AE61" i="1"/>
  <c r="AF61" i="1" s="1"/>
  <c r="AF61" i="2"/>
  <c r="AE37" i="1"/>
  <c r="AF37" i="1" s="1"/>
  <c r="AF37" i="2"/>
  <c r="AE15" i="1"/>
  <c r="AF15" i="1" s="1"/>
  <c r="AF15" i="2"/>
  <c r="AE3" i="1"/>
  <c r="AF3" i="1" s="1"/>
  <c r="AF3" i="2"/>
  <c r="AE50" i="1"/>
  <c r="AF50" i="1" s="1"/>
  <c r="AF50" i="2"/>
  <c r="AE38" i="1"/>
  <c r="AF38" i="1" s="1"/>
  <c r="AF38" i="2"/>
  <c r="AE26" i="1"/>
  <c r="AF26" i="1" s="1"/>
  <c r="AF26" i="2"/>
  <c r="AE14" i="1"/>
  <c r="AF14" i="1" s="1"/>
  <c r="AF14" i="2"/>
  <c r="AE75" i="1"/>
  <c r="AF75" i="1" s="1"/>
  <c r="AF75" i="2"/>
  <c r="AE58" i="1"/>
  <c r="AF58" i="1" s="1"/>
  <c r="AF58" i="2"/>
  <c r="AE46" i="1"/>
  <c r="AF46" i="1" s="1"/>
  <c r="AF46" i="2"/>
  <c r="AE34" i="1"/>
  <c r="AF34" i="1" s="1"/>
  <c r="AF34" i="2"/>
  <c r="AD41" i="2"/>
  <c r="AE29" i="1"/>
  <c r="AF29" i="1" s="1"/>
  <c r="AF29" i="2"/>
  <c r="AD17" i="2"/>
  <c r="O28" i="9"/>
  <c r="N2" i="9"/>
  <c r="O2" i="9" s="1"/>
  <c r="P2" i="9"/>
  <c r="O11" i="9"/>
  <c r="O35" i="9"/>
  <c r="O23" i="9"/>
  <c r="O29" i="9"/>
  <c r="O71" i="9"/>
  <c r="O40" i="9"/>
  <c r="O16" i="9"/>
  <c r="O63" i="9"/>
  <c r="O76" i="9"/>
  <c r="O66" i="9"/>
  <c r="O70" i="9"/>
  <c r="O51" i="9"/>
  <c r="O65" i="9"/>
  <c r="O45" i="9"/>
  <c r="O58" i="9"/>
  <c r="O46" i="9"/>
  <c r="O22" i="9"/>
  <c r="O72" i="9"/>
  <c r="O10" i="9"/>
  <c r="O21" i="9"/>
  <c r="O59" i="9"/>
  <c r="O34" i="9"/>
  <c r="O54" i="9"/>
  <c r="O15" i="9"/>
  <c r="O64" i="9"/>
  <c r="O69" i="9"/>
  <c r="O53" i="9"/>
  <c r="O8" i="9"/>
  <c r="O9" i="9"/>
  <c r="O39" i="9"/>
  <c r="O27" i="9"/>
  <c r="O14" i="9"/>
  <c r="O48" i="9"/>
  <c r="O36" i="9"/>
  <c r="O75" i="9"/>
  <c r="O33" i="9"/>
  <c r="O77" i="9"/>
  <c r="O79" i="9"/>
  <c r="O73" i="9"/>
  <c r="O57" i="9"/>
  <c r="O6" i="9"/>
  <c r="O37" i="9"/>
  <c r="O38" i="9"/>
  <c r="O61" i="9"/>
  <c r="O26" i="9"/>
  <c r="P4" i="9"/>
  <c r="N4" i="9"/>
  <c r="O4" i="9" s="1"/>
  <c r="O55" i="9"/>
  <c r="O20" i="9"/>
  <c r="O49" i="9"/>
  <c r="O74" i="9"/>
  <c r="O12" i="9"/>
  <c r="O43" i="9"/>
  <c r="O24" i="9"/>
  <c r="O31" i="9"/>
  <c r="O68" i="9"/>
  <c r="P5" i="9"/>
  <c r="N5" i="9"/>
  <c r="O5" i="9" s="1"/>
  <c r="O25" i="9"/>
  <c r="O62" i="9"/>
  <c r="O18" i="9"/>
  <c r="O19" i="9"/>
  <c r="O56" i="9"/>
  <c r="O13" i="9"/>
  <c r="O50" i="9"/>
  <c r="O7" i="9"/>
  <c r="O44" i="9"/>
  <c r="O42" i="9"/>
  <c r="O30" i="9"/>
  <c r="O67" i="9"/>
  <c r="O32" i="9"/>
  <c r="X84" i="3"/>
  <c r="X83" i="3"/>
  <c r="X82" i="3"/>
  <c r="X81" i="3"/>
  <c r="X85" i="3"/>
  <c r="U84" i="3"/>
  <c r="U83" i="3"/>
  <c r="U82" i="3"/>
  <c r="U81" i="3"/>
  <c r="U85" i="3"/>
  <c r="S84" i="3"/>
  <c r="T84" i="3" s="1"/>
  <c r="S83" i="3"/>
  <c r="T83" i="3" s="1"/>
  <c r="T82" i="3"/>
  <c r="T81" i="3"/>
  <c r="S85" i="3"/>
  <c r="T85" i="3" s="1"/>
  <c r="Q84" i="3"/>
  <c r="Q83" i="3"/>
  <c r="Q85" i="3"/>
  <c r="O84" i="3"/>
  <c r="P84" i="3" s="1"/>
  <c r="O83" i="3"/>
  <c r="P83" i="3" s="1"/>
  <c r="P82" i="3"/>
  <c r="P81" i="3"/>
  <c r="O85" i="3"/>
  <c r="P85" i="3" s="1"/>
  <c r="M84" i="3"/>
  <c r="M83" i="3"/>
  <c r="M85" i="3"/>
  <c r="K84" i="3"/>
  <c r="L84" i="3" s="1"/>
  <c r="K83" i="3"/>
  <c r="L83" i="3" s="1"/>
  <c r="L82" i="3"/>
  <c r="L81" i="3"/>
  <c r="K85" i="3"/>
  <c r="L85" i="3" s="1"/>
  <c r="I84" i="3"/>
  <c r="I83" i="3"/>
  <c r="D81" i="3"/>
  <c r="D84" i="3"/>
  <c r="D83" i="3"/>
  <c r="D82" i="3"/>
  <c r="AE81" i="1" l="1"/>
  <c r="AF81" i="1" s="1"/>
  <c r="P82" i="9"/>
  <c r="AE82" i="2" s="1"/>
  <c r="AF82" i="2" s="1"/>
  <c r="P83" i="9"/>
  <c r="AE83" i="2" s="1"/>
  <c r="AF83" i="2" s="1"/>
  <c r="N85" i="9"/>
  <c r="O85" i="9" s="1"/>
  <c r="AC85" i="2" s="1"/>
  <c r="AD85" i="2" s="1"/>
  <c r="N82" i="9"/>
  <c r="O82" i="9" s="1"/>
  <c r="N83" i="9"/>
  <c r="O83" i="9" s="1"/>
  <c r="AC83" i="2" s="1"/>
  <c r="AD83" i="2" s="1"/>
  <c r="O81" i="10"/>
  <c r="P84" i="9"/>
  <c r="AE84" i="1" s="1"/>
  <c r="AF84" i="1" s="1"/>
  <c r="N84" i="9"/>
  <c r="O84" i="9" s="1"/>
  <c r="AC84" i="1" s="1"/>
  <c r="AD84" i="1" s="1"/>
  <c r="N83" i="10"/>
  <c r="O83" i="10" s="1"/>
  <c r="P83" i="10"/>
  <c r="P84" i="10"/>
  <c r="N84" i="10"/>
  <c r="O84" i="10" s="1"/>
  <c r="N85" i="10"/>
  <c r="O85" i="10" s="1"/>
  <c r="P85" i="10"/>
  <c r="N82" i="10"/>
  <c r="O82" i="10" s="1"/>
  <c r="P82" i="10"/>
  <c r="AC2" i="1"/>
  <c r="AD2" i="1" s="1"/>
  <c r="AD2" i="2"/>
  <c r="AC50" i="1"/>
  <c r="AD50" i="1" s="1"/>
  <c r="AD50" i="2"/>
  <c r="AC23" i="1"/>
  <c r="AD23" i="1" s="1"/>
  <c r="AD23" i="2"/>
  <c r="AC68" i="1"/>
  <c r="AD68" i="1" s="1"/>
  <c r="AD68" i="2"/>
  <c r="AC24" i="1"/>
  <c r="AD24" i="1" s="1"/>
  <c r="AD24" i="2"/>
  <c r="AC49" i="1"/>
  <c r="AD49" i="1" s="1"/>
  <c r="AD49" i="2"/>
  <c r="AC55" i="1"/>
  <c r="AD55" i="1" s="1"/>
  <c r="AD55" i="2"/>
  <c r="AC6" i="1"/>
  <c r="AD6" i="1" s="1"/>
  <c r="AD6" i="2"/>
  <c r="AC77" i="1"/>
  <c r="AD77" i="1" s="1"/>
  <c r="AD77" i="2"/>
  <c r="AC48" i="1"/>
  <c r="AD48" i="1" s="1"/>
  <c r="AD48" i="2"/>
  <c r="AC9" i="1"/>
  <c r="AD9" i="1" s="1"/>
  <c r="AD9" i="2"/>
  <c r="AC64" i="1"/>
  <c r="AD64" i="1" s="1"/>
  <c r="AD64" i="2"/>
  <c r="AC59" i="1"/>
  <c r="AD59" i="1" s="1"/>
  <c r="AD59" i="2"/>
  <c r="AC22" i="1"/>
  <c r="AD22" i="1" s="1"/>
  <c r="AD22" i="2"/>
  <c r="AC65" i="1"/>
  <c r="AD65" i="1" s="1"/>
  <c r="AD65" i="2"/>
  <c r="AC76" i="1"/>
  <c r="AD76" i="1" s="1"/>
  <c r="AD76" i="2"/>
  <c r="AC40" i="1"/>
  <c r="AD40" i="1" s="1"/>
  <c r="AD40" i="2"/>
  <c r="AC35" i="1"/>
  <c r="AD35" i="1" s="1"/>
  <c r="AD35" i="2"/>
  <c r="AC28" i="1"/>
  <c r="AD28" i="1" s="1"/>
  <c r="AD28" i="2"/>
  <c r="AC25" i="1"/>
  <c r="AD25" i="1" s="1"/>
  <c r="AD25" i="2"/>
  <c r="AC20" i="1"/>
  <c r="AD20" i="1" s="1"/>
  <c r="AD20" i="2"/>
  <c r="AC37" i="1"/>
  <c r="AD37" i="1" s="1"/>
  <c r="AD37" i="2"/>
  <c r="AC36" i="1"/>
  <c r="AD36" i="1" s="1"/>
  <c r="AD36" i="2"/>
  <c r="AC39" i="1"/>
  <c r="AD39" i="1" s="1"/>
  <c r="AD39" i="2"/>
  <c r="AC34" i="1"/>
  <c r="AD34" i="1" s="1"/>
  <c r="AD34" i="2"/>
  <c r="AC72" i="1"/>
  <c r="AD72" i="1" s="1"/>
  <c r="AD72" i="2"/>
  <c r="AC66" i="1"/>
  <c r="AD66" i="1" s="1"/>
  <c r="AD66" i="2"/>
  <c r="AC16" i="1"/>
  <c r="AD16" i="1" s="1"/>
  <c r="AD16" i="2"/>
  <c r="AC42" i="1"/>
  <c r="AD42" i="1" s="1"/>
  <c r="AD42" i="2"/>
  <c r="AC13" i="1"/>
  <c r="AD13" i="1" s="1"/>
  <c r="AD13" i="2"/>
  <c r="AC32" i="1"/>
  <c r="AD32" i="1" s="1"/>
  <c r="AD32" i="2"/>
  <c r="AC44" i="1"/>
  <c r="AD44" i="1" s="1"/>
  <c r="AD44" i="2"/>
  <c r="AC56" i="1"/>
  <c r="AD56" i="1" s="1"/>
  <c r="AD56" i="2"/>
  <c r="AE85" i="1"/>
  <c r="AF85" i="1" s="1"/>
  <c r="AE85" i="2"/>
  <c r="AF85" i="2" s="1"/>
  <c r="AC31" i="1"/>
  <c r="AD31" i="1" s="1"/>
  <c r="AD31" i="2"/>
  <c r="AC43" i="1"/>
  <c r="AD43" i="1" s="1"/>
  <c r="AD43" i="2"/>
  <c r="AC4" i="1"/>
  <c r="AD4" i="1" s="1"/>
  <c r="AD4" i="2"/>
  <c r="AC61" i="1"/>
  <c r="AD61" i="1" s="1"/>
  <c r="AD61" i="2"/>
  <c r="AC57" i="1"/>
  <c r="AD57" i="1" s="1"/>
  <c r="AD57" i="2"/>
  <c r="AC33" i="1"/>
  <c r="AD33" i="1" s="1"/>
  <c r="AD33" i="2"/>
  <c r="AC14" i="1"/>
  <c r="AD14" i="1" s="1"/>
  <c r="AD14" i="2"/>
  <c r="AC8" i="1"/>
  <c r="AD8" i="1" s="1"/>
  <c r="AD8" i="2"/>
  <c r="AC15" i="1"/>
  <c r="AD15" i="1" s="1"/>
  <c r="AD15" i="2"/>
  <c r="AC21" i="1"/>
  <c r="AD21" i="1" s="1"/>
  <c r="AD21" i="2"/>
  <c r="AC46" i="1"/>
  <c r="AD46" i="1" s="1"/>
  <c r="AD46" i="2"/>
  <c r="AC51" i="1"/>
  <c r="AD51" i="1" s="1"/>
  <c r="AD51" i="2"/>
  <c r="AC81" i="1"/>
  <c r="AD81" i="1" s="1"/>
  <c r="AC81" i="2"/>
  <c r="AD81" i="2" s="1"/>
  <c r="AC71" i="1"/>
  <c r="AD71" i="1" s="1"/>
  <c r="AD71" i="2"/>
  <c r="AC11" i="1"/>
  <c r="AD11" i="1" s="1"/>
  <c r="AD11" i="2"/>
  <c r="AC30" i="1"/>
  <c r="AD30" i="1" s="1"/>
  <c r="AD30" i="2"/>
  <c r="AC18" i="1"/>
  <c r="AD18" i="1" s="1"/>
  <c r="AD18" i="2"/>
  <c r="AE5" i="1"/>
  <c r="AF5" i="1" s="1"/>
  <c r="AF5" i="2"/>
  <c r="AC74" i="1"/>
  <c r="AD74" i="1" s="1"/>
  <c r="AD74" i="2"/>
  <c r="AC26" i="1"/>
  <c r="AD26" i="1" s="1"/>
  <c r="AD26" i="2"/>
  <c r="AC79" i="1"/>
  <c r="AD79" i="1" s="1"/>
  <c r="AD79" i="2"/>
  <c r="AC69" i="1"/>
  <c r="AD69" i="1" s="1"/>
  <c r="AD69" i="2"/>
  <c r="AC45" i="1"/>
  <c r="AD45" i="1" s="1"/>
  <c r="AD45" i="2"/>
  <c r="AC67" i="1"/>
  <c r="AD67" i="1" s="1"/>
  <c r="AD67" i="2"/>
  <c r="AC7" i="1"/>
  <c r="AD7" i="1" s="1"/>
  <c r="AD7" i="2"/>
  <c r="AC19" i="1"/>
  <c r="AD19" i="1" s="1"/>
  <c r="AD19" i="2"/>
  <c r="AC62" i="1"/>
  <c r="AD62" i="1" s="1"/>
  <c r="AD62" i="2"/>
  <c r="AC5" i="1"/>
  <c r="AD5" i="1" s="1"/>
  <c r="AD5" i="2"/>
  <c r="AC12" i="1"/>
  <c r="AD12" i="1" s="1"/>
  <c r="AD12" i="2"/>
  <c r="AE4" i="1"/>
  <c r="AF4" i="1" s="1"/>
  <c r="AF4" i="2"/>
  <c r="AC38" i="1"/>
  <c r="AD38" i="1" s="1"/>
  <c r="AD38" i="2"/>
  <c r="AC73" i="1"/>
  <c r="AD73" i="1" s="1"/>
  <c r="AD73" i="2"/>
  <c r="AC75" i="1"/>
  <c r="AD75" i="1" s="1"/>
  <c r="AD75" i="2"/>
  <c r="AC27" i="1"/>
  <c r="AD27" i="1" s="1"/>
  <c r="AD27" i="2"/>
  <c r="AC53" i="1"/>
  <c r="AD53" i="1" s="1"/>
  <c r="AD53" i="2"/>
  <c r="AC54" i="1"/>
  <c r="AD54" i="1" s="1"/>
  <c r="AD54" i="2"/>
  <c r="AC10" i="1"/>
  <c r="AD10" i="1" s="1"/>
  <c r="AD10" i="2"/>
  <c r="AC58" i="1"/>
  <c r="AD58" i="1" s="1"/>
  <c r="AD58" i="2"/>
  <c r="AC70" i="1"/>
  <c r="AD70" i="1" s="1"/>
  <c r="AD70" i="2"/>
  <c r="AC63" i="1"/>
  <c r="AD63" i="1" s="1"/>
  <c r="AD63" i="2"/>
  <c r="AC29" i="1"/>
  <c r="AD29" i="1" s="1"/>
  <c r="AD29" i="2"/>
  <c r="AE2" i="1"/>
  <c r="AF2" i="1" s="1"/>
  <c r="AF2" i="2"/>
  <c r="V84" i="3"/>
  <c r="V81" i="3"/>
  <c r="R82" i="3"/>
  <c r="R83" i="3"/>
  <c r="J81" i="3"/>
  <c r="J82" i="3"/>
  <c r="N84" i="3"/>
  <c r="R84" i="3"/>
  <c r="N83" i="3"/>
  <c r="J83" i="3"/>
  <c r="H84" i="3"/>
  <c r="H81" i="3"/>
  <c r="V82" i="3"/>
  <c r="H83" i="3"/>
  <c r="N81" i="3"/>
  <c r="N82" i="3"/>
  <c r="J84" i="3"/>
  <c r="H82" i="3"/>
  <c r="R81" i="3"/>
  <c r="V83" i="3"/>
  <c r="AE82" i="1" l="1"/>
  <c r="AF82" i="1" s="1"/>
  <c r="AE83" i="1"/>
  <c r="AF83" i="1" s="1"/>
  <c r="AC85" i="1"/>
  <c r="AD85" i="1" s="1"/>
  <c r="AE84" i="2"/>
  <c r="AF84" i="2" s="1"/>
  <c r="AC83" i="1"/>
  <c r="AD83" i="1" s="1"/>
  <c r="AC82" i="1"/>
  <c r="AD82" i="1" s="1"/>
  <c r="AC82" i="2"/>
  <c r="AD82" i="2" s="1"/>
  <c r="AI7" i="1"/>
  <c r="AC84" i="2"/>
  <c r="AD84" i="2" s="1"/>
  <c r="AI13" i="1"/>
  <c r="AI23" i="1"/>
  <c r="AI8" i="1"/>
  <c r="AI4" i="1"/>
  <c r="AI6" i="1"/>
  <c r="AI16" i="1"/>
  <c r="AI5" i="1"/>
  <c r="AI17" i="1"/>
  <c r="AI22" i="1"/>
  <c r="AI15" i="1"/>
  <c r="AI20" i="1"/>
  <c r="AI18" i="1"/>
  <c r="AI19" i="1"/>
  <c r="AI21" i="1"/>
  <c r="AI14" i="1"/>
  <c r="AI8" i="2"/>
  <c r="AI6" i="2"/>
  <c r="AI5" i="2"/>
  <c r="AI7" i="2"/>
  <c r="AI4" i="2"/>
  <c r="AI17" i="2"/>
  <c r="AI20" i="2"/>
  <c r="AI18" i="2"/>
  <c r="AI21" i="2"/>
  <c r="AI19" i="2"/>
  <c r="AI14" i="2"/>
  <c r="AI22" i="2"/>
  <c r="AI13" i="2"/>
  <c r="AI15" i="2"/>
  <c r="AI23" i="2"/>
  <c r="AI16" i="2"/>
  <c r="D85" i="3"/>
  <c r="J85" i="3" l="1"/>
  <c r="H85" i="3"/>
  <c r="V85" i="3" l="1"/>
  <c r="R85" i="3"/>
  <c r="N85" i="3"/>
</calcChain>
</file>

<file path=xl/comments1.xml><?xml version="1.0" encoding="utf-8"?>
<comments xmlns="http://schemas.openxmlformats.org/spreadsheetml/2006/main">
  <authors>
    <author>Renata Martins Fantin</author>
  </authors>
  <commentList>
    <comment ref="AE1" authorId="0" guid="{0016A2CA-63CB-44F7-A80F-FE5EADCA24E8}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  <comment ref="AF1" authorId="0" guid="{B9F25280-6D8A-4617-AF84-A2C4A7431BD2}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</commentList>
</comments>
</file>

<file path=xl/comments2.xml><?xml version="1.0" encoding="utf-8"?>
<comments xmlns="http://schemas.openxmlformats.org/spreadsheetml/2006/main">
  <authors>
    <author>Renata Martins Fantin</author>
  </authors>
  <commentList>
    <comment ref="AE1" authorId="0" guid="{56A87F97-7283-4DA3-9AB1-C165629434A0}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  <comment ref="AF1" authorId="0" guid="{AB44C9DC-1815-44DB-990D-1CEFFE9592B0}" shapeId="0">
      <text>
        <r>
          <rPr>
            <b/>
            <sz val="9"/>
            <color indexed="81"/>
            <rFont val="Segoe UI"/>
            <family val="2"/>
          </rPr>
          <t>Renata Martins Fantin:</t>
        </r>
        <r>
          <rPr>
            <sz val="9"/>
            <color indexed="81"/>
            <rFont val="Segoe UI"/>
            <family val="2"/>
          </rPr>
          <t xml:space="preserve">
PENTA, POLIO, PNEUMO E TRÍPLICE VIRAL</t>
        </r>
      </text>
    </comment>
  </commentList>
</comments>
</file>

<file path=xl/sharedStrings.xml><?xml version="1.0" encoding="utf-8"?>
<sst xmlns="http://schemas.openxmlformats.org/spreadsheetml/2006/main" count="1847" uniqueCount="195">
  <si>
    <t xml:space="preserve">Regional </t>
  </si>
  <si>
    <t>Município</t>
  </si>
  <si>
    <t>Metropolitana</t>
  </si>
  <si>
    <t>Norte</t>
  </si>
  <si>
    <t>Central</t>
  </si>
  <si>
    <t>Sul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</si>
  <si>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</si>
  <si>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</si>
  <si>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</si>
  <si>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</si>
  <si>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</si>
  <si>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</si>
  <si>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</si>
  <si>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</si>
  <si>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</si>
  <si>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</si>
  <si>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</si>
  <si>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</si>
  <si>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</si>
  <si>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</si>
  <si>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</si>
  <si>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</si>
  <si>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</si>
  <si>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</si>
  <si>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</si>
  <si>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</si>
  <si>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</si>
  <si>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</si>
  <si>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</si>
  <si>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</si>
  <si>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</si>
  <si>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</si>
  <si>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</si>
  <si>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</si>
  <si>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</si>
  <si>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</si>
  <si>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</si>
  <si>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</si>
  <si>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</si>
  <si>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</si>
  <si>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</si>
  <si>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</si>
  <si>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</si>
  <si>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</si>
  <si>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</si>
  <si>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</si>
  <si>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</si>
  <si>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</si>
  <si>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</si>
  <si>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</si>
  <si>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</si>
  <si>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</si>
  <si>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</si>
  <si>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</si>
  <si>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</si>
  <si>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</si>
  <si>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</si>
  <si>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</si>
  <si>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</si>
  <si>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</si>
  <si>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</si>
  <si>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</si>
  <si>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</si>
  <si>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</si>
  <si>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</si>
  <si>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</si>
  <si>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</si>
  <si>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</si>
  <si>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</si>
  <si>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</si>
  <si>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</si>
  <si>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</si>
  <si>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</si>
  <si>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</si>
  <si>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</si>
  <si>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</si>
  <si>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</si>
  <si>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</si>
  <si>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</si>
  <si>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</si>
  <si>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</si>
  <si>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</si>
  <si>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</si>
  <si>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</si>
  <si>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Total</t>
  </si>
  <si>
    <t>Meningocócica Conjudada C e Meningocócica ACWY</t>
  </si>
  <si>
    <t xml:space="preserve">Série Histórica </t>
  </si>
  <si>
    <r>
      <t>Fonte: </t>
    </r>
    <r>
      <rPr>
        <u/>
        <sz val="10"/>
        <color rgb="FF1155CC"/>
        <rFont val="Calibri"/>
        <family val="2"/>
        <scheme val="minor"/>
      </rPr>
      <t>http://tabnet.datasus.gov.br/</t>
    </r>
    <r>
      <rPr>
        <sz val="10"/>
        <color theme="1"/>
        <rFont val="Calibri"/>
        <family val="2"/>
        <scheme val="minor"/>
      </rPr>
      <t xml:space="preserve"> e </t>
    </r>
    <r>
      <rPr>
        <u/>
        <sz val="10"/>
        <color rgb="FF1155CC"/>
        <rFont val="Calibri"/>
        <family val="2"/>
        <scheme val="minor"/>
      </rPr>
      <t>https://www.vacinaeconfia.es.gov.br</t>
    </r>
  </si>
  <si>
    <t>Cobertura Calculada por município de vacinação</t>
  </si>
  <si>
    <r>
      <t xml:space="preserve">1 </t>
    </r>
    <r>
      <rPr>
        <sz val="11"/>
        <color theme="1"/>
        <rFont val="Calibri"/>
        <family val="2"/>
        <scheme val="minor"/>
      </rPr>
      <t>População proporcional extraída do MS/SVS/DASIS - Sistema de Informações sobre Nascidos Vivos - SINASC</t>
    </r>
  </si>
  <si>
    <t>2000 a 2021 – Estimativas preliminares elaboradas pelo Ministério da Saúde/SVS/DASNT/CGIAE</t>
  </si>
  <si>
    <t xml:space="preserve"> Nota: Dados preliminares 2021</t>
  </si>
  <si>
    <t>METROPOLITANA</t>
  </si>
  <si>
    <t>SUL</t>
  </si>
  <si>
    <t>MUNICÍPIO</t>
  </si>
  <si>
    <t>HPV* Quadrivalente D1 Total - Feminino</t>
  </si>
  <si>
    <t>HPV* Quadrivalente D2 Total - Feminino</t>
  </si>
  <si>
    <t>HPV* Quadrivalente D1 Total - Masculino</t>
  </si>
  <si>
    <t>HPV* Quadrivalente D2 Total - Masculino</t>
  </si>
  <si>
    <t>REGIONAL</t>
  </si>
  <si>
    <t>CENTRAL-NORTE</t>
  </si>
  <si>
    <t>Central Norte</t>
  </si>
  <si>
    <t>Atílio Vivácqua</t>
  </si>
  <si>
    <t>TOTAL</t>
  </si>
  <si>
    <r>
      <t>Fonte: </t>
    </r>
    <r>
      <rPr>
        <u/>
        <sz val="10"/>
        <color rgb="FF1155CC"/>
        <rFont val="Calibri"/>
        <family val="2"/>
        <scheme val="minor"/>
      </rPr>
      <t>http://tabnet.datasus.gov.br/</t>
    </r>
    <r>
      <rPr>
        <sz val="10"/>
        <color theme="1"/>
        <rFont val="Calibri"/>
        <family val="2"/>
        <scheme val="minor"/>
      </rPr>
      <t/>
    </r>
  </si>
  <si>
    <t>Período avaliado: 2016-2023</t>
  </si>
  <si>
    <t>Cobertura Vacinal HPV 2023</t>
  </si>
  <si>
    <t>Período avaliado: 2013-2023</t>
  </si>
  <si>
    <t>Fonte: https://www.vacinaeconfia.es.gov.br</t>
  </si>
  <si>
    <t>Total Espírito Santo</t>
  </si>
  <si>
    <t>Total Norte</t>
  </si>
  <si>
    <t>Total Central</t>
  </si>
  <si>
    <t>Total Metropolitana</t>
  </si>
  <si>
    <t>Total Sul</t>
  </si>
  <si>
    <t xml:space="preserve">¹População 1 ano proporcional </t>
  </si>
  <si>
    <t xml:space="preserve">DOSES APLICADAS REF PNEUMO </t>
  </si>
  <si>
    <t>DOSES APLICADAS REF MENINGO</t>
  </si>
  <si>
    <t>DOSES APLICADAS REF FEBRE AMARELA</t>
  </si>
  <si>
    <t>DOSES APLICADAS R1 POLIO</t>
  </si>
  <si>
    <t>DOSES APLICADAS R2 POLIO</t>
  </si>
  <si>
    <t>DOSES APLICADAS R1 TRÍPLICE BACTERIANA</t>
  </si>
  <si>
    <t>DOSES APLICADAS R2 TRÍPLICE BACTERIANA</t>
  </si>
  <si>
    <t>DOSES APLICADAS D2 TRÍPLICE VIRAL</t>
  </si>
  <si>
    <t>DOSES APLICADAS D2 VARICELA</t>
  </si>
  <si>
    <t>COBERTURA REF PNEUMO</t>
  </si>
  <si>
    <t>COBERTURA REF MENINGO</t>
  </si>
  <si>
    <t>COBERTURA REF FEBRE AMARELA</t>
  </si>
  <si>
    <t>COBERTURA R1 POLIO</t>
  </si>
  <si>
    <t>COBERTURA R2 POLIO</t>
  </si>
  <si>
    <t>COBERTURA R1 TRÍPLICE BACTERIANA</t>
  </si>
  <si>
    <t>COBERTURA R2 TRÍPLICE BACTERIANA</t>
  </si>
  <si>
    <t>COBERTURA D2 TRÍPLICE VIRAL</t>
  </si>
  <si>
    <t>COBERTURA D2 VARICELA</t>
  </si>
  <si>
    <t xml:space="preserve">¹População &lt; 1 ano e 1 ano proporcional </t>
  </si>
  <si>
    <t>Doses Aplicadas BCG</t>
  </si>
  <si>
    <t>Cobertura Vacinal BCG</t>
  </si>
  <si>
    <t xml:space="preserve">Doses Aplicadas Pentavalente </t>
  </si>
  <si>
    <t>Cobertura Vacinal Pentavalente</t>
  </si>
  <si>
    <t xml:space="preserve">Doses Aplicadas Poliomielite </t>
  </si>
  <si>
    <t xml:space="preserve">Cobertura Vacinal Poliomielite </t>
  </si>
  <si>
    <t>Doses Aplicadas Pneumo 10</t>
  </si>
  <si>
    <t>Cobertura Vacinal Pneumo 10</t>
  </si>
  <si>
    <t>Doses Aplicadas Rotavírus</t>
  </si>
  <si>
    <t>Cobertura Vacinal Rotavírus</t>
  </si>
  <si>
    <t>Doses Aplicadas Meningo C</t>
  </si>
  <si>
    <t>Cobertura Vacinal Meningo C</t>
  </si>
  <si>
    <t>Doses Aplicadas Febre Amarela</t>
  </si>
  <si>
    <t>Cobertura Vacinal Febre Amarela</t>
  </si>
  <si>
    <t>Doses Aplicadas Hepatite A</t>
  </si>
  <si>
    <t>Cobertura Vacinal Hepatite A</t>
  </si>
  <si>
    <t>Doses Aplicadas de Tríplice Viral</t>
  </si>
  <si>
    <t>Cobertura Vacinal Tríplice Viral</t>
  </si>
  <si>
    <t>Cobertura Varicela</t>
  </si>
  <si>
    <t xml:space="preserve">¹População &lt; 1 ano e 1 ano anual </t>
  </si>
  <si>
    <t xml:space="preserve">¹População 1 ano anual </t>
  </si>
  <si>
    <t xml:space="preserve"> Vacina e Confia, em 12 de junho de 2023.**</t>
  </si>
  <si>
    <t>Fonte: SIPNI/DATASUS, em 09 de junho de 2023.*</t>
  </si>
  <si>
    <t>*Dados referentes às doses aplicadas pelas clínicas particulares de janeiro a maio de 2023</t>
  </si>
  <si>
    <t>**Dados referente às doses aplicadas no período de janeiro a maio de 2023</t>
  </si>
  <si>
    <t>VACINAS QUE ATINGIRAM A META DE CV</t>
  </si>
  <si>
    <t>HOMOGENEIDADE ENTRE AS VACINAS DO PQA-VS</t>
  </si>
  <si>
    <t>HOMOGENEIDADE ENTRE AS 10 VACINAS</t>
  </si>
  <si>
    <t>VACINAS DO PQA-VS QUE ATINGIRAM A META DE CV</t>
  </si>
  <si>
    <t>META 90%</t>
  </si>
  <si>
    <t>META 95%</t>
  </si>
  <si>
    <t>ATINGIRAM META</t>
  </si>
  <si>
    <t>PQA-VS</t>
  </si>
  <si>
    <t>Nº DE MUNICÍPIOS</t>
  </si>
  <si>
    <t>PERCENTUAL</t>
  </si>
  <si>
    <r>
      <t xml:space="preserve">LEGENDA / HOMOGENEIDADE </t>
    </r>
    <r>
      <rPr>
        <b/>
        <sz val="11"/>
        <color rgb="FFFF0000"/>
        <rFont val="Calibri"/>
        <family val="2"/>
        <scheme val="minor"/>
      </rPr>
      <t>PQA-VS</t>
    </r>
  </si>
  <si>
    <r>
      <t xml:space="preserve">LEGENDA / HOMOGENEIDADE </t>
    </r>
    <r>
      <rPr>
        <b/>
        <sz val="11"/>
        <color rgb="FFFF0000"/>
        <rFont val="Calibri"/>
        <family val="2"/>
        <scheme val="minor"/>
      </rPr>
      <t>10 VACINAS</t>
    </r>
  </si>
  <si>
    <t>HOMOGENEIDADE ENTRE MUNICÍPIOS</t>
  </si>
  <si>
    <t>Doses Aplicadas Varicela ***</t>
  </si>
  <si>
    <t>DOSES APLICADAS dTpa GESTANTES</t>
  </si>
  <si>
    <t>COBERTURA VACINAL dTpa GESTANTES</t>
  </si>
  <si>
    <t>TOTAL ES</t>
  </si>
  <si>
    <t>***Vacina Varicela: redução de envio da vacina por parte do Ministério da Saúde ao longo dos meses do ano de 2023. Na rotina do mês de agosto o ES não recebeu a referida vacina. Recebida vacina Tetra Viral (SCRV) para a campanha de multivacinação.</t>
  </si>
  <si>
    <t>Cobertura Calculada por município de procedência da vacinação</t>
  </si>
  <si>
    <t>Cobertura Calculada por município de residência do cidadão (no Vacina e Confia, a origem da informação é o endereço que consta no cadastro do cidadão preenchido manualmente por meio do autocadastro ou pelo cadastro realizado por um profissional de saúde no momento do atendimento).</t>
  </si>
  <si>
    <t>Doses Aplicadas HB
&lt; 30 dias</t>
  </si>
  <si>
    <t>Cobertura Vacinal HB
até 30 dias</t>
  </si>
  <si>
    <t>*Dados parciais. Dados de janeiro/2022 a abril/2022 extraídos do TABNET em 09/11/2023</t>
  </si>
  <si>
    <t>Fonte: SIPNI/DATASUS, em 02 de janeiro de 2024.*</t>
  </si>
  <si>
    <t xml:space="preserve"> Vacina e Confia, em 03 de janeiro de 2024.**</t>
  </si>
  <si>
    <t xml:space="preserve">²População 4 anos anual </t>
  </si>
  <si>
    <t xml:space="preserve">²População 4 anos proporcional </t>
  </si>
  <si>
    <t>² População proporcional extraída do Censo IBGE 2022</t>
  </si>
  <si>
    <t>População proporcional extraída do Censo IBGE 2022</t>
  </si>
  <si>
    <t>¹POPULAÇÃO GESTANTE ANUAL</t>
  </si>
  <si>
    <t>¹POPULAÇÃO PROPORCIONAL</t>
  </si>
  <si>
    <r>
      <t>*Dados parciais gerados em 09/11/2023 e 10/11/2023</t>
    </r>
    <r>
      <rPr>
        <sz val="10"/>
        <color rgb="FFFF0000"/>
        <rFont val="Calibri"/>
        <family val="2"/>
      </rPr>
      <t xml:space="preserve"> </t>
    </r>
    <r>
      <rPr>
        <sz val="10"/>
        <rFont val="Calibri"/>
        <family val="2"/>
      </rPr>
      <t>(TABNET) e 04/01/2024 (VeC)</t>
    </r>
  </si>
  <si>
    <t>**Dados referente às doses aplicadas no período de janeiro a dezembro de 2023</t>
  </si>
  <si>
    <t>*Dados de maio/2022 a dezembro/2023 extraídos do Vacina e Confia em 04/01/2024</t>
  </si>
  <si>
    <r>
      <t xml:space="preserve">1 </t>
    </r>
    <r>
      <rPr>
        <sz val="11"/>
        <color theme="1"/>
        <rFont val="Calibri"/>
        <family val="2"/>
        <scheme val="minor"/>
      </rPr>
      <t>População proporcional extraída do MS/SVS/DASIS - Sistema de Informações sobre Nascidos Vivos - SINASC 2022</t>
    </r>
  </si>
  <si>
    <r>
      <t xml:space="preserve"> Vacina e Confia, em 08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de fevereiro de 2024.**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</si>
</sst>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1155CC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</font>
    <font>
      <sz val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99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</cellStyleXfs>
  <cellXfs count="103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10" fontId="0" fillId="2" borderId="1" xfId="0" applyNumberFormat="1" applyFill="1" applyBorder="1"/>
    <xf numFmtId="0" fontId="1" fillId="0" borderId="0" xfId="0" applyFont="1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0" fillId="0" borderId="0" xfId="0" applyFont="1"/>
    <xf numFmtId="2" fontId="0" fillId="0" borderId="12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0" fontId="1" fillId="2" borderId="1" xfId="0" applyNumberFormat="1" applyFont="1" applyFill="1" applyBorder="1"/>
    <xf numFmtId="0" fontId="1" fillId="2" borderId="1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0" fontId="0" fillId="2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9" fontId="0" fillId="7" borderId="1" xfId="0" applyNumberForma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0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textRotation="90" wrapText="1"/>
    </xf>
    <xf numFmtId="0" fontId="16" fillId="8" borderId="1" xfId="5" applyFont="1" applyFill="1" applyBorder="1" applyAlignment="1">
      <alignment horizontal="center" vertical="center"/>
    </xf>
    <xf numFmtId="1" fontId="16" fillId="8" borderId="1" xfId="0" applyNumberFormat="1" applyFont="1" applyFill="1" applyBorder="1" applyAlignment="1">
      <alignment horizontal="center" vertical="center"/>
    </xf>
    <xf numFmtId="9" fontId="0" fillId="10" borderId="1" xfId="4" applyFon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8" borderId="5" xfId="5" applyFont="1" applyFill="1" applyBorder="1" applyAlignment="1">
      <alignment horizontal="center" vertical="center"/>
    </xf>
    <xf numFmtId="1" fontId="10" fillId="8" borderId="5" xfId="0" applyNumberFormat="1" applyFont="1" applyFill="1" applyBorder="1" applyAlignment="1">
      <alignment horizontal="center" vertical="center"/>
    </xf>
    <xf numFmtId="9" fontId="1" fillId="10" borderId="1" xfId="4" applyFont="1" applyFill="1" applyBorder="1" applyAlignment="1">
      <alignment horizontal="center" vertical="center"/>
    </xf>
    <xf numFmtId="0" fontId="14" fillId="8" borderId="19" xfId="0" applyFont="1" applyFill="1" applyBorder="1" applyAlignment="1">
      <alignment horizontal="center" vertical="center"/>
    </xf>
    <xf numFmtId="9" fontId="1" fillId="10" borderId="19" xfId="4" applyFont="1" applyFill="1" applyBorder="1" applyAlignment="1">
      <alignment horizontal="center" vertical="center"/>
    </xf>
    <xf numFmtId="0" fontId="18" fillId="0" borderId="0" xfId="0" applyFont="1"/>
    <xf numFmtId="0" fontId="14" fillId="0" borderId="0" xfId="0" applyFont="1" applyAlignment="1">
      <alignment horizontal="center" vertical="center"/>
    </xf>
    <xf numFmtId="1" fontId="0" fillId="3" borderId="1" xfId="0" applyNumberFormat="1" applyFill="1" applyBorder="1" applyAlignment="1">
      <alignment horizontal="center"/>
    </xf>
    <xf numFmtId="0" fontId="1" fillId="11" borderId="1" xfId="0" applyFont="1" applyFill="1" applyBorder="1" applyAlignment="1">
      <alignment horizontal="center" vertical="center" wrapText="1"/>
    </xf>
    <xf numFmtId="10" fontId="0" fillId="11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2" fontId="0" fillId="0" borderId="0" xfId="0" applyNumberFormat="1" applyAlignment="1">
      <alignment horizontal="center"/>
    </xf>
    <xf numFmtId="0" fontId="10" fillId="0" borderId="0" xfId="0" applyFont="1" applyAlignment="1">
      <alignment vertical="center"/>
    </xf>
    <xf numFmtId="10" fontId="0" fillId="10" borderId="1" xfId="4" applyNumberFormat="1" applyFont="1" applyFill="1" applyBorder="1" applyAlignment="1">
      <alignment horizontal="center" vertical="center"/>
    </xf>
    <xf numFmtId="10" fontId="1" fillId="10" borderId="1" xfId="4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9" fontId="0" fillId="0" borderId="1" xfId="4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2 2" xfId="5"/>
    <cellStyle name="Porcentagem" xfId="4" builtinId="5"/>
    <cellStyle name="Vírgula 2" xfId="2"/>
    <cellStyle name="Vírgula 2 2" xfId="3"/>
  </cellStyles>
  <dxfs count="3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CC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usernames" Target="revisions/userNames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revisionHeaders" Target="revisions/revisionHeader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11.xml"/><Relationship Id="rId25" Type="http://schemas.openxmlformats.org/officeDocument/2006/relationships/revisionLog" Target="revisionLog10.xml"/><Relationship Id="rId28" Type="http://schemas.openxmlformats.org/officeDocument/2006/relationships/revisionLog" Target="revisionLog2.xml"/><Relationship Id="rId27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A26F570-EB75-4DF7-A954-A9C9023B20FF}" diskRevisions="1" revisionId="18523" version="5">
  <header guid="{1BB33331-B4DF-499F-9980-64035E2E22AE}" dateTime="2024-01-15T07:23:51" maxSheetId="11" userName="Mayara Santana Alves da Cruz" r:id="rId25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4302490F-E3FD-47AF-8F65-CA1B0A2A71D5}" dateTime="2024-01-30T15:02:00" maxSheetId="11" userName="Leoverlane da Cunha Miranda" r:id="rId26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DB3BCD5E-C4BB-42AA-9764-F6C61C789978}" dateTime="2024-02-08T12:07:34" maxSheetId="11" userName="Renata Martins Fantin" r:id="rId27" minRId="17281" maxRId="18519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  <header guid="{2A26F570-EB75-4DF7-A954-A9C9023B20FF}" dateTime="2024-02-08T12:10:08" maxSheetId="11" userName="Renata Martins Fantin" r:id="rId28" minRId="18520" maxRId="18523">
    <sheetIdMap count="10">
      <sheetId val="1"/>
      <sheetId val="2"/>
      <sheetId val="3"/>
      <sheetId val="4"/>
      <sheetId val="5"/>
      <sheetId val="6"/>
      <sheetId val="7"/>
      <sheetId val="8"/>
      <sheetId val="9"/>
      <sheetId val="1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281" sId="1">
    <oc r="E8">
      <v>276</v>
    </oc>
    <nc r="E8">
      <v>277</v>
    </nc>
  </rcc>
  <rcc rId="17282" sId="1">
    <oc r="E10">
      <v>1311</v>
    </oc>
    <nc r="E10">
      <v>1312</v>
    </nc>
  </rcc>
  <rcc rId="17283" sId="1">
    <oc r="E12">
      <v>192</v>
    </oc>
    <nc r="E12">
      <v>195</v>
    </nc>
  </rcc>
  <rcc rId="17284" sId="1">
    <oc r="E13">
      <v>411</v>
    </oc>
    <nc r="E13">
      <v>429</v>
    </nc>
  </rcc>
  <rcc rId="17285" sId="1">
    <oc r="E16">
      <v>134</v>
    </oc>
    <nc r="E16">
      <v>140</v>
    </nc>
  </rcc>
  <rcc rId="17286" sId="1">
    <oc r="E17">
      <v>4483</v>
    </oc>
    <nc r="E17">
      <v>4656</v>
    </nc>
  </rcc>
  <rcc rId="17287" sId="1">
    <oc r="E18">
      <v>2933</v>
    </oc>
    <nc r="E18">
      <v>2942</v>
    </nc>
  </rcc>
  <rcc rId="17288" sId="1">
    <oc r="E19">
      <v>321</v>
    </oc>
    <nc r="E19">
      <v>322</v>
    </nc>
  </rcc>
  <rcc rId="17289" sId="1">
    <oc r="E20">
      <v>3199</v>
    </oc>
    <nc r="E20">
      <v>3201</v>
    </nc>
  </rcc>
  <rcc rId="17290" sId="1">
    <oc r="E29">
      <v>248</v>
    </oc>
    <nc r="E29">
      <v>254</v>
    </nc>
  </rcc>
  <rcc rId="17291" sId="1">
    <oc r="E31">
      <v>366</v>
    </oc>
    <nc r="E31">
      <v>374</v>
    </nc>
  </rcc>
  <rcc rId="17292" sId="1">
    <oc r="E33">
      <v>89</v>
    </oc>
    <nc r="E33">
      <v>90</v>
    </nc>
  </rcc>
  <rcc rId="17293" sId="1">
    <oc r="E35">
      <v>152</v>
    </oc>
    <nc r="E35">
      <v>153</v>
    </nc>
  </rcc>
  <rcc rId="17294" sId="1">
    <oc r="E39">
      <v>359</v>
    </oc>
    <nc r="E39">
      <v>361</v>
    </nc>
  </rcc>
  <rcc rId="17295" sId="1">
    <oc r="E40">
      <v>360</v>
    </oc>
    <nc r="E40">
      <v>359</v>
    </nc>
  </rcc>
  <rcc rId="17296" sId="1">
    <oc r="E43">
      <v>104</v>
    </oc>
    <nc r="E43">
      <v>106</v>
    </nc>
  </rcc>
  <rcc rId="17297" sId="1">
    <oc r="E44">
      <v>3418</v>
    </oc>
    <nc r="E44">
      <v>3422</v>
    </nc>
  </rcc>
  <rcc rId="17298" sId="1">
    <oc r="E45">
      <v>79</v>
    </oc>
    <nc r="E45">
      <v>80</v>
    </nc>
  </rcc>
  <rcc rId="17299" sId="1">
    <oc r="E53">
      <v>51</v>
    </oc>
    <nc r="E53">
      <v>52</v>
    </nc>
  </rcc>
  <rcc rId="17300" sId="1">
    <oc r="E54">
      <v>431</v>
    </oc>
    <nc r="E54">
      <v>432</v>
    </nc>
  </rcc>
  <rcc rId="17301" sId="1">
    <oc r="E63">
      <v>55</v>
    </oc>
    <nc r="E63">
      <v>58</v>
    </nc>
  </rcc>
  <rcc rId="17302" sId="1">
    <oc r="E66">
      <v>56</v>
    </oc>
    <nc r="E66">
      <v>58</v>
    </nc>
  </rcc>
  <rcc rId="17303" sId="1">
    <oc r="E67">
      <v>232</v>
    </oc>
    <nc r="E67">
      <v>247</v>
    </nc>
  </rcc>
  <rcc rId="17304" sId="1">
    <oc r="E68">
      <v>86</v>
    </oc>
    <nc r="E68">
      <v>89</v>
    </nc>
  </rcc>
  <rcc rId="17305" sId="1">
    <oc r="E69">
      <v>2347</v>
    </oc>
    <nc r="E69">
      <v>2463</v>
    </nc>
  </rcc>
  <rcc rId="17306" sId="1">
    <oc r="E71">
      <v>8021</v>
    </oc>
    <nc r="E71">
      <v>8030</v>
    </nc>
  </rcc>
  <rcc rId="17307" sId="1">
    <oc r="E73">
      <v>55</v>
    </oc>
    <nc r="E73">
      <v>56</v>
    </nc>
  </rcc>
  <rcc rId="17308" sId="1">
    <oc r="E74">
      <v>534</v>
    </oc>
    <nc r="E74">
      <v>536</v>
    </nc>
  </rcc>
  <rcc rId="17309" sId="1">
    <oc r="E78">
      <v>4890</v>
    </oc>
    <nc r="E78">
      <v>4891</v>
    </nc>
  </rcc>
  <rcc rId="17310" sId="1">
    <oc r="E79">
      <v>6981</v>
    </oc>
    <nc r="E79">
      <v>7036</v>
    </nc>
  </rcc>
  <rcc rId="17311" sId="1">
    <oc r="G5">
      <v>298</v>
    </oc>
    <nc r="G5">
      <v>309</v>
    </nc>
  </rcc>
  <rcc rId="17312" sId="1">
    <oc r="G10">
      <v>1403</v>
    </oc>
    <nc r="G10">
      <v>1406</v>
    </nc>
  </rcc>
  <rcc rId="17313" sId="1">
    <oc r="G12">
      <v>316</v>
    </oc>
    <nc r="G12">
      <v>319</v>
    </nc>
  </rcc>
  <rcc rId="17314" sId="1">
    <oc r="G13">
      <v>519</v>
    </oc>
    <nc r="G13">
      <v>522</v>
    </nc>
  </rcc>
  <rcc rId="17315" sId="1">
    <oc r="G17">
      <v>2327</v>
    </oc>
    <nc r="G17">
      <v>2328</v>
    </nc>
  </rcc>
  <rcc rId="17316" sId="1">
    <oc r="G19">
      <v>462</v>
    </oc>
    <nc r="G19">
      <v>470</v>
    </nc>
  </rcc>
  <rcc rId="17317" sId="1">
    <oc r="G20">
      <v>1228</v>
    </oc>
    <nc r="G20">
      <v>1304</v>
    </nc>
  </rcc>
  <rcc rId="17318" sId="1">
    <oc r="G21">
      <v>388</v>
    </oc>
    <nc r="G21">
      <v>390</v>
    </nc>
  </rcc>
  <rcc rId="17319" sId="1">
    <oc r="G30">
      <v>1455</v>
    </oc>
    <nc r="G30">
      <v>1456</v>
    </nc>
  </rcc>
  <rcc rId="17320" sId="1">
    <oc r="G35">
      <v>184</v>
    </oc>
    <nc r="G35">
      <v>185</v>
    </nc>
  </rcc>
  <rcc rId="17321" sId="1">
    <oc r="G44">
      <v>2066</v>
    </oc>
    <nc r="G44">
      <v>2097</v>
    </nc>
  </rcc>
  <rcc rId="17322" sId="1">
    <oc r="G47">
      <v>219</v>
    </oc>
    <nc r="G47">
      <v>221</v>
    </nc>
  </rcc>
  <rcc rId="17323" sId="1">
    <oc r="G52">
      <v>217</v>
    </oc>
    <nc r="G52">
      <v>219</v>
    </nc>
  </rcc>
  <rcc rId="17324" sId="1">
    <oc r="G53">
      <v>145</v>
    </oc>
    <nc r="G53">
      <v>146</v>
    </nc>
  </rcc>
  <rcc rId="17325" sId="1">
    <oc r="G57">
      <v>273</v>
    </oc>
    <nc r="G57">
      <v>274</v>
    </nc>
  </rcc>
  <rcc rId="17326" sId="1">
    <oc r="G58">
      <v>266</v>
    </oc>
    <nc r="G58">
      <v>267</v>
    </nc>
  </rcc>
  <rcc rId="17327" sId="1">
    <oc r="G61">
      <v>295</v>
    </oc>
    <nc r="G61">
      <v>296</v>
    </nc>
  </rcc>
  <rcc rId="17328" sId="1">
    <oc r="G63">
      <v>107</v>
    </oc>
    <nc r="G63">
      <v>113</v>
    </nc>
  </rcc>
  <rcc rId="17329" sId="1">
    <oc r="G67">
      <v>376</v>
    </oc>
    <nc r="G67">
      <v>378</v>
    </nc>
  </rcc>
  <rcc rId="17330" sId="1">
    <oc r="G68">
      <v>121</v>
    </oc>
    <nc r="G68">
      <v>120</v>
    </nc>
  </rcc>
  <rcc rId="17331" sId="1">
    <oc r="G69">
      <v>1504</v>
    </oc>
    <nc r="G69">
      <v>1507</v>
    </nc>
  </rcc>
  <rcc rId="17332" sId="1">
    <oc r="G71">
      <v>5979</v>
    </oc>
    <nc r="G71">
      <v>5980</v>
    </nc>
  </rcc>
  <rcc rId="17333" sId="1">
    <oc r="G73">
      <v>246</v>
    </oc>
    <nc r="G73">
      <v>247</v>
    </nc>
  </rcc>
  <rcc rId="17334" sId="1">
    <oc r="G74">
      <v>392</v>
    </oc>
    <nc r="G74">
      <v>394</v>
    </nc>
  </rcc>
  <rcc rId="17335" sId="1">
    <oc r="G78">
      <v>4284</v>
    </oc>
    <nc r="G78">
      <v>4285</v>
    </nc>
  </rcc>
  <rcc rId="17336" sId="1">
    <oc r="G79">
      <v>3553</v>
    </oc>
    <nc r="G79">
      <v>3576</v>
    </nc>
  </rcc>
  <rcc rId="17337" sId="1">
    <oc r="K5">
      <v>321</v>
    </oc>
    <nc r="K5">
      <v>337</v>
    </nc>
  </rcc>
  <rcc rId="17338" sId="1">
    <oc r="K10">
      <v>1470</v>
    </oc>
    <nc r="K10">
      <v>1471</v>
    </nc>
  </rcc>
  <rcc rId="17339" sId="1">
    <oc r="K12">
      <v>350</v>
    </oc>
    <nc r="K12">
      <v>356</v>
    </nc>
  </rcc>
  <rcc rId="17340" sId="1">
    <oc r="K13">
      <v>540</v>
    </oc>
    <nc r="K13">
      <v>541</v>
    </nc>
  </rcc>
  <rcc rId="17341" sId="1">
    <oc r="K15">
      <v>126</v>
    </oc>
    <nc r="K15">
      <v>127</v>
    </nc>
  </rcc>
  <rcc rId="17342" sId="1">
    <oc r="K17">
      <v>2399</v>
    </oc>
    <nc r="K17">
      <v>2400</v>
    </nc>
  </rcc>
  <rcc rId="17343" sId="1">
    <oc r="K18">
      <v>4511</v>
    </oc>
    <nc r="K18">
      <v>4512</v>
    </nc>
  </rcc>
  <rcc rId="17344" sId="1">
    <oc r="K19">
      <v>446</v>
    </oc>
    <nc r="K19">
      <v>448</v>
    </nc>
  </rcc>
  <rcc rId="17345" sId="1">
    <oc r="K20">
      <v>1312</v>
    </oc>
    <nc r="K20">
      <v>1376</v>
    </nc>
  </rcc>
  <rcc rId="17346" sId="1">
    <oc r="K21">
      <v>385</v>
    </oc>
    <nc r="K21">
      <v>389</v>
    </nc>
  </rcc>
  <rcc rId="17347" sId="1">
    <oc r="K29">
      <v>398</v>
    </oc>
    <nc r="K29">
      <v>399</v>
    </nc>
  </rcc>
  <rcc rId="17348" sId="1">
    <oc r="K33">
      <v>121</v>
    </oc>
    <nc r="K33">
      <v>123</v>
    </nc>
  </rcc>
  <rcc rId="17349" sId="1">
    <oc r="K35">
      <v>199</v>
    </oc>
    <nc r="K35">
      <v>200</v>
    </nc>
  </rcc>
  <rcc rId="17350" sId="1">
    <oc r="K37">
      <v>496</v>
    </oc>
    <nc r="K37">
      <v>497</v>
    </nc>
  </rcc>
  <rcc rId="17351" sId="1">
    <oc r="K41">
      <v>165</v>
    </oc>
    <nc r="K41">
      <v>166</v>
    </nc>
  </rcc>
  <rcc rId="17352" sId="1">
    <oc r="K44">
      <v>2187</v>
    </oc>
    <nc r="K44">
      <v>2239</v>
    </nc>
  </rcc>
  <rcc rId="17353" sId="1">
    <oc r="K45">
      <v>173</v>
    </oc>
    <nc r="K45">
      <v>174</v>
    </nc>
  </rcc>
  <rcc rId="17354" sId="1">
    <oc r="K54">
      <v>653</v>
    </oc>
    <nc r="K54">
      <v>654</v>
    </nc>
  </rcc>
  <rcc rId="17355" sId="1">
    <oc r="K67">
      <v>372</v>
    </oc>
    <nc r="K67">
      <v>380</v>
    </nc>
  </rcc>
  <rcc rId="17356" sId="1">
    <oc r="K69">
      <v>1648</v>
    </oc>
    <nc r="K69">
      <v>1654</v>
    </nc>
  </rcc>
  <rcc rId="17357" sId="1">
    <oc r="K71">
      <v>6635</v>
    </oc>
    <nc r="K71">
      <v>6636</v>
    </nc>
  </rcc>
  <rcc rId="17358" sId="1">
    <oc r="K72">
      <v>411</v>
    </oc>
    <nc r="K72">
      <v>412</v>
    </nc>
  </rcc>
  <rcc rId="17359" sId="1">
    <oc r="K74">
      <v>402</v>
    </oc>
    <nc r="K74">
      <v>405</v>
    </nc>
  </rcc>
  <rcc rId="17360" sId="1">
    <oc r="K78">
      <v>4637</v>
    </oc>
    <nc r="K78">
      <v>4638</v>
    </nc>
  </rcc>
  <rcc rId="17361" sId="1">
    <oc r="K79">
      <v>3478</v>
    </oc>
    <nc r="K79">
      <v>3502</v>
    </nc>
  </rcc>
  <rcc rId="17362" sId="1">
    <oc r="M5">
      <v>318</v>
    </oc>
    <nc r="M5">
      <v>326</v>
    </nc>
  </rcc>
  <rcc rId="17363" sId="1">
    <oc r="M10">
      <v>1427</v>
    </oc>
    <nc r="M10">
      <v>1428</v>
    </nc>
  </rcc>
  <rcc rId="17364" sId="1">
    <oc r="M12">
      <v>341</v>
    </oc>
    <nc r="M12">
      <v>345</v>
    </nc>
  </rcc>
  <rcc rId="17365" sId="1">
    <oc r="M15">
      <v>120</v>
    </oc>
    <nc r="M15">
      <v>121</v>
    </nc>
  </rcc>
  <rcc rId="17366" sId="1">
    <oc r="M17">
      <v>2306</v>
    </oc>
    <nc r="M17">
      <v>2307</v>
    </nc>
  </rcc>
  <rcc rId="17367" sId="1">
    <oc r="M18">
      <v>4356</v>
    </oc>
    <nc r="M18">
      <v>4357</v>
    </nc>
  </rcc>
  <rcc rId="17368" sId="1">
    <oc r="M19">
      <v>441</v>
    </oc>
    <nc r="M19">
      <v>447</v>
    </nc>
  </rcc>
  <rcc rId="17369" sId="1">
    <oc r="M20">
      <v>1292</v>
    </oc>
    <nc r="M20">
      <v>1357</v>
    </nc>
  </rcc>
  <rcc rId="17370" sId="1">
    <oc r="M21">
      <v>362</v>
    </oc>
    <nc r="M21">
      <v>367</v>
    </nc>
  </rcc>
  <rcc rId="17371" sId="1">
    <oc r="M29">
      <v>389</v>
    </oc>
    <nc r="M29">
      <v>390</v>
    </nc>
  </rcc>
  <rcc rId="17372" sId="1">
    <oc r="M30">
      <v>1535</v>
    </oc>
    <nc r="M30">
      <v>1536</v>
    </nc>
  </rcc>
  <rcc rId="17373" sId="1">
    <oc r="M33">
      <v>121</v>
    </oc>
    <nc r="M33">
      <v>123</v>
    </nc>
  </rcc>
  <rcc rId="17374" sId="1">
    <oc r="M35">
      <v>192</v>
    </oc>
    <nc r="M35">
      <v>193</v>
    </nc>
  </rcc>
  <rcc rId="17375" sId="1">
    <oc r="M37">
      <v>485</v>
    </oc>
    <nc r="M37">
      <v>486</v>
    </nc>
  </rcc>
  <rcc rId="17376" sId="1">
    <oc r="M39">
      <v>397</v>
    </oc>
    <nc r="M39">
      <v>398</v>
    </nc>
  </rcc>
  <rcc rId="17377" sId="1">
    <oc r="M42">
      <v>174</v>
    </oc>
    <nc r="M42">
      <v>173</v>
    </nc>
  </rcc>
  <rcc rId="17378" sId="1">
    <oc r="M44">
      <v>2173</v>
    </oc>
    <nc r="M44">
      <v>2228</v>
    </nc>
  </rcc>
  <rcc rId="17379" sId="1">
    <oc r="M45">
      <v>168</v>
    </oc>
    <nc r="M45">
      <v>169</v>
    </nc>
  </rcc>
  <rcc rId="17380" sId="1">
    <oc r="M54">
      <v>647</v>
    </oc>
    <nc r="M54">
      <v>648</v>
    </nc>
  </rcc>
  <rcc rId="17381" sId="1">
    <oc r="M62">
      <v>123</v>
    </oc>
    <nc r="M62">
      <v>122</v>
    </nc>
  </rcc>
  <rcc rId="17382" sId="1">
    <oc r="M64">
      <v>642</v>
    </oc>
    <nc r="M64">
      <v>641</v>
    </nc>
  </rcc>
  <rcc rId="17383" sId="1">
    <oc r="M67">
      <v>364</v>
    </oc>
    <nc r="M67">
      <v>370</v>
    </nc>
  </rcc>
  <rcc rId="17384" sId="1">
    <oc r="M69">
      <v>1577</v>
    </oc>
    <nc r="M69">
      <v>1581</v>
    </nc>
  </rcc>
  <rcc rId="17385" sId="1">
    <oc r="M71">
      <v>6350</v>
    </oc>
    <nc r="M71">
      <v>6351</v>
    </nc>
  </rcc>
  <rcc rId="17386" sId="1">
    <oc r="M74">
      <v>399</v>
    </oc>
    <nc r="M74">
      <v>400</v>
    </nc>
  </rcc>
  <rcc rId="17387" sId="1">
    <oc r="M75">
      <v>886</v>
    </oc>
    <nc r="M75">
      <v>887</v>
    </nc>
  </rcc>
  <rcc rId="17388" sId="1">
    <oc r="M78">
      <v>4479</v>
    </oc>
    <nc r="M78">
      <v>4480</v>
    </nc>
  </rcc>
  <rcc rId="17389" sId="1">
    <oc r="M79">
      <v>3358</v>
    </oc>
    <nc r="M79">
      <v>3382</v>
    </nc>
  </rcc>
  <rcc rId="17390" sId="1">
    <oc r="I4">
      <v>121</v>
    </oc>
    <nc r="I4">
      <v>120</v>
    </nc>
  </rcc>
  <rcc rId="17391" sId="1">
    <oc r="I5">
      <v>302</v>
    </oc>
    <nc r="I5">
      <v>313</v>
    </nc>
  </rcc>
  <rcc rId="17392" sId="1">
    <oc r="I10">
      <v>1409</v>
    </oc>
    <nc r="I10">
      <v>1411</v>
    </nc>
  </rcc>
  <rcc rId="17393" sId="1">
    <oc r="I12">
      <v>318</v>
    </oc>
    <nc r="I12">
      <v>322</v>
    </nc>
  </rcc>
  <rcc rId="17394" sId="1">
    <oc r="I13">
      <v>521</v>
    </oc>
    <nc r="I13">
      <v>523</v>
    </nc>
  </rcc>
  <rcc rId="17395" sId="1">
    <oc r="I17">
      <v>2331</v>
    </oc>
    <nc r="I17">
      <v>2332</v>
    </nc>
  </rcc>
  <rcc rId="17396" sId="1">
    <oc r="I19">
      <v>458</v>
    </oc>
    <nc r="I19">
      <v>466</v>
    </nc>
  </rcc>
  <rcc rId="17397" sId="1">
    <oc r="I20">
      <v>1240</v>
    </oc>
    <nc r="I20">
      <v>1319</v>
    </nc>
  </rcc>
  <rcc rId="17398" sId="1">
    <oc r="I21">
      <v>389</v>
    </oc>
    <nc r="I21">
      <v>391</v>
    </nc>
  </rcc>
  <rcc rId="17399" sId="1">
    <oc r="I26">
      <v>260</v>
    </oc>
    <nc r="I26">
      <v>261</v>
    </nc>
  </rcc>
  <rcc rId="17400" sId="1">
    <oc r="I30">
      <v>1473</v>
    </oc>
    <nc r="I30">
      <v>1475</v>
    </nc>
  </rcc>
  <rcc rId="17401" sId="1">
    <oc r="I35">
      <v>186</v>
    </oc>
    <nc r="I35">
      <v>187</v>
    </nc>
  </rcc>
  <rcc rId="17402" sId="1">
    <oc r="I37">
      <v>441</v>
    </oc>
    <nc r="I37">
      <v>444</v>
    </nc>
  </rcc>
  <rcc rId="17403" sId="1">
    <oc r="I44">
      <v>2082</v>
    </oc>
    <nc r="I44">
      <v>2119</v>
    </nc>
  </rcc>
  <rcc rId="17404" sId="1">
    <oc r="I47">
      <v>216</v>
    </oc>
    <nc r="I47">
      <v>218</v>
    </nc>
  </rcc>
  <rcc rId="17405" sId="1">
    <oc r="I53">
      <v>143</v>
    </oc>
    <nc r="I53">
      <v>144</v>
    </nc>
  </rcc>
  <rcc rId="17406" sId="1">
    <oc r="I56">
      <v>329</v>
    </oc>
    <nc r="I56">
      <v>330</v>
    </nc>
  </rcc>
  <rcc rId="17407" sId="1">
    <oc r="I58">
      <v>266</v>
    </oc>
    <nc r="I58">
      <v>267</v>
    </nc>
  </rcc>
  <rcc rId="17408" sId="1">
    <oc r="I61">
      <v>295</v>
    </oc>
    <nc r="I61">
      <v>296</v>
    </nc>
  </rcc>
  <rcc rId="17409" sId="1">
    <oc r="I63">
      <v>110</v>
    </oc>
    <nc r="I63">
      <v>114</v>
    </nc>
  </rcc>
  <rcc rId="17410" sId="1">
    <oc r="I67">
      <v>373</v>
    </oc>
    <nc r="I67">
      <v>375</v>
    </nc>
  </rcc>
  <rcc rId="17411" sId="1">
    <oc r="I68">
      <v>123</v>
    </oc>
    <nc r="I68">
      <v>122</v>
    </nc>
  </rcc>
  <rcc rId="17412" sId="1">
    <oc r="I69">
      <v>1515</v>
    </oc>
    <nc r="I69">
      <v>1517</v>
    </nc>
  </rcc>
  <rcc rId="17413" sId="1">
    <oc r="I71">
      <v>6072</v>
    </oc>
    <nc r="I71">
      <v>6073</v>
    </nc>
  </rcc>
  <rcc rId="17414" sId="1">
    <oc r="I73">
      <v>245</v>
    </oc>
    <nc r="I73">
      <v>246</v>
    </nc>
  </rcc>
  <rcc rId="17415" sId="1">
    <oc r="I74">
      <v>393</v>
    </oc>
    <nc r="I74">
      <v>395</v>
    </nc>
  </rcc>
  <rcc rId="17416" sId="1">
    <oc r="I78">
      <v>4306</v>
    </oc>
    <nc r="I78">
      <v>4307</v>
    </nc>
  </rcc>
  <rcc rId="17417" sId="1">
    <oc r="I79">
      <v>3547</v>
    </oc>
    <nc r="I79">
      <v>3570</v>
    </nc>
  </rcc>
  <rcc rId="17418" sId="1">
    <oc r="O5">
      <v>303</v>
    </oc>
    <nc r="O5">
      <v>317</v>
    </nc>
  </rcc>
  <rcc rId="17419" sId="1">
    <oc r="O10">
      <v>1405</v>
    </oc>
    <nc r="O10">
      <v>1406</v>
    </nc>
  </rcc>
  <rcc rId="17420" sId="1">
    <oc r="O12">
      <v>331</v>
    </oc>
    <nc r="O12">
      <v>337</v>
    </nc>
  </rcc>
  <rcc rId="17421" sId="1">
    <oc r="O19">
      <v>435</v>
    </oc>
    <nc r="O19">
      <v>440</v>
    </nc>
  </rcc>
  <rcc rId="17422" sId="1">
    <oc r="O20">
      <v>1239</v>
    </oc>
    <nc r="O20">
      <v>1342</v>
    </nc>
  </rcc>
  <rcc rId="17423" sId="1">
    <oc r="O21">
      <v>396</v>
    </oc>
    <nc r="O21">
      <v>398</v>
    </nc>
  </rcc>
  <rcc rId="17424" sId="1">
    <oc r="O25">
      <v>104</v>
    </oc>
    <nc r="O25">
      <v>103</v>
    </nc>
  </rcc>
  <rcc rId="17425" sId="1">
    <oc r="O29">
      <v>391</v>
    </oc>
    <nc r="O29">
      <v>390</v>
    </nc>
  </rcc>
  <rcc rId="17426" sId="1">
    <oc r="O30">
      <v>1486</v>
    </oc>
    <nc r="O30">
      <v>1488</v>
    </nc>
  </rcc>
  <rcc rId="17427" sId="1">
    <oc r="O35">
      <v>176</v>
    </oc>
    <nc r="O35">
      <v>177</v>
    </nc>
  </rcc>
  <rcc rId="17428" sId="1">
    <oc r="O37">
      <v>457</v>
    </oc>
    <nc r="O37">
      <v>458</v>
    </nc>
  </rcc>
  <rcc rId="17429" sId="1">
    <oc r="O41">
      <v>164</v>
    </oc>
    <nc r="O41">
      <v>163</v>
    </nc>
  </rcc>
  <rcc rId="17430" sId="1">
    <oc r="O44">
      <v>2138</v>
    </oc>
    <nc r="O44">
      <v>2202</v>
    </nc>
  </rcc>
  <rcc rId="17431" sId="1">
    <oc r="O46">
      <v>524</v>
    </oc>
    <nc r="O46">
      <v>526</v>
    </nc>
  </rcc>
  <rcc rId="17432" sId="1">
    <oc r="O47">
      <v>214</v>
    </oc>
    <nc r="O47">
      <v>215</v>
    </nc>
  </rcc>
  <rcc rId="17433" sId="1">
    <oc r="O55">
      <v>210</v>
    </oc>
    <nc r="O55">
      <v>212</v>
    </nc>
  </rcc>
  <rcc rId="17434" sId="1">
    <oc r="O57">
      <v>266</v>
    </oc>
    <nc r="O57">
      <v>270</v>
    </nc>
  </rcc>
  <rcc rId="17435" sId="1">
    <oc r="O61">
      <v>310</v>
    </oc>
    <nc r="O61">
      <v>309</v>
    </nc>
  </rcc>
  <rcc rId="17436" sId="1">
    <oc r="O62">
      <v>119</v>
    </oc>
    <nc r="O62">
      <v>120</v>
    </nc>
  </rcc>
  <rcc rId="17437" sId="1">
    <oc r="O67">
      <v>358</v>
    </oc>
    <nc r="O67">
      <v>363</v>
    </nc>
  </rcc>
  <rcc rId="17438" sId="1">
    <oc r="O69">
      <v>1556</v>
    </oc>
    <nc r="O69">
      <v>1559</v>
    </nc>
  </rcc>
  <rcc rId="17439" sId="1">
    <oc r="O78">
      <v>4318</v>
    </oc>
    <nc r="O78">
      <v>4320</v>
    </nc>
  </rcc>
  <rcc rId="17440" sId="1">
    <oc r="O79">
      <v>3292</v>
    </oc>
    <nc r="O79">
      <v>3330</v>
    </nc>
  </rcc>
  <rcc rId="17441" sId="1">
    <oc r="Q5">
      <v>270</v>
    </oc>
    <nc r="Q5">
      <v>278</v>
    </nc>
  </rcc>
  <rcc rId="17442" sId="1">
    <oc r="Q12">
      <v>325</v>
    </oc>
    <nc r="Q12">
      <v>328</v>
    </nc>
  </rcc>
  <rcc rId="17443" sId="1">
    <oc r="Q13">
      <v>465</v>
    </oc>
    <nc r="Q13">
      <v>466</v>
    </nc>
  </rcc>
  <rcc rId="17444" sId="1">
    <oc r="Q16">
      <v>191</v>
    </oc>
    <nc r="Q16">
      <v>192</v>
    </nc>
  </rcc>
  <rcc rId="17445" sId="1">
    <oc r="Q17">
      <v>1860</v>
    </oc>
    <nc r="Q17">
      <v>1863</v>
    </nc>
  </rcc>
  <rcc rId="17446" sId="1">
    <oc r="Q20">
      <v>1068</v>
    </oc>
    <nc r="Q20">
      <v>1098</v>
    </nc>
  </rcc>
  <rcc rId="17447" sId="1">
    <oc r="Q35">
      <v>175</v>
    </oc>
    <nc r="Q35">
      <v>176</v>
    </nc>
  </rcc>
  <rcc rId="17448" sId="1">
    <oc r="Q39">
      <v>339</v>
    </oc>
    <nc r="Q39">
      <v>340</v>
    </nc>
  </rcc>
  <rcc rId="17449" sId="1">
    <oc r="Q44">
      <v>1822</v>
    </oc>
    <nc r="Q44">
      <v>1838</v>
    </nc>
  </rcc>
  <rcc rId="17450" sId="1">
    <oc r="Q47">
      <v>164</v>
    </oc>
    <nc r="Q47">
      <v>165</v>
    </nc>
  </rcc>
  <rcc rId="17451" sId="1">
    <oc r="Q52">
      <v>202</v>
    </oc>
    <nc r="Q52">
      <v>203</v>
    </nc>
  </rcc>
  <rcc rId="17452" sId="1">
    <oc r="Q67">
      <v>376</v>
    </oc>
    <nc r="Q67">
      <v>375</v>
    </nc>
  </rcc>
  <rcc rId="17453" sId="1">
    <oc r="Q71">
      <v>5068</v>
    </oc>
    <nc r="Q71">
      <v>5069</v>
    </nc>
  </rcc>
  <rcc rId="17454" sId="1">
    <oc r="Q78">
      <v>3864</v>
    </oc>
    <nc r="Q78">
      <v>3865</v>
    </nc>
  </rcc>
  <rcc rId="17455" sId="1">
    <oc r="Q79">
      <v>2643</v>
    </oc>
    <nc r="Q79">
      <v>2639</v>
    </nc>
  </rcc>
  <rcc rId="17456" sId="1">
    <oc r="S5">
      <v>323</v>
    </oc>
    <nc r="S5">
      <v>332</v>
    </nc>
  </rcc>
  <rcc rId="17457" sId="1">
    <oc r="S10">
      <v>1405</v>
    </oc>
    <nc r="S10">
      <v>1407</v>
    </nc>
  </rcc>
  <rcc rId="17458" sId="1">
    <oc r="S20">
      <v>1220</v>
    </oc>
    <nc r="S20">
      <v>1262</v>
    </nc>
  </rcc>
  <rcc rId="17459" sId="1">
    <oc r="S30">
      <v>1508</v>
    </oc>
    <nc r="S30">
      <v>1510</v>
    </nc>
  </rcc>
  <rcc rId="17460" sId="1">
    <oc r="S37">
      <v>401</v>
    </oc>
    <nc r="S37">
      <v>403</v>
    </nc>
  </rcc>
  <rcc rId="17461" sId="1">
    <oc r="S44">
      <v>2209</v>
    </oc>
    <nc r="S44">
      <v>2234</v>
    </nc>
  </rcc>
  <rcc rId="17462" sId="1">
    <oc r="S52">
      <v>216</v>
    </oc>
    <nc r="S52">
      <v>217</v>
    </nc>
  </rcc>
  <rcc rId="17463" sId="1">
    <oc r="S54">
      <v>635</v>
    </oc>
    <nc r="S54">
      <v>636</v>
    </nc>
  </rcc>
  <rcc rId="17464" sId="1">
    <oc r="S57">
      <v>304</v>
    </oc>
    <nc r="S57">
      <v>308</v>
    </nc>
  </rcc>
  <rcc rId="17465" sId="1">
    <oc r="S63">
      <v>100</v>
    </oc>
    <nc r="S63">
      <v>101</v>
    </nc>
  </rcc>
  <rcc rId="17466" sId="1">
    <oc r="S69">
      <v>1553</v>
    </oc>
    <nc r="S69">
      <v>1554</v>
    </nc>
  </rcc>
  <rcc rId="17467" sId="1">
    <oc r="S74">
      <v>361</v>
    </oc>
    <nc r="S74">
      <v>362</v>
    </nc>
  </rcc>
  <rcc rId="17468" sId="1">
    <oc r="S79">
      <v>3561</v>
    </oc>
    <nc r="S79">
      <v>3582</v>
    </nc>
  </rcc>
  <rcc rId="17469" sId="1">
    <oc r="U2">
      <v>353</v>
    </oc>
    <nc r="U2">
      <v>354</v>
    </nc>
  </rcc>
  <rcc rId="17470" sId="1">
    <oc r="U5">
      <v>300</v>
    </oc>
    <nc r="U5">
      <v>304</v>
    </nc>
  </rcc>
  <rcc rId="17471" sId="1">
    <oc r="U10">
      <v>1409</v>
    </oc>
    <nc r="U10">
      <v>1410</v>
    </nc>
  </rcc>
  <rcc rId="17472" sId="1">
    <oc r="U12">
      <v>365</v>
    </oc>
    <nc r="U12">
      <v>364</v>
    </nc>
  </rcc>
  <rcc rId="17473" sId="1">
    <oc r="U13">
      <v>500</v>
    </oc>
    <nc r="U13">
      <v>499</v>
    </nc>
  </rcc>
  <rcc rId="17474" sId="1">
    <oc r="U16">
      <v>228</v>
    </oc>
    <nc r="U16">
      <v>229</v>
    </nc>
  </rcc>
  <rcc rId="17475" sId="1">
    <oc r="U17">
      <v>2240</v>
    </oc>
    <nc r="U17">
      <v>2229</v>
    </nc>
  </rcc>
  <rcc rId="17476" sId="1">
    <oc r="U19">
      <v>490</v>
    </oc>
    <nc r="U19">
      <v>489</v>
    </nc>
  </rcc>
  <rcc rId="17477" sId="1">
    <oc r="U20">
      <v>1198</v>
    </oc>
    <nc r="U20">
      <v>1232</v>
    </nc>
  </rcc>
  <rcc rId="17478" sId="1">
    <oc r="U21">
      <v>423</v>
    </oc>
    <nc r="U21">
      <v>424</v>
    </nc>
  </rcc>
  <rcc rId="17479" sId="1">
    <oc r="U30">
      <v>1475</v>
    </oc>
    <nc r="U30">
      <v>1470</v>
    </nc>
  </rcc>
  <rcc rId="17480" sId="1">
    <oc r="U39">
      <v>336</v>
    </oc>
    <nc r="U39">
      <v>335</v>
    </nc>
  </rcc>
  <rcc rId="17481" sId="1">
    <oc r="U44">
      <v>2256</v>
    </oc>
    <nc r="U44">
      <v>2268</v>
    </nc>
  </rcc>
  <rcc rId="17482" sId="1">
    <oc r="U52">
      <v>204</v>
    </oc>
    <nc r="U52">
      <v>207</v>
    </nc>
  </rcc>
  <rcc rId="17483" sId="1">
    <oc r="U57">
      <v>292</v>
    </oc>
    <nc r="U57">
      <v>297</v>
    </nc>
  </rcc>
  <rcc rId="17484" sId="1">
    <oc r="U59">
      <v>97</v>
    </oc>
    <nc r="U59">
      <v>98</v>
    </nc>
  </rcc>
  <rcc rId="17485" sId="1">
    <oc r="U65">
      <v>257</v>
    </oc>
    <nc r="U65">
      <v>258</v>
    </nc>
  </rcc>
  <rcc rId="17486" sId="1">
    <oc r="U69">
      <v>1465</v>
    </oc>
    <nc r="U69">
      <v>1457</v>
    </nc>
  </rcc>
  <rcc rId="17487" sId="1">
    <oc r="U71">
      <v>6177</v>
    </oc>
    <nc r="U71">
      <v>6175</v>
    </nc>
  </rcc>
  <rcc rId="17488" sId="1">
    <oc r="U78">
      <v>4374</v>
    </oc>
    <nc r="U78">
      <v>4370</v>
    </nc>
  </rcc>
  <rcc rId="17489" sId="1">
    <oc r="U79">
      <v>3409</v>
    </oc>
    <nc r="U79">
      <v>3405</v>
    </nc>
  </rcc>
  <rcc rId="17490" sId="1">
    <oc r="W5">
      <v>308</v>
    </oc>
    <nc r="W5">
      <v>317</v>
    </nc>
  </rcc>
  <rcc rId="17491" sId="1">
    <oc r="W10">
      <v>1224</v>
    </oc>
    <nc r="W10">
      <v>1226</v>
    </nc>
  </rcc>
  <rcc rId="17492" sId="1">
    <oc r="W16">
      <v>213</v>
    </oc>
    <nc r="W16">
      <v>214</v>
    </nc>
  </rcc>
  <rcc rId="17493" sId="1">
    <oc r="W20">
      <v>996</v>
    </oc>
    <nc r="W20">
      <v>1025</v>
    </nc>
  </rcc>
  <rcc rId="17494" sId="1">
    <oc r="W24">
      <v>389</v>
    </oc>
    <nc r="W24">
      <v>390</v>
    </nc>
  </rcc>
  <rcc rId="17495" sId="1">
    <oc r="W30">
      <v>1322</v>
    </oc>
    <nc r="W30">
      <v>1324</v>
    </nc>
  </rcc>
  <rcc rId="17496" sId="1">
    <oc r="W37">
      <v>328</v>
    </oc>
    <nc r="W37">
      <v>329</v>
    </nc>
  </rcc>
  <rcc rId="17497" sId="1">
    <oc r="W44">
      <v>1923</v>
    </oc>
    <nc r="W44">
      <v>1937</v>
    </nc>
  </rcc>
  <rcc rId="17498" sId="1">
    <oc r="W45">
      <v>130</v>
    </oc>
    <nc r="W45">
      <v>131</v>
    </nc>
  </rcc>
  <rcc rId="17499" sId="1">
    <oc r="W47">
      <v>227</v>
    </oc>
    <nc r="W47">
      <v>228</v>
    </nc>
  </rcc>
  <rcc rId="17500" sId="1">
    <oc r="W52">
      <v>210</v>
    </oc>
    <nc r="W52">
      <v>213</v>
    </nc>
  </rcc>
  <rcc rId="17501" sId="1">
    <oc r="W55">
      <v>196</v>
    </oc>
    <nc r="W55">
      <v>197</v>
    </nc>
  </rcc>
  <rcc rId="17502" sId="1">
    <oc r="W57">
      <v>271</v>
    </oc>
    <nc r="W57">
      <v>273</v>
    </nc>
  </rcc>
  <rcc rId="17503" sId="1">
    <oc r="W62">
      <v>120</v>
    </oc>
    <nc r="W62">
      <v>121</v>
    </nc>
  </rcc>
  <rcc rId="17504" sId="1">
    <oc r="W63">
      <v>100</v>
    </oc>
    <nc r="W63">
      <v>101</v>
    </nc>
  </rcc>
  <rcc rId="17505" sId="1">
    <oc r="W69">
      <v>1339</v>
    </oc>
    <nc r="W69">
      <v>1341</v>
    </nc>
  </rcc>
  <rcc rId="17506" sId="1">
    <oc r="W72">
      <v>350</v>
    </oc>
    <nc r="W72">
      <v>351</v>
    </nc>
  </rcc>
  <rcc rId="17507" sId="1">
    <oc r="W79">
      <v>3052</v>
    </oc>
    <nc r="W79">
      <v>3074</v>
    </nc>
  </rcc>
  <rcc rId="17508" sId="1">
    <oc r="Z2">
      <v>342</v>
    </oc>
    <nc r="Z2">
      <v>363</v>
    </nc>
  </rcc>
  <rcc rId="17509" sId="1">
    <oc r="Z3">
      <v>67</v>
    </oc>
    <nc r="Z3">
      <v>73</v>
    </nc>
  </rcc>
  <rcc rId="17510" sId="1">
    <oc r="Z4">
      <v>61</v>
    </oc>
    <nc r="Z4">
      <v>67</v>
    </nc>
  </rcc>
  <rcc rId="17511" sId="1">
    <oc r="Z5">
      <v>225</v>
    </oc>
    <nc r="Z5">
      <v>251</v>
    </nc>
  </rcc>
  <rcc rId="17512" sId="1">
    <oc r="Z6">
      <v>37</v>
    </oc>
    <nc r="Z6">
      <v>42</v>
    </nc>
  </rcc>
  <rcc rId="17513" sId="1">
    <oc r="Z7">
      <v>19</v>
    </oc>
    <nc r="Z7">
      <v>20</v>
    </nc>
  </rcc>
  <rcc rId="17514" sId="1">
    <oc r="Z8">
      <v>36</v>
    </oc>
    <nc r="Z8">
      <v>38</v>
    </nc>
  </rcc>
  <rcc rId="17515" sId="1">
    <oc r="Z9">
      <v>59</v>
    </oc>
    <nc r="Z9">
      <v>63</v>
    </nc>
  </rcc>
  <rcc rId="17516" sId="1">
    <oc r="Z10">
      <v>1147</v>
    </oc>
    <nc r="Z10">
      <v>1248</v>
    </nc>
  </rcc>
  <rcc rId="17517" sId="1">
    <oc r="Z12">
      <v>57</v>
    </oc>
    <nc r="Z12">
      <v>71</v>
    </nc>
  </rcc>
  <rcc rId="17518" sId="1">
    <oc r="Z13">
      <v>353</v>
    </oc>
    <nc r="Z13">
      <v>399</v>
    </nc>
  </rcc>
  <rcc rId="17519" sId="1">
    <oc r="Z14">
      <v>22</v>
    </oc>
    <nc r="Z14">
      <v>23</v>
    </nc>
  </rcc>
  <rcc rId="17520" sId="1">
    <oc r="Z15">
      <v>84</v>
    </oc>
    <nc r="Z15">
      <v>91</v>
    </nc>
  </rcc>
  <rcc rId="17521" sId="1">
    <oc r="Z16">
      <v>12</v>
    </oc>
    <nc r="Z16">
      <v>17</v>
    </nc>
  </rcc>
  <rcc rId="17522" sId="1">
    <oc r="Z17">
      <v>4189</v>
    </oc>
    <nc r="Z17">
      <v>4601</v>
    </nc>
  </rcc>
  <rcc rId="17523" sId="1">
    <oc r="Z18">
      <v>2507</v>
    </oc>
    <nc r="Z18">
      <v>2786</v>
    </nc>
  </rcc>
  <rcc rId="17524" sId="1">
    <oc r="Z19">
      <v>285</v>
    </oc>
    <nc r="Z19">
      <v>306</v>
    </nc>
  </rcc>
  <rcc rId="17525" sId="1">
    <oc r="Z20">
      <v>3019</v>
    </oc>
    <nc r="Z20">
      <v>3422</v>
    </nc>
  </rcc>
  <rcc rId="17526" sId="1">
    <oc r="Z21">
      <v>11</v>
    </oc>
    <nc r="Z21">
      <v>12</v>
    </nc>
  </rcc>
  <rcc rId="17527" sId="1">
    <oc r="Z23">
      <v>47</v>
    </oc>
    <nc r="Z23">
      <v>51</v>
    </nc>
  </rcc>
  <rcc rId="17528" sId="1">
    <oc r="Z24">
      <v>29</v>
    </oc>
    <nc r="Z24">
      <v>31</v>
    </nc>
  </rcc>
  <rcc rId="17529" sId="1">
    <oc r="Z25">
      <v>45</v>
    </oc>
    <nc r="Z25">
      <v>53</v>
    </nc>
  </rcc>
  <rcc rId="17530" sId="1">
    <oc r="Z26">
      <v>96</v>
    </oc>
    <nc r="Z26">
      <v>107</v>
    </nc>
  </rcc>
  <rcc rId="17531" sId="1">
    <oc r="Z27">
      <v>31</v>
    </oc>
    <nc r="Z27">
      <v>32</v>
    </nc>
  </rcc>
  <rcc rId="17532" sId="1">
    <oc r="Z28">
      <v>29</v>
    </oc>
    <nc r="Z28">
      <v>30</v>
    </nc>
  </rcc>
  <rcc rId="17533" sId="1">
    <oc r="Z29">
      <v>205</v>
    </oc>
    <nc r="Z29">
      <v>219</v>
    </nc>
  </rcc>
  <rcc rId="17534" sId="1">
    <oc r="Z30">
      <v>1359</v>
    </oc>
    <nc r="Z30">
      <v>1480</v>
    </nc>
  </rcc>
  <rcc rId="17535" sId="1">
    <oc r="Z31">
      <v>114</v>
    </oc>
    <nc r="Z31">
      <v>121</v>
    </nc>
  </rcc>
  <rcc rId="17536" sId="1">
    <oc r="Z32">
      <v>83</v>
    </oc>
    <nc r="Z32">
      <v>84</v>
    </nc>
  </rcc>
  <rcc rId="17537" sId="1">
    <oc r="Z33">
      <v>48</v>
    </oc>
    <nc r="Z33">
      <v>59</v>
    </nc>
  </rcc>
  <rcc rId="17538" sId="1">
    <oc r="Z35">
      <v>64</v>
    </oc>
    <nc r="Z35">
      <v>74</v>
    </nc>
  </rcc>
  <rcc rId="17539" sId="1">
    <oc r="Z37">
      <v>886</v>
    </oc>
    <nc r="Z37">
      <v>987</v>
    </nc>
  </rcc>
  <rcc rId="17540" sId="1">
    <oc r="Z38">
      <v>6</v>
    </oc>
    <nc r="Z38">
      <v>8</v>
    </nc>
  </rcc>
  <rcc rId="17541" sId="1">
    <oc r="Z39">
      <v>280</v>
    </oc>
    <nc r="Z39">
      <v>299</v>
    </nc>
  </rcc>
  <rcc rId="17542" sId="1">
    <oc r="Z40">
      <v>329</v>
    </oc>
    <nc r="Z40">
      <v>355</v>
    </nc>
  </rcc>
  <rcc rId="17543" sId="1">
    <oc r="Z42">
      <v>87</v>
    </oc>
    <nc r="Z42">
      <v>89</v>
    </nc>
  </rcc>
  <rcc rId="17544" sId="1">
    <oc r="Z44">
      <v>3106</v>
    </oc>
    <nc r="Z44">
      <v>3328</v>
    </nc>
  </rcc>
  <rcc rId="17545" sId="1">
    <oc r="Z45">
      <v>54</v>
    </oc>
    <nc r="Z45">
      <v>61</v>
    </nc>
  </rcc>
  <rcc rId="17546" sId="1">
    <oc r="Z46">
      <v>64</v>
    </oc>
    <nc r="Z46">
      <v>66</v>
    </nc>
  </rcc>
  <rcc rId="17547" sId="1">
    <oc r="Z47">
      <v>29</v>
    </oc>
    <nc r="Z47">
      <v>33</v>
    </nc>
  </rcc>
  <rcc rId="17548" sId="1">
    <oc r="Z48">
      <v>40</v>
    </oc>
    <nc r="Z48">
      <v>45</v>
    </nc>
  </rcc>
  <rcc rId="17549" sId="1">
    <oc r="Z49">
      <v>71</v>
    </oc>
    <nc r="Z49">
      <v>73</v>
    </nc>
  </rcc>
  <rcc rId="17550" sId="1">
    <oc r="Z50">
      <v>82</v>
    </oc>
    <nc r="Z50">
      <v>85</v>
    </nc>
  </rcc>
  <rcc rId="17551" sId="1">
    <oc r="Z51">
      <v>10</v>
    </oc>
    <nc r="Z51">
      <v>13</v>
    </nc>
  </rcc>
  <rcc rId="17552" sId="1">
    <oc r="Z52">
      <v>119</v>
    </oc>
    <nc r="Z52">
      <v>128</v>
    </nc>
  </rcc>
  <rcc rId="17553" sId="1">
    <oc r="Z53">
      <v>48</v>
    </oc>
    <nc r="Z53">
      <v>49</v>
    </nc>
  </rcc>
  <rcc rId="17554" sId="1">
    <oc r="Z54">
      <v>362</v>
    </oc>
    <nc r="Z54">
      <v>397</v>
    </nc>
  </rcc>
  <rcc rId="17555" sId="1">
    <oc r="Z55">
      <v>34</v>
    </oc>
    <nc r="Z55">
      <v>38</v>
    </nc>
  </rcc>
  <rcc rId="17556" sId="1">
    <oc r="Z56">
      <v>39</v>
    </oc>
    <nc r="Z56">
      <v>42</v>
    </nc>
  </rcc>
  <rcc rId="17557" sId="1">
    <oc r="Z57">
      <v>24</v>
    </oc>
    <nc r="Z57">
      <v>25</v>
    </nc>
  </rcc>
  <rcc rId="17558" sId="1">
    <oc r="Z59">
      <v>13</v>
    </oc>
    <nc r="Z59">
      <v>15</v>
    </nc>
  </rcc>
  <rcc rId="17559" sId="1">
    <oc r="Z61">
      <v>42</v>
    </oc>
    <nc r="Z61">
      <v>45</v>
    </nc>
  </rcc>
  <rcc rId="17560" sId="1">
    <oc r="Z62">
      <v>29</v>
    </oc>
    <nc r="Z62">
      <v>31</v>
    </nc>
  </rcc>
  <rcc rId="17561" sId="1">
    <oc r="Z63">
      <v>25</v>
    </oc>
    <nc r="Z63">
      <v>26</v>
    </nc>
  </rcc>
  <rcc rId="17562" sId="1">
    <oc r="Z64">
      <v>389</v>
    </oc>
    <nc r="Z64">
      <v>455</v>
    </nc>
  </rcc>
  <rcc rId="17563" sId="1">
    <oc r="Z65">
      <v>609</v>
    </oc>
    <nc r="Z65">
      <v>664</v>
    </nc>
  </rcc>
  <rcc rId="17564" sId="1">
    <oc r="Z66">
      <v>29</v>
    </oc>
    <nc r="Z66">
      <v>33</v>
    </nc>
  </rcc>
  <rcc rId="17565" sId="1">
    <oc r="Z67">
      <v>99</v>
    </oc>
    <nc r="Z67">
      <v>157</v>
    </nc>
  </rcc>
  <rcc rId="17566" sId="1">
    <oc r="Z68">
      <v>71</v>
    </oc>
    <nc r="Z68">
      <v>83</v>
    </nc>
  </rcc>
  <rcc rId="17567" sId="1">
    <oc r="Z69">
      <v>2262</v>
    </oc>
    <nc r="Z69">
      <v>2490</v>
    </nc>
  </rcc>
  <rcc rId="17568" sId="1">
    <oc r="Z70">
      <v>37</v>
    </oc>
    <nc r="Z70">
      <v>40</v>
    </nc>
  </rcc>
  <rcc rId="17569" sId="1">
    <oc r="Z71">
      <v>7698</v>
    </oc>
    <nc r="Z71">
      <v>8329</v>
    </nc>
  </rcc>
  <rcc rId="17570" sId="1">
    <oc r="Z72">
      <v>26</v>
    </oc>
    <nc r="Z72">
      <v>27</v>
    </nc>
  </rcc>
  <rcc rId="17571" sId="1">
    <oc r="Z73">
      <v>49</v>
    </oc>
    <nc r="Z73">
      <v>50</v>
    </nc>
  </rcc>
  <rcc rId="17572" sId="1">
    <oc r="Z74">
      <v>437</v>
    </oc>
    <nc r="Z74">
      <v>475</v>
    </nc>
  </rcc>
  <rcc rId="17573" sId="1">
    <oc r="Z75">
      <v>207</v>
    </oc>
    <nc r="Z75">
      <v>225</v>
    </nc>
  </rcc>
  <rcc rId="17574" sId="1">
    <oc r="Z77">
      <v>32</v>
    </oc>
    <nc r="Z77">
      <v>33</v>
    </nc>
  </rcc>
  <rcc rId="17575" sId="1">
    <oc r="Z78">
      <v>4383</v>
    </oc>
    <nc r="Z78">
      <v>4699</v>
    </nc>
  </rcc>
  <rcc rId="17576" sId="1">
    <oc r="Z79">
      <v>4653</v>
    </oc>
    <nc r="Z79">
      <v>5674</v>
    </nc>
  </rcc>
  <rcc rId="17577" sId="2">
    <oc r="E3">
      <v>152</v>
    </oc>
    <nc r="E3">
      <v>154</v>
    </nc>
  </rcc>
  <rcc rId="17578" sId="2">
    <oc r="E4">
      <v>149</v>
    </oc>
    <nc r="E4">
      <v>150</v>
    </nc>
  </rcc>
  <rcc rId="17579" sId="2">
    <oc r="E5">
      <v>316</v>
    </oc>
    <nc r="E5">
      <v>321</v>
    </nc>
  </rcc>
  <rcc rId="17580" sId="2">
    <oc r="E8">
      <v>383</v>
    </oc>
    <nc r="E8">
      <v>388</v>
    </nc>
  </rcc>
  <rcc rId="17581" sId="2">
    <oc r="E9">
      <v>71</v>
    </oc>
    <nc r="E9">
      <v>72</v>
    </nc>
  </rcc>
  <rcc rId="17582" sId="2">
    <oc r="E10">
      <v>1465</v>
    </oc>
    <nc r="E10">
      <v>1466</v>
    </nc>
  </rcc>
  <rcc rId="17583" sId="2">
    <oc r="E11">
      <v>121</v>
    </oc>
    <nc r="E11">
      <v>123</v>
    </nc>
  </rcc>
  <rcc rId="17584" sId="2">
    <oc r="E12">
      <v>324</v>
    </oc>
    <nc r="E12">
      <v>327</v>
    </nc>
  </rcc>
  <rcc rId="17585" sId="2">
    <oc r="E13">
      <v>498</v>
    </oc>
    <nc r="E13">
      <v>513</v>
    </nc>
  </rcc>
  <rcc rId="17586" sId="2">
    <oc r="E14">
      <v>200</v>
    </oc>
    <nc r="E14">
      <v>202</v>
    </nc>
  </rcc>
  <rcc rId="17587" sId="2">
    <oc r="E15">
      <v>109</v>
    </oc>
    <nc r="E15">
      <v>110</v>
    </nc>
  </rcc>
  <rcc rId="17588" sId="2">
    <oc r="E16">
      <v>159</v>
    </oc>
    <nc r="E16">
      <v>165</v>
    </nc>
  </rcc>
  <rcc rId="17589" sId="2">
    <oc r="E17">
      <v>2528</v>
    </oc>
    <nc r="E17">
      <v>2610</v>
    </nc>
  </rcc>
  <rcc rId="17590" sId="2">
    <oc r="E18">
      <v>4593</v>
    </oc>
    <nc r="E18">
      <v>4610</v>
    </nc>
  </rcc>
  <rcc rId="17591" sId="2">
    <oc r="E19">
      <v>426</v>
    </oc>
    <nc r="E19">
      <v>433</v>
    </nc>
  </rcc>
  <rcc rId="17592" sId="2">
    <oc r="E20">
      <v>1519</v>
    </oc>
    <nc r="E20">
      <v>1515</v>
    </nc>
  </rcc>
  <rcc rId="17593" sId="2">
    <oc r="E21">
      <v>355</v>
    </oc>
    <nc r="E21">
      <v>370</v>
    </nc>
  </rcc>
  <rcc rId="17594" sId="2">
    <oc r="E22">
      <v>138</v>
    </oc>
    <nc r="E22">
      <v>136</v>
    </nc>
  </rcc>
  <rcc rId="17595" sId="2">
    <oc r="E23">
      <v>66</v>
    </oc>
    <nc r="E23">
      <v>65</v>
    </nc>
  </rcc>
  <rcc rId="17596" sId="2">
    <oc r="E26">
      <v>246</v>
    </oc>
    <nc r="E26">
      <v>249</v>
    </nc>
  </rcc>
  <rcc rId="17597" sId="2">
    <oc r="E27">
      <v>198</v>
    </oc>
    <nc r="E27">
      <v>199</v>
    </nc>
  </rcc>
  <rcc rId="17598" sId="2">
    <oc r="E28">
      <v>120</v>
    </oc>
    <nc r="E28">
      <v>122</v>
    </nc>
  </rcc>
  <rcc rId="17599" sId="2">
    <oc r="E29">
      <v>335</v>
    </oc>
    <nc r="E29">
      <v>347</v>
    </nc>
  </rcc>
  <rcc rId="17600" sId="2">
    <oc r="E30">
      <v>1690</v>
    </oc>
    <nc r="E30">
      <v>1691</v>
    </nc>
  </rcc>
  <rcc rId="17601" sId="2">
    <oc r="E31">
      <v>344</v>
    </oc>
    <nc r="E31">
      <v>350</v>
    </nc>
  </rcc>
  <rcc rId="17602" sId="2">
    <oc r="E33">
      <v>118</v>
    </oc>
    <nc r="E33">
      <v>120</v>
    </nc>
  </rcc>
  <rcc rId="17603" sId="2">
    <oc r="E34">
      <v>113</v>
    </oc>
    <nc r="E34">
      <v>114</v>
    </nc>
  </rcc>
  <rcc rId="17604" sId="2">
    <oc r="E35">
      <v>173</v>
    </oc>
    <nc r="E35">
      <v>174</v>
    </nc>
  </rcc>
  <rcc rId="17605" sId="2">
    <oc r="E37">
      <v>512</v>
    </oc>
    <nc r="E37">
      <v>520</v>
    </nc>
  </rcc>
  <rcc rId="17606" sId="2">
    <oc r="E39">
      <v>399</v>
    </oc>
    <nc r="E39">
      <v>401</v>
    </nc>
  </rcc>
  <rcc rId="17607" sId="2">
    <oc r="E40">
      <v>475</v>
    </oc>
    <nc r="E40">
      <v>474</v>
    </nc>
  </rcc>
  <rcc rId="17608" sId="2">
    <oc r="E41">
      <v>158</v>
    </oc>
    <nc r="E41">
      <v>163</v>
    </nc>
  </rcc>
  <rcc rId="17609" sId="2">
    <oc r="E43">
      <v>115</v>
    </oc>
    <nc r="E43">
      <v>117</v>
    </nc>
  </rcc>
  <rcc rId="17610" sId="2">
    <oc r="E44">
      <v>2459</v>
    </oc>
    <nc r="E44">
      <v>2458</v>
    </nc>
  </rcc>
  <rcc rId="17611" sId="2">
    <oc r="E45">
      <v>143</v>
    </oc>
    <nc r="E45">
      <v>145</v>
    </nc>
  </rcc>
  <rcc rId="17612" sId="2">
    <oc r="E46">
      <v>525</v>
    </oc>
    <nc r="E46">
      <v>536</v>
    </nc>
  </rcc>
  <rcc rId="17613" sId="2">
    <oc r="E47">
      <v>209</v>
    </oc>
    <nc r="E47">
      <v>210</v>
    </nc>
  </rcc>
  <rcc rId="17614" sId="2">
    <oc r="E48">
      <v>141</v>
    </oc>
    <nc r="E48">
      <v>139</v>
    </nc>
  </rcc>
  <rcc rId="17615" sId="2">
    <oc r="E49">
      <v>251</v>
    </oc>
    <nc r="E49">
      <v>260</v>
    </nc>
  </rcc>
  <rcc rId="17616" sId="2">
    <oc r="E50">
      <v>222</v>
    </oc>
    <nc r="E50">
      <v>231</v>
    </nc>
  </rcc>
  <rcc rId="17617" sId="2">
    <oc r="E51">
      <v>73</v>
    </oc>
    <nc r="E51">
      <v>75</v>
    </nc>
  </rcc>
  <rcc rId="17618" sId="2">
    <oc r="E52">
      <v>227</v>
    </oc>
    <nc r="E52">
      <v>229</v>
    </nc>
  </rcc>
  <rcc rId="17619" sId="2">
    <oc r="E53">
      <v>158</v>
    </oc>
    <nc r="E53">
      <v>164</v>
    </nc>
  </rcc>
  <rcc rId="17620" sId="2">
    <oc r="E54">
      <v>651</v>
    </oc>
    <nc r="E54">
      <v>652</v>
    </nc>
  </rcc>
  <rcc rId="17621" sId="2">
    <oc r="E55">
      <v>197</v>
    </oc>
    <nc r="E55">
      <v>196</v>
    </nc>
  </rcc>
  <rcc rId="17622" sId="2">
    <oc r="E56">
      <v>307</v>
    </oc>
    <nc r="E56">
      <v>318</v>
    </nc>
  </rcc>
  <rcc rId="17623" sId="2">
    <oc r="E57">
      <v>300</v>
    </oc>
    <nc r="E57">
      <v>306</v>
    </nc>
  </rcc>
  <rcc rId="17624" sId="2">
    <oc r="E58">
      <v>253</v>
    </oc>
    <nc r="E58">
      <v>259</v>
    </nc>
  </rcc>
  <rcc rId="17625" sId="2">
    <oc r="E59">
      <v>84</v>
    </oc>
    <nc r="E59">
      <v>85</v>
    </nc>
  </rcc>
  <rcc rId="17626" sId="2">
    <oc r="E60">
      <v>187</v>
    </oc>
    <nc r="E60">
      <v>197</v>
    </nc>
  </rcc>
  <rcc rId="17627" sId="2">
    <oc r="E61">
      <v>254</v>
    </oc>
    <nc r="E61">
      <v>255</v>
    </nc>
  </rcc>
  <rcc rId="17628" sId="2">
    <oc r="E62">
      <v>105</v>
    </oc>
    <nc r="E62">
      <v>110</v>
    </nc>
  </rcc>
  <rcc rId="17629" sId="2">
    <oc r="E63">
      <v>106</v>
    </oc>
    <nc r="E63">
      <v>110</v>
    </nc>
  </rcc>
  <rcc rId="17630" sId="2">
    <oc r="E64">
      <v>622</v>
    </oc>
    <nc r="E64">
      <v>623</v>
    </nc>
  </rcc>
  <rcc rId="17631" sId="2">
    <oc r="E66">
      <v>105</v>
    </oc>
    <nc r="E66">
      <v>107</v>
    </nc>
  </rcc>
  <rcc rId="17632" sId="2">
    <oc r="E67">
      <v>378</v>
    </oc>
    <nc r="E67">
      <v>389</v>
    </nc>
  </rcc>
  <rcc rId="17633" sId="2">
    <oc r="E68">
      <v>124</v>
    </oc>
    <nc r="E68">
      <v>128</v>
    </nc>
  </rcc>
  <rcc rId="17634" sId="2">
    <oc r="E69">
      <v>1759</v>
    </oc>
    <nc r="E69">
      <v>1833</v>
    </nc>
  </rcc>
  <rcc rId="17635" sId="2">
    <oc r="E70">
      <v>103</v>
    </oc>
    <nc r="E70">
      <v>102</v>
    </nc>
  </rcc>
  <rcc rId="17636" sId="2">
    <oc r="E71">
      <v>6987</v>
    </oc>
    <nc r="E71">
      <v>7023</v>
    </nc>
  </rcc>
  <rcc rId="17637" sId="2">
    <oc r="E72">
      <v>369</v>
    </oc>
    <nc r="E72">
      <v>371</v>
    </nc>
  </rcc>
  <rcc rId="17638" sId="2">
    <oc r="E73">
      <v>260</v>
    </oc>
    <nc r="E73">
      <v>265</v>
    </nc>
  </rcc>
  <rcc rId="17639" sId="2">
    <oc r="E74">
      <v>400</v>
    </oc>
    <nc r="E74">
      <v>402</v>
    </nc>
  </rcc>
  <rcc rId="17640" sId="2">
    <oc r="E75">
      <v>917</v>
    </oc>
    <nc r="E75">
      <v>919</v>
    </nc>
  </rcc>
  <rcc rId="17641" sId="2">
    <oc r="E77">
      <v>207</v>
    </oc>
    <nc r="E77">
      <v>209</v>
    </nc>
  </rcc>
  <rcc rId="17642" sId="2">
    <oc r="E78">
      <v>5328</v>
    </oc>
    <nc r="E78">
      <v>5335</v>
    </nc>
  </rcc>
  <rcc rId="17643" sId="2">
    <oc r="E79">
      <v>3854</v>
    </oc>
    <nc r="E79">
      <v>3864</v>
    </nc>
  </rcc>
  <rcc rId="17644" sId="2">
    <oc r="G4">
      <v>125</v>
    </oc>
    <nc r="G4">
      <v>127</v>
    </nc>
  </rcc>
  <rcc rId="17645" sId="2">
    <oc r="G5">
      <v>296</v>
    </oc>
    <nc r="G5">
      <v>302</v>
    </nc>
  </rcc>
  <rcc rId="17646" sId="2">
    <oc r="G10">
      <v>1382</v>
    </oc>
    <nc r="G10">
      <v>1384</v>
    </nc>
  </rcc>
  <rcc rId="17647" sId="2">
    <oc r="G12">
      <v>314</v>
    </oc>
    <nc r="G12">
      <v>317</v>
    </nc>
  </rcc>
  <rcc rId="17648" sId="2">
    <oc r="G13">
      <v>525</v>
    </oc>
    <nc r="G13">
      <v>528</v>
    </nc>
  </rcc>
  <rcc rId="17649" sId="2">
    <oc r="G16">
      <v>208</v>
    </oc>
    <nc r="G16">
      <v>210</v>
    </nc>
  </rcc>
  <rcc rId="17650" sId="2">
    <oc r="G18">
      <v>4258</v>
    </oc>
    <nc r="G18">
      <v>4260</v>
    </nc>
  </rcc>
  <rcc rId="17651" sId="2">
    <oc r="G19">
      <v>459</v>
    </oc>
    <nc r="G19">
      <v>466</v>
    </nc>
  </rcc>
  <rcc rId="17652" sId="2">
    <oc r="G20">
      <v>1249</v>
    </oc>
    <nc r="G20">
      <v>1287</v>
    </nc>
  </rcc>
  <rcc rId="17653" sId="2">
    <oc r="G21">
      <v>417</v>
    </oc>
    <nc r="G21">
      <v>421</v>
    </nc>
  </rcc>
  <rcc rId="17654" sId="2">
    <oc r="G22">
      <v>122</v>
    </oc>
    <nc r="G22">
      <v>123</v>
    </nc>
  </rcc>
  <rcc rId="17655" sId="2">
    <oc r="G28">
      <v>130</v>
    </oc>
    <nc r="G28">
      <v>135</v>
    </nc>
  </rcc>
  <rcc rId="17656" sId="2">
    <oc r="G29">
      <v>361</v>
    </oc>
    <nc r="G29">
      <v>364</v>
    </nc>
  </rcc>
  <rcc rId="17657" sId="2">
    <oc r="G30">
      <v>1484</v>
    </oc>
    <nc r="G30">
      <v>1485</v>
    </nc>
  </rcc>
  <rcc rId="17658" sId="2">
    <oc r="G31">
      <v>388</v>
    </oc>
    <nc r="G31">
      <v>386</v>
    </nc>
  </rcc>
  <rcc rId="17659" sId="2">
    <oc r="G32">
      <v>129</v>
    </oc>
    <nc r="G32">
      <v>130</v>
    </nc>
  </rcc>
  <rcc rId="17660" sId="2">
    <oc r="G35">
      <v>193</v>
    </oc>
    <nc r="G35">
      <v>195</v>
    </nc>
  </rcc>
  <rcc rId="17661" sId="2">
    <oc r="G38">
      <v>119</v>
    </oc>
    <nc r="G38">
      <v>118</v>
    </nc>
  </rcc>
  <rcc rId="17662" sId="2">
    <oc r="G40">
      <v>439</v>
    </oc>
    <nc r="G40">
      <v>440</v>
    </nc>
  </rcc>
  <rcc rId="17663" sId="2">
    <oc r="G42">
      <v>158</v>
    </oc>
    <nc r="G42">
      <v>159</v>
    </nc>
  </rcc>
  <rcc rId="17664" sId="2">
    <oc r="G44">
      <v>2096</v>
    </oc>
    <nc r="G44">
      <v>2117</v>
    </nc>
  </rcc>
  <rcc rId="17665" sId="2">
    <oc r="G46">
      <v>504</v>
    </oc>
    <nc r="G46">
      <v>505</v>
    </nc>
  </rcc>
  <rcc rId="17666" sId="2">
    <oc r="G47">
      <v>202</v>
    </oc>
    <nc r="G47">
      <v>204</v>
    </nc>
  </rcc>
  <rcc rId="17667" sId="2">
    <oc r="G48">
      <v>131</v>
    </oc>
    <nc r="G48">
      <v>133</v>
    </nc>
  </rcc>
  <rcc rId="17668" sId="2">
    <oc r="G49">
      <v>229</v>
    </oc>
    <nc r="G49">
      <v>230</v>
    </nc>
  </rcc>
  <rcc rId="17669" sId="2">
    <oc r="G52">
      <v>218</v>
    </oc>
    <nc r="G52">
      <v>220</v>
    </nc>
  </rcc>
  <rcc rId="17670" sId="2">
    <oc r="G53">
      <v>154</v>
    </oc>
    <nc r="G53">
      <v>155</v>
    </nc>
  </rcc>
  <rcc rId="17671" sId="2">
    <oc r="G54">
      <v>634</v>
    </oc>
    <nc r="G54">
      <v>640</v>
    </nc>
  </rcc>
  <rcc rId="17672" sId="2">
    <oc r="G55">
      <v>224</v>
    </oc>
    <nc r="G55">
      <v>228</v>
    </nc>
  </rcc>
  <rcc rId="17673" sId="2">
    <oc r="G56">
      <v>339</v>
    </oc>
    <nc r="G56">
      <v>338</v>
    </nc>
  </rcc>
  <rcc rId="17674" sId="2">
    <oc r="G57">
      <v>263</v>
    </oc>
    <nc r="G57">
      <v>264</v>
    </nc>
  </rcc>
  <rcc rId="17675" sId="2">
    <oc r="G58">
      <v>276</v>
    </oc>
    <nc r="G58">
      <v>277</v>
    </nc>
  </rcc>
  <rcc rId="17676" sId="2">
    <oc r="G61">
      <v>276</v>
    </oc>
    <nc r="G61">
      <v>283</v>
    </nc>
  </rcc>
  <rcc rId="17677" sId="2">
    <oc r="G63">
      <v>116</v>
    </oc>
    <nc r="G63">
      <v>121</v>
    </nc>
  </rcc>
  <rcc rId="17678" sId="2">
    <oc r="G64">
      <v>588</v>
    </oc>
    <nc r="G64">
      <v>589</v>
    </nc>
  </rcc>
  <rcc rId="17679" sId="2">
    <oc r="G65">
      <v>245</v>
    </oc>
    <nc r="G65">
      <v>246</v>
    </nc>
  </rcc>
  <rcc rId="17680" sId="2">
    <oc r="G66">
      <v>95</v>
    </oc>
    <nc r="G66">
      <v>96</v>
    </nc>
  </rcc>
  <rcc rId="17681" sId="2">
    <oc r="G67">
      <v>352</v>
    </oc>
    <nc r="G67">
      <v>356</v>
    </nc>
  </rcc>
  <rcc rId="17682" sId="2">
    <oc r="G68">
      <v>116</v>
    </oc>
    <nc r="G68">
      <v>115</v>
    </nc>
  </rcc>
  <rcc rId="17683" sId="2">
    <oc r="G69">
      <v>1439</v>
    </oc>
    <nc r="G69">
      <v>1442</v>
    </nc>
  </rcc>
  <rcc rId="17684" sId="2">
    <oc r="G70">
      <v>114</v>
    </oc>
    <nc r="G70">
      <v>120</v>
    </nc>
  </rcc>
  <rcc rId="17685" sId="2">
    <oc r="G71">
      <v>6186</v>
    </oc>
    <nc r="G71">
      <v>6191</v>
    </nc>
  </rcc>
  <rcc rId="17686" sId="2">
    <oc r="G72">
      <v>374</v>
    </oc>
    <nc r="G72">
      <v>378</v>
    </nc>
  </rcc>
  <rcc rId="17687" sId="2">
    <oc r="G73">
      <v>250</v>
    </oc>
    <nc r="G73">
      <v>251</v>
    </nc>
  </rcc>
  <rcc rId="17688" sId="2">
    <oc r="G74">
      <v>383</v>
    </oc>
    <nc r="G74">
      <v>384</v>
    </nc>
  </rcc>
  <rcc rId="17689" sId="2">
    <oc r="G75">
      <v>842</v>
    </oc>
    <nc r="G75">
      <v>843</v>
    </nc>
  </rcc>
  <rcc rId="17690" sId="2">
    <oc r="G77">
      <v>217</v>
    </oc>
    <nc r="G77">
      <v>221</v>
    </nc>
  </rcc>
  <rcc rId="17691" sId="2">
    <oc r="G79">
      <v>2945</v>
    </oc>
    <nc r="G79">
      <v>2961</v>
    </nc>
  </rcc>
  <rcc rId="17692" sId="2">
    <oc r="I4">
      <v>123</v>
    </oc>
    <nc r="I4">
      <v>124</v>
    </nc>
  </rcc>
  <rcc rId="17693" sId="2">
    <oc r="I5">
      <v>301</v>
    </oc>
    <nc r="I5">
      <v>307</v>
    </nc>
  </rcc>
  <rcc rId="17694" sId="2">
    <oc r="I10">
      <v>1388</v>
    </oc>
    <nc r="I10">
      <v>1389</v>
    </nc>
  </rcc>
  <rcc rId="17695" sId="2">
    <oc r="I12">
      <v>316</v>
    </oc>
    <nc r="I12">
      <v>320</v>
    </nc>
  </rcc>
  <rcc rId="17696" sId="2">
    <oc r="I13">
      <v>532</v>
    </oc>
    <nc r="I13">
      <v>534</v>
    </nc>
  </rcc>
  <rcc rId="17697" sId="2">
    <oc r="I16">
      <v>206</v>
    </oc>
    <nc r="I16">
      <v>208</v>
    </nc>
  </rcc>
  <rcc rId="17698" sId="2">
    <oc r="I18">
      <v>4296</v>
    </oc>
    <nc r="I18">
      <v>4298</v>
    </nc>
  </rcc>
  <rcc rId="17699" sId="2">
    <oc r="I19">
      <v>456</v>
    </oc>
    <nc r="I19">
      <v>463</v>
    </nc>
  </rcc>
  <rcc rId="17700" sId="2">
    <oc r="I20">
      <v>1260</v>
    </oc>
    <nc r="I20">
      <v>1301</v>
    </nc>
  </rcc>
  <rcc rId="17701" sId="2">
    <oc r="I21">
      <v>415</v>
    </oc>
    <nc r="I21">
      <v>419</v>
    </nc>
  </rcc>
  <rcc rId="17702" sId="2">
    <oc r="I22">
      <v>120</v>
    </oc>
    <nc r="I22">
      <v>121</v>
    </nc>
  </rcc>
  <rcc rId="17703" sId="2">
    <oc r="I26">
      <v>267</v>
    </oc>
    <nc r="I26">
      <v>268</v>
    </nc>
  </rcc>
  <rcc rId="17704" sId="2">
    <oc r="I28">
      <v>129</v>
    </oc>
    <nc r="I28">
      <v>134</v>
    </nc>
  </rcc>
  <rcc rId="17705" sId="2">
    <oc r="I29">
      <v>367</v>
    </oc>
    <nc r="I29">
      <v>370</v>
    </nc>
  </rcc>
  <rcc rId="17706" sId="2">
    <oc r="I30">
      <v>1499</v>
    </oc>
    <nc r="I30">
      <v>1502</v>
    </nc>
  </rcc>
  <rcc rId="17707" sId="2">
    <oc r="I31">
      <v>390</v>
    </oc>
    <nc r="I31">
      <v>388</v>
    </nc>
  </rcc>
  <rcc rId="17708" sId="2">
    <oc r="I32">
      <v>130</v>
    </oc>
    <nc r="I32">
      <v>131</v>
    </nc>
  </rcc>
  <rcc rId="17709" sId="2">
    <oc r="I35">
      <v>196</v>
    </oc>
    <nc r="I35">
      <v>198</v>
    </nc>
  </rcc>
  <rcc rId="17710" sId="2">
    <oc r="I37">
      <v>477</v>
    </oc>
    <nc r="I37">
      <v>480</v>
    </nc>
  </rcc>
  <rcc rId="17711" sId="2">
    <oc r="I38">
      <v>119</v>
    </oc>
    <nc r="I38">
      <v>118</v>
    </nc>
  </rcc>
  <rcc rId="17712" sId="2">
    <oc r="I40">
      <v>451</v>
    </oc>
    <nc r="I40">
      <v>452</v>
    </nc>
  </rcc>
  <rcc rId="17713" sId="2">
    <oc r="I42">
      <v>158</v>
    </oc>
    <nc r="I42">
      <v>159</v>
    </nc>
  </rcc>
  <rcc rId="17714" sId="2">
    <oc r="I44">
      <v>2110</v>
    </oc>
    <nc r="I44">
      <v>2136</v>
    </nc>
  </rcc>
  <rcc rId="17715" sId="2">
    <oc r="I46">
      <v>520</v>
    </oc>
    <nc r="I46">
      <v>521</v>
    </nc>
  </rcc>
  <rcc rId="17716" sId="2">
    <oc r="I47">
      <v>200</v>
    </oc>
    <nc r="I47">
      <v>202</v>
    </nc>
  </rcc>
  <rcc rId="17717" sId="2">
    <oc r="I48">
      <v>132</v>
    </oc>
    <nc r="I48">
      <v>134</v>
    </nc>
  </rcc>
  <rcc rId="17718" sId="2">
    <oc r="I49">
      <v>229</v>
    </oc>
    <nc r="I49">
      <v>230</v>
    </nc>
  </rcc>
  <rcc rId="17719" sId="2">
    <oc r="I53">
      <v>153</v>
    </oc>
    <nc r="I53">
      <v>154</v>
    </nc>
  </rcc>
  <rcc rId="17720" sId="2">
    <oc r="I54">
      <v>632</v>
    </oc>
    <nc r="I54">
      <v>638</v>
    </nc>
  </rcc>
  <rcc rId="17721" sId="2">
    <oc r="I55">
      <v>223</v>
    </oc>
    <nc r="I55">
      <v>227</v>
    </nc>
  </rcc>
  <rcc rId="17722" sId="2">
    <oc r="I58">
      <v>277</v>
    </oc>
    <nc r="I58">
      <v>278</v>
    </nc>
  </rcc>
  <rcc rId="17723" sId="2">
    <oc r="I61">
      <v>278</v>
    </oc>
    <nc r="I61">
      <v>285</v>
    </nc>
  </rcc>
  <rcc rId="17724" sId="2">
    <oc r="I63">
      <v>118</v>
    </oc>
    <nc r="I63">
      <v>122</v>
    </nc>
  </rcc>
  <rcc rId="17725" sId="2">
    <oc r="I65">
      <v>245</v>
    </oc>
    <nc r="I65">
      <v>246</v>
    </nc>
  </rcc>
  <rcc rId="17726" sId="2">
    <oc r="I66">
      <v>96</v>
    </oc>
    <nc r="I66">
      <v>97</v>
    </nc>
  </rcc>
  <rcc rId="17727" sId="2">
    <oc r="I67">
      <v>349</v>
    </oc>
    <nc r="I67">
      <v>353</v>
    </nc>
  </rcc>
  <rcc rId="17728" sId="2">
    <oc r="I68">
      <v>118</v>
    </oc>
    <nc r="I68">
      <v>117</v>
    </nc>
  </rcc>
  <rcc rId="17729" sId="2">
    <oc r="I69">
      <v>1450</v>
    </oc>
    <nc r="I69">
      <v>1452</v>
    </nc>
  </rcc>
  <rcc rId="17730" sId="2">
    <oc r="I70">
      <v>114</v>
    </oc>
    <nc r="I70">
      <v>120</v>
    </nc>
  </rcc>
  <rcc rId="17731" sId="2">
    <oc r="I71">
      <v>6276</v>
    </oc>
    <nc r="I71">
      <v>6281</v>
    </nc>
  </rcc>
  <rcc rId="17732" sId="2">
    <oc r="I72">
      <v>377</v>
    </oc>
    <nc r="I72">
      <v>381</v>
    </nc>
  </rcc>
  <rcc rId="17733" sId="2">
    <oc r="I73">
      <v>248</v>
    </oc>
    <nc r="I73">
      <v>249</v>
    </nc>
  </rcc>
  <rcc rId="17734" sId="2">
    <oc r="I74">
      <v>383</v>
    </oc>
    <nc r="I74">
      <v>384</v>
    </nc>
  </rcc>
  <rcc rId="17735" sId="2">
    <oc r="I75">
      <v>849</v>
    </oc>
    <nc r="I75">
      <v>850</v>
    </nc>
  </rcc>
  <rcc rId="17736" sId="2">
    <oc r="I77">
      <v>216</v>
    </oc>
    <nc r="I77">
      <v>220</v>
    </nc>
  </rcc>
  <rcc rId="17737" sId="2">
    <oc r="I79">
      <v>2943</v>
    </oc>
    <nc r="I79">
      <v>2959</v>
    </nc>
  </rcc>
  <rcc rId="17738" sId="2">
    <oc r="K4">
      <v>137</v>
    </oc>
    <nc r="K4">
      <v>136</v>
    </nc>
  </rcc>
  <rcc rId="17739" sId="2">
    <oc r="K5">
      <v>315</v>
    </oc>
    <nc r="K5">
      <v>317</v>
    </nc>
  </rcc>
  <rcc rId="17740" sId="2">
    <oc r="K10">
      <v>1461</v>
    </oc>
    <nc r="K10">
      <v>1457</v>
    </nc>
  </rcc>
  <rcc rId="17741" sId="2">
    <oc r="K11">
      <v>142</v>
    </oc>
    <nc r="K11">
      <v>141</v>
    </nc>
  </rcc>
  <rcc rId="17742" sId="2">
    <oc r="K12">
      <v>355</v>
    </oc>
    <nc r="K12">
      <v>357</v>
    </nc>
  </rcc>
  <rcc rId="17743" sId="2">
    <oc r="K16">
      <v>198</v>
    </oc>
    <nc r="K16">
      <v>200</v>
    </nc>
  </rcc>
  <rcc rId="17744" sId="2">
    <oc r="K17">
      <v>2360</v>
    </oc>
    <nc r="K17">
      <v>2358</v>
    </nc>
  </rcc>
  <rcc rId="17745" sId="2">
    <oc r="K18">
      <v>4579</v>
    </oc>
    <nc r="K18">
      <v>4586</v>
    </nc>
  </rcc>
  <rcc rId="17746" sId="2">
    <oc r="K19">
      <v>446</v>
    </oc>
    <nc r="K19">
      <v>442</v>
    </nc>
  </rcc>
  <rcc rId="17747" sId="2">
    <oc r="K20">
      <v>1323</v>
    </oc>
    <nc r="K20">
      <v>1350</v>
    </nc>
  </rcc>
  <rcc rId="17748" sId="2">
    <oc r="K21">
      <v>401</v>
    </oc>
    <nc r="K21">
      <v>404</v>
    </nc>
  </rcc>
  <rcc rId="17749" sId="2">
    <oc r="K22">
      <v>132</v>
    </oc>
    <nc r="K22">
      <v>131</v>
    </nc>
  </rcc>
  <rcc rId="17750" sId="2">
    <oc r="K24">
      <v>419</v>
    </oc>
    <nc r="K24">
      <v>418</v>
    </nc>
  </rcc>
  <rcc rId="17751" sId="2">
    <oc r="K26">
      <v>268</v>
    </oc>
    <nc r="K26">
      <v>267</v>
    </nc>
  </rcc>
  <rcc rId="17752" sId="2">
    <oc r="K28">
      <v>120</v>
    </oc>
    <nc r="K28">
      <v>124</v>
    </nc>
  </rcc>
  <rcc rId="17753" sId="2">
    <oc r="K29">
      <v>410</v>
    </oc>
    <nc r="K29">
      <v>418</v>
    </nc>
  </rcc>
  <rcc rId="17754" sId="2">
    <oc r="K30">
      <v>1615</v>
    </oc>
    <nc r="K30">
      <v>1613</v>
    </nc>
  </rcc>
  <rcc rId="17755" sId="2">
    <oc r="K31">
      <v>392</v>
    </oc>
    <nc r="K31">
      <v>389</v>
    </nc>
  </rcc>
  <rcc rId="17756" sId="2">
    <oc r="K32">
      <v>129</v>
    </oc>
    <nc r="K32">
      <v>130</v>
    </nc>
  </rcc>
  <rcc rId="17757" sId="2">
    <oc r="K33">
      <v>116</v>
    </oc>
    <nc r="K33">
      <v>118</v>
    </nc>
  </rcc>
  <rcc rId="17758" sId="2">
    <oc r="K34">
      <v>120</v>
    </oc>
    <nc r="K34">
      <v>118</v>
    </nc>
  </rcc>
  <rcc rId="17759" sId="2">
    <oc r="K36">
      <v>147</v>
    </oc>
    <nc r="K36">
      <v>151</v>
    </nc>
  </rcc>
  <rcc rId="17760" sId="2">
    <oc r="K37">
      <v>523</v>
    </oc>
    <nc r="K37">
      <v>522</v>
    </nc>
  </rcc>
  <rcc rId="17761" sId="2">
    <oc r="K39">
      <v>409</v>
    </oc>
    <nc r="K39">
      <v>408</v>
    </nc>
  </rcc>
  <rcc rId="17762" sId="2">
    <oc r="K40">
      <v>482</v>
    </oc>
    <nc r="K40">
      <v>483</v>
    </nc>
  </rcc>
  <rcc rId="17763" sId="2">
    <oc r="K41">
      <v>163</v>
    </oc>
    <nc r="K41">
      <v>164</v>
    </nc>
  </rcc>
  <rcc rId="17764" sId="2">
    <oc r="K42">
      <v>175</v>
    </oc>
    <nc r="K42">
      <v>172</v>
    </nc>
  </rcc>
  <rcc rId="17765" sId="2">
    <oc r="K44">
      <v>2201</v>
    </oc>
    <nc r="K44">
      <v>2242</v>
    </nc>
  </rcc>
  <rcc rId="17766" sId="2">
    <oc r="K45">
      <v>171</v>
    </oc>
    <nc r="K45">
      <v>172</v>
    </nc>
  </rcc>
  <rcc rId="17767" sId="2">
    <oc r="K48">
      <v>143</v>
    </oc>
    <nc r="K48">
      <v>144</v>
    </nc>
  </rcc>
  <rcc rId="17768" sId="2">
    <oc r="K51">
      <v>64</v>
    </oc>
    <nc r="K51">
      <v>67</v>
    </nc>
  </rcc>
  <rcc rId="17769" sId="2">
    <oc r="K52">
      <v>235</v>
    </oc>
    <nc r="K52">
      <v>236</v>
    </nc>
  </rcc>
  <rcc rId="17770" sId="2">
    <oc r="K54">
      <v>690</v>
    </oc>
    <nc r="K54">
      <v>689</v>
    </nc>
  </rcc>
  <rcc rId="17771" sId="2">
    <oc r="K55">
      <v>223</v>
    </oc>
    <nc r="K55">
      <v>225</v>
    </nc>
  </rcc>
  <rcc rId="17772" sId="2">
    <oc r="K56">
      <v>371</v>
    </oc>
    <nc r="K56">
      <v>370</v>
    </nc>
  </rcc>
  <rcc rId="17773" sId="2">
    <oc r="K57">
      <v>296</v>
    </oc>
    <nc r="K57">
      <v>295</v>
    </nc>
  </rcc>
  <rcc rId="17774" sId="2">
    <oc r="K58">
      <v>294</v>
    </oc>
    <nc r="K58">
      <v>293</v>
    </nc>
  </rcc>
  <rcc rId="17775" sId="2">
    <oc r="K59">
      <v>88</v>
    </oc>
    <nc r="K59">
      <v>87</v>
    </nc>
  </rcc>
  <rcc rId="17776" sId="2">
    <oc r="K61">
      <v>295</v>
    </oc>
    <nc r="K61">
      <v>303</v>
    </nc>
  </rcc>
  <rcc rId="17777" sId="2">
    <oc r="K64">
      <v>607</v>
    </oc>
    <nc r="K64">
      <v>608</v>
    </nc>
  </rcc>
  <rcc rId="17778" sId="2">
    <oc r="K65">
      <v>263</v>
    </oc>
    <nc r="K65">
      <v>264</v>
    </nc>
  </rcc>
  <rcc rId="17779" sId="2">
    <oc r="K66">
      <v>95</v>
    </oc>
    <nc r="K66">
      <v>97</v>
    </nc>
  </rcc>
  <rcc rId="17780" sId="2">
    <oc r="K67">
      <v>359</v>
    </oc>
    <nc r="K67">
      <v>363</v>
    </nc>
  </rcc>
  <rcc rId="17781" sId="2">
    <oc r="K69">
      <v>1597</v>
    </oc>
    <nc r="K69">
      <v>1594</v>
    </nc>
  </rcc>
  <rcc rId="17782" sId="2">
    <oc r="K70">
      <v>114</v>
    </oc>
    <nc r="K70">
      <v>116</v>
    </nc>
  </rcc>
  <rcc rId="17783" sId="2">
    <oc r="K71">
      <v>6729</v>
    </oc>
    <nc r="K71">
      <v>6734</v>
    </nc>
  </rcc>
  <rcc rId="17784" sId="2">
    <oc r="K72">
      <v>403</v>
    </oc>
    <nc r="K72">
      <v>407</v>
    </nc>
  </rcc>
  <rcc rId="17785" sId="2">
    <oc r="K74">
      <v>386</v>
    </oc>
    <nc r="K74">
      <v>384</v>
    </nc>
  </rcc>
  <rcc rId="17786" sId="2">
    <oc r="K77">
      <v>223</v>
    </oc>
    <nc r="K77">
      <v>227</v>
    </nc>
  </rcc>
  <rcc rId="17787" sId="2">
    <oc r="K78">
      <v>4765</v>
    </oc>
    <nc r="K78">
      <v>4759</v>
    </nc>
  </rcc>
  <rcc rId="17788" sId="2">
    <oc r="K79">
      <v>3057</v>
    </oc>
    <nc r="K79">
      <v>3066</v>
    </nc>
  </rcc>
  <rcc rId="17789" sId="2">
    <oc r="M3">
      <v>149</v>
    </oc>
    <nc r="M3">
      <v>150</v>
    </nc>
  </rcc>
  <rcc rId="17790" sId="2">
    <oc r="M4">
      <v>137</v>
    </oc>
    <nc r="M4">
      <v>139</v>
    </nc>
  </rcc>
  <rcc rId="17791" sId="2">
    <oc r="M5">
      <v>314</v>
    </oc>
    <nc r="M5">
      <v>315</v>
    </nc>
  </rcc>
  <rcc rId="17792" sId="2">
    <oc r="M11">
      <v>139</v>
    </oc>
    <nc r="M11">
      <v>138</v>
    </nc>
  </rcc>
  <rcc rId="17793" sId="2">
    <oc r="M12">
      <v>343</v>
    </oc>
    <nc r="M12">
      <v>347</v>
    </nc>
  </rcc>
  <rcc rId="17794" sId="2">
    <oc r="M16">
      <v>191</v>
    </oc>
    <nc r="M16">
      <v>193</v>
    </nc>
  </rcc>
  <rcc rId="17795" sId="2">
    <oc r="M17">
      <v>2285</v>
    </oc>
    <nc r="M17">
      <v>2289</v>
    </nc>
  </rcc>
  <rcc rId="17796" sId="2">
    <oc r="M18">
      <v>4398</v>
    </oc>
    <nc r="M18">
      <v>4401</v>
    </nc>
  </rcc>
  <rcc rId="17797" sId="2">
    <oc r="M19">
      <v>442</v>
    </oc>
    <nc r="M19">
      <v>448</v>
    </nc>
  </rcc>
  <rcc rId="17798" sId="2">
    <oc r="M20">
      <v>1330</v>
    </oc>
    <nc r="M20">
      <v>1367</v>
    </nc>
  </rcc>
  <rcc rId="17799" sId="2">
    <oc r="M21">
      <v>378</v>
    </oc>
    <nc r="M21">
      <v>384</v>
    </nc>
  </rcc>
  <rcc rId="17800" sId="2">
    <oc r="M28">
      <v>121</v>
    </oc>
    <nc r="M28">
      <v>125</v>
    </nc>
  </rcc>
  <rcc rId="17801" sId="2">
    <oc r="M29">
      <v>399</v>
    </oc>
    <nc r="M29">
      <v>403</v>
    </nc>
  </rcc>
  <rcc rId="17802" sId="2">
    <oc r="M30">
      <v>1564</v>
    </oc>
    <nc r="M30">
      <v>1565</v>
    </nc>
  </rcc>
  <rcc rId="17803" sId="2">
    <oc r="M31">
      <v>386</v>
    </oc>
    <nc r="M31">
      <v>384</v>
    </nc>
  </rcc>
  <rcc rId="17804" sId="2">
    <oc r="M32">
      <v>128</v>
    </oc>
    <nc r="M32">
      <v>129</v>
    </nc>
  </rcc>
  <rcc rId="17805" sId="2">
    <oc r="M33">
      <v>116</v>
    </oc>
    <nc r="M33">
      <v>118</v>
    </nc>
  </rcc>
  <rcc rId="17806" sId="2">
    <oc r="M36">
      <v>148</v>
    </oc>
    <nc r="M36">
      <v>151</v>
    </nc>
  </rcc>
  <rcc rId="17807" sId="2">
    <oc r="M39">
      <v>396</v>
    </oc>
    <nc r="M39">
      <v>397</v>
    </nc>
  </rcc>
  <rcc rId="17808" sId="2">
    <oc r="M40">
      <v>474</v>
    </oc>
    <nc r="M40">
      <v>476</v>
    </nc>
  </rcc>
  <rcc rId="17809" sId="2">
    <oc r="M44">
      <v>2185</v>
    </oc>
    <nc r="M44">
      <v>2227</v>
    </nc>
  </rcc>
  <rcc rId="17810" sId="2">
    <oc r="M45">
      <v>166</v>
    </oc>
    <nc r="M45">
      <v>167</v>
    </nc>
  </rcc>
  <rcc rId="17811" sId="2">
    <oc r="M48">
      <v>145</v>
    </oc>
    <nc r="M48">
      <v>150</v>
    </nc>
  </rcc>
  <rcc rId="17812" sId="2">
    <oc r="M49">
      <v>237</v>
    </oc>
    <nc r="M49">
      <v>239</v>
    </nc>
  </rcc>
  <rcc rId="17813" sId="2">
    <oc r="M51">
      <v>64</v>
    </oc>
    <nc r="M51">
      <v>67</v>
    </nc>
  </rcc>
  <rcc rId="17814" sId="2">
    <oc r="M52">
      <v>234</v>
    </oc>
    <nc r="M52">
      <v>236</v>
    </nc>
  </rcc>
  <rcc rId="17815" sId="2">
    <oc r="M54">
      <v>670</v>
    </oc>
    <nc r="M54">
      <v>673</v>
    </nc>
  </rcc>
  <rcc rId="17816" sId="2">
    <oc r="M55">
      <v>213</v>
    </oc>
    <nc r="M55">
      <v>216</v>
    </nc>
  </rcc>
  <rcc rId="17817" sId="2">
    <oc r="M56">
      <v>362</v>
    </oc>
    <nc r="M56">
      <v>361</v>
    </nc>
  </rcc>
  <rcc rId="17818" sId="2">
    <oc r="M57">
      <v>283</v>
    </oc>
    <nc r="M57">
      <v>282</v>
    </nc>
  </rcc>
  <rcc rId="17819" sId="2">
    <oc r="M59">
      <v>87</v>
    </oc>
    <nc r="M59">
      <v>86</v>
    </nc>
  </rcc>
  <rcc rId="17820" sId="2">
    <oc r="M61">
      <v>295</v>
    </oc>
    <nc r="M61">
      <v>300</v>
    </nc>
  </rcc>
  <rcc rId="17821" sId="2">
    <oc r="M62">
      <v>113</v>
    </oc>
    <nc r="M62">
      <v>112</v>
    </nc>
  </rcc>
  <rcc rId="17822" sId="2">
    <oc r="M66">
      <v>94</v>
    </oc>
    <nc r="M66">
      <v>96</v>
    </nc>
  </rcc>
  <rcc rId="17823" sId="2">
    <oc r="M67">
      <v>356</v>
    </oc>
    <nc r="M67">
      <v>361</v>
    </nc>
  </rcc>
  <rcc rId="17824" sId="2">
    <oc r="M69">
      <v>1546</v>
    </oc>
    <nc r="M69">
      <v>1549</v>
    </nc>
  </rcc>
  <rcc rId="17825" sId="2">
    <oc r="M71">
      <v>6456</v>
    </oc>
    <nc r="M71">
      <v>6461</v>
    </nc>
  </rcc>
  <rcc rId="17826" sId="2">
    <oc r="M72">
      <v>398</v>
    </oc>
    <nc r="M72">
      <v>403</v>
    </nc>
  </rcc>
  <rcc rId="17827" sId="2">
    <oc r="M75">
      <v>882</v>
    </oc>
    <nc r="M75">
      <v>884</v>
    </nc>
  </rcc>
  <rcc rId="17828" sId="2">
    <oc r="M77">
      <v>220</v>
    </oc>
    <nc r="M77">
      <v>222</v>
    </nc>
  </rcc>
  <rcc rId="17829" sId="2">
    <oc r="M78">
      <v>4619</v>
    </oc>
    <nc r="M78">
      <v>4625</v>
    </nc>
  </rcc>
  <rcc rId="17830" sId="2">
    <oc r="M79">
      <v>2988</v>
    </oc>
    <nc r="M79">
      <v>3001</v>
    </nc>
  </rcc>
  <rcc rId="17831" sId="2">
    <oc r="O3">
      <v>153</v>
    </oc>
    <nc r="O3">
      <v>154</v>
    </nc>
  </rcc>
  <rcc rId="17832" sId="2">
    <oc r="O4">
      <v>130</v>
    </oc>
    <nc r="O4">
      <v>132</v>
    </nc>
  </rcc>
  <rcc rId="17833" sId="2">
    <oc r="O5">
      <v>300</v>
    </oc>
    <nc r="O5">
      <v>304</v>
    </nc>
  </rcc>
  <rcc rId="17834" sId="2">
    <oc r="O7">
      <v>80</v>
    </oc>
    <nc r="O7">
      <v>81</v>
    </nc>
  </rcc>
  <rcc rId="17835" sId="2">
    <oc r="O10">
      <v>1381</v>
    </oc>
    <nc r="O10">
      <v>1383</v>
    </nc>
  </rcc>
  <rcc rId="17836" sId="2">
    <oc r="O12">
      <v>331</v>
    </oc>
    <nc r="O12">
      <v>337</v>
    </nc>
  </rcc>
  <rcc rId="17837" sId="2">
    <oc r="O16">
      <v>204</v>
    </oc>
    <nc r="O16">
      <v>206</v>
    </nc>
  </rcc>
  <rcc rId="17838" sId="2">
    <oc r="O17">
      <v>2311</v>
    </oc>
    <nc r="O17">
      <v>2313</v>
    </nc>
  </rcc>
  <rcc rId="17839" sId="2">
    <oc r="O18">
      <v>4385</v>
    </oc>
    <nc r="O18">
      <v>4388</v>
    </nc>
  </rcc>
  <rcc rId="17840" sId="2">
    <oc r="O19">
      <v>438</v>
    </oc>
    <nc r="O19">
      <v>443</v>
    </nc>
  </rcc>
  <rcc rId="17841" sId="2">
    <oc r="O20">
      <v>1257</v>
    </oc>
    <nc r="O20">
      <v>1306</v>
    </nc>
  </rcc>
  <rcc rId="17842" sId="2">
    <oc r="O21">
      <v>416</v>
    </oc>
    <nc r="O21">
      <v>419</v>
    </nc>
  </rcc>
  <rcc rId="17843" sId="2">
    <oc r="O25">
      <v>93</v>
    </oc>
    <nc r="O25">
      <v>92</v>
    </nc>
  </rcc>
  <rcc rId="17844" sId="2">
    <oc r="O28">
      <v>130</v>
    </oc>
    <nc r="O28">
      <v>135</v>
    </nc>
  </rcc>
  <rcc rId="17845" sId="2">
    <oc r="O29">
      <v>396</v>
    </oc>
    <nc r="O29">
      <v>400</v>
    </nc>
  </rcc>
  <rcc rId="17846" sId="2">
    <oc r="O30">
      <v>1501</v>
    </oc>
    <nc r="O30">
      <v>1503</v>
    </nc>
  </rcc>
  <rcc rId="17847" sId="2">
    <oc r="O31">
      <v>374</v>
    </oc>
    <nc r="O31">
      <v>372</v>
    </nc>
  </rcc>
  <rcc rId="17848" sId="2">
    <oc r="O32">
      <v>130</v>
    </oc>
    <nc r="O32">
      <v>131</v>
    </nc>
  </rcc>
  <rcc rId="17849" sId="2">
    <oc r="O35">
      <v>190</v>
    </oc>
    <nc r="O35">
      <v>192</v>
    </nc>
  </rcc>
  <rcc rId="17850" sId="2">
    <oc r="O36">
      <v>149</v>
    </oc>
    <nc r="O36">
      <v>151</v>
    </nc>
  </rcc>
  <rcc rId="17851" sId="2">
    <oc r="O37">
      <v>483</v>
    </oc>
    <nc r="O37">
      <v>482</v>
    </nc>
  </rcc>
  <rcc rId="17852" sId="2">
    <oc r="O40">
      <v>480</v>
    </oc>
    <nc r="O40">
      <v>483</v>
    </nc>
  </rcc>
  <rcc rId="17853" sId="2">
    <oc r="O41">
      <v>162</v>
    </oc>
    <nc r="O41">
      <v>161</v>
    </nc>
  </rcc>
  <rcc rId="17854" sId="2">
    <oc r="O42">
      <v>169</v>
    </oc>
    <nc r="O42">
      <v>170</v>
    </nc>
  </rcc>
  <rcc rId="17855" sId="2">
    <oc r="O44">
      <v>2161</v>
    </oc>
    <nc r="O44">
      <v>2206</v>
    </nc>
  </rcc>
  <rcc rId="17856" sId="2">
    <oc r="O46">
      <v>517</v>
    </oc>
    <nc r="O46">
      <v>519</v>
    </nc>
  </rcc>
  <rcc rId="17857" sId="2">
    <oc r="O48">
      <v>118</v>
    </oc>
    <nc r="O48">
      <v>133</v>
    </nc>
  </rcc>
  <rcc rId="17858" sId="2">
    <oc r="O49">
      <v>233</v>
    </oc>
    <nc r="O49">
      <v>235</v>
    </nc>
  </rcc>
  <rcc rId="17859" sId="2">
    <oc r="O51">
      <v>63</v>
    </oc>
    <nc r="O51">
      <v>64</v>
    </nc>
  </rcc>
  <rcc rId="17860" sId="2">
    <oc r="O52">
      <v>219</v>
    </oc>
    <nc r="O52">
      <v>221</v>
    </nc>
  </rcc>
  <rcc rId="17861" sId="2">
    <oc r="O54">
      <v>683</v>
    </oc>
    <nc r="O54">
      <v>686</v>
    </nc>
  </rcc>
  <rcc rId="17862" sId="2">
    <oc r="O55">
      <v>219</v>
    </oc>
    <nc r="O55">
      <v>223</v>
    </nc>
  </rcc>
  <rcc rId="17863" sId="2">
    <oc r="O57">
      <v>260</v>
    </oc>
    <nc r="O57">
      <v>262</v>
    </nc>
  </rcc>
  <rcc rId="17864" sId="2">
    <oc r="O61">
      <v>294</v>
    </oc>
    <nc r="O61">
      <v>303</v>
    </nc>
  </rcc>
  <rcc rId="17865" sId="2">
    <oc r="O62">
      <v>108</v>
    </oc>
    <nc r="O62">
      <v>109</v>
    </nc>
  </rcc>
  <rcc rId="17866" sId="2">
    <oc r="O64">
      <v>599</v>
    </oc>
    <nc r="O64">
      <v>600</v>
    </nc>
  </rcc>
  <rcc rId="17867" sId="2">
    <oc r="O65">
      <v>249</v>
    </oc>
    <nc r="O65">
      <v>252</v>
    </nc>
  </rcc>
  <rcc rId="17868" sId="2">
    <oc r="O66">
      <v>90</v>
    </oc>
    <nc r="O66">
      <v>93</v>
    </nc>
  </rcc>
  <rcc rId="17869" sId="2">
    <oc r="O67">
      <v>337</v>
    </oc>
    <nc r="O67">
      <v>346</v>
    </nc>
  </rcc>
  <rcc rId="17870" sId="2">
    <oc r="O69">
      <v>1485</v>
    </oc>
    <nc r="O69">
      <v>1486</v>
    </nc>
  </rcc>
  <rcc rId="17871" sId="2">
    <oc r="O70">
      <v>104</v>
    </oc>
    <nc r="O70">
      <v>109</v>
    </nc>
  </rcc>
  <rcc rId="17872" sId="2">
    <oc r="O71">
      <v>6308</v>
    </oc>
    <nc r="O71">
      <v>6313</v>
    </nc>
  </rcc>
  <rcc rId="17873" sId="2">
    <oc r="O72">
      <v>401</v>
    </oc>
    <nc r="O72">
      <v>406</v>
    </nc>
  </rcc>
  <rcc rId="17874" sId="2">
    <oc r="O75">
      <v>901</v>
    </oc>
    <nc r="O75">
      <v>903</v>
    </nc>
  </rcc>
  <rcc rId="17875" sId="2">
    <oc r="O77">
      <v>226</v>
    </oc>
    <nc r="O77">
      <v>230</v>
    </nc>
  </rcc>
  <rcc rId="17876" sId="2">
    <oc r="O78">
      <v>4422</v>
    </oc>
    <nc r="O78">
      <v>4429</v>
    </nc>
  </rcc>
  <rcc rId="17877" sId="2">
    <oc r="O79">
      <v>2839</v>
    </oc>
    <nc r="O79">
      <v>2862</v>
    </nc>
  </rcc>
  <rcc rId="17878" sId="2">
    <oc r="Q5">
      <v>265</v>
    </oc>
    <nc r="Q5">
      <v>268</v>
    </nc>
  </rcc>
  <rcc rId="17879" sId="2">
    <oc r="Q12">
      <v>325</v>
    </oc>
    <nc r="Q12">
      <v>327</v>
    </nc>
  </rcc>
  <rcc rId="17880" sId="2">
    <oc r="Q13">
      <v>464</v>
    </oc>
    <nc r="Q13">
      <v>465</v>
    </nc>
  </rcc>
  <rcc rId="17881" sId="2">
    <oc r="Q16">
      <v>188</v>
    </oc>
    <nc r="Q16">
      <v>191</v>
    </nc>
  </rcc>
  <rcc rId="17882" sId="2">
    <oc r="Q17">
      <v>1865</v>
    </oc>
    <nc r="Q17">
      <v>1867</v>
    </nc>
  </rcc>
  <rcc rId="17883" sId="2">
    <oc r="Q18">
      <v>3693</v>
    </oc>
    <nc r="Q18">
      <v>3696</v>
    </nc>
  </rcc>
  <rcc rId="17884" sId="2">
    <oc r="Q20">
      <v>1106</v>
    </oc>
    <nc r="Q20">
      <v>1119</v>
    </nc>
  </rcc>
  <rcc rId="17885" sId="2">
    <oc r="Q22">
      <v>122</v>
    </oc>
    <nc r="Q22">
      <v>123</v>
    </nc>
  </rcc>
  <rcc rId="17886" sId="2">
    <oc r="Q27">
      <v>173</v>
    </oc>
    <nc r="Q27">
      <v>174</v>
    </nc>
  </rcc>
  <rcc rId="17887" sId="2">
    <oc r="Q28">
      <v>115</v>
    </oc>
    <nc r="Q28">
      <v>117</v>
    </nc>
  </rcc>
  <rcc rId="17888" sId="2">
    <oc r="Q29">
      <v>337</v>
    </oc>
    <nc r="Q29">
      <v>341</v>
    </nc>
  </rcc>
  <rcc rId="17889" sId="2">
    <oc r="Q30">
      <v>1127</v>
    </oc>
    <nc r="Q30">
      <v>1126</v>
    </nc>
  </rcc>
  <rcc rId="17890" sId="2">
    <oc r="Q31">
      <v>363</v>
    </oc>
    <nc r="Q31">
      <v>361</v>
    </nc>
  </rcc>
  <rcc rId="17891" sId="2">
    <oc r="Q35">
      <v>185</v>
    </oc>
    <nc r="Q35">
      <v>186</v>
    </nc>
  </rcc>
  <rcc rId="17892" sId="2">
    <oc r="Q39">
      <v>331</v>
    </oc>
    <nc r="Q39">
      <v>333</v>
    </nc>
  </rcc>
  <rcc rId="17893" sId="2">
    <oc r="Q40">
      <v>359</v>
    </oc>
    <nc r="Q40">
      <v>358</v>
    </nc>
  </rcc>
  <rcc rId="17894" sId="2">
    <oc r="Q44">
      <v>1860</v>
    </oc>
    <nc r="Q44">
      <v>1877</v>
    </nc>
  </rcc>
  <rcc rId="17895" sId="2">
    <oc r="Q46">
      <v>379</v>
    </oc>
    <nc r="Q46">
      <v>380</v>
    </nc>
  </rcc>
  <rcc rId="17896" sId="2">
    <oc r="Q47">
      <v>163</v>
    </oc>
    <nc r="Q47">
      <v>164</v>
    </nc>
  </rcc>
  <rcc rId="17897" sId="2">
    <oc r="Q48">
      <v>137</v>
    </oc>
    <nc r="Q48">
      <v>138</v>
    </nc>
  </rcc>
  <rcc rId="17898" sId="2">
    <oc r="Q49">
      <v>221</v>
    </oc>
    <nc r="Q49">
      <v>222</v>
    </nc>
  </rcc>
  <rcc rId="17899" sId="2">
    <oc r="Q55">
      <v>218</v>
    </oc>
    <nc r="Q55">
      <v>219</v>
    </nc>
  </rcc>
  <rcc rId="17900" sId="2">
    <oc r="Q65">
      <v>245</v>
    </oc>
    <nc r="Q65">
      <v>246</v>
    </nc>
  </rcc>
  <rcc rId="17901" sId="2">
    <oc r="Q66">
      <v>88</v>
    </oc>
    <nc r="Q66">
      <v>91</v>
    </nc>
  </rcc>
  <rcc rId="17902" sId="2">
    <oc r="Q67">
      <v>363</v>
    </oc>
    <nc r="Q67">
      <v>364</v>
    </nc>
  </rcc>
  <rcc rId="17903" sId="2">
    <oc r="Q69">
      <v>1170</v>
    </oc>
    <nc r="Q69">
      <v>1169</v>
    </nc>
  </rcc>
  <rcc rId="17904" sId="2">
    <oc r="Q70">
      <v>98</v>
    </oc>
    <nc r="Q70">
      <v>103</v>
    </nc>
  </rcc>
  <rcc rId="17905" sId="2">
    <oc r="Q71">
      <v>5102</v>
    </oc>
    <nc r="Q71">
      <v>5099</v>
    </nc>
  </rcc>
  <rcc rId="17906" sId="2">
    <oc r="Q72">
      <v>322</v>
    </oc>
    <nc r="Q72">
      <v>323</v>
    </nc>
  </rcc>
  <rcc rId="17907" sId="2">
    <oc r="Q74">
      <v>369</v>
    </oc>
    <nc r="Q74">
      <v>367</v>
    </nc>
  </rcc>
  <rcc rId="17908" sId="2">
    <oc r="Q75">
      <v>654</v>
    </oc>
    <nc r="Q75">
      <v>655</v>
    </nc>
  </rcc>
  <rcc rId="17909" sId="2">
    <oc r="Q78">
      <v>3878</v>
    </oc>
    <nc r="Q78">
      <v>3872</v>
    </nc>
  </rcc>
  <rcc rId="17910" sId="2">
    <oc r="Q79">
      <v>2422</v>
    </oc>
    <nc r="Q79">
      <v>2426</v>
    </nc>
  </rcc>
  <rcc rId="17911" sId="2">
    <oc r="S3">
      <v>145</v>
    </oc>
    <nc r="S3">
      <v>146</v>
    </nc>
  </rcc>
  <rcc rId="17912" sId="2">
    <oc r="S5">
      <v>318</v>
    </oc>
    <nc r="S5">
      <v>322</v>
    </nc>
  </rcc>
  <rcc rId="17913" sId="2">
    <oc r="S7">
      <v>91</v>
    </oc>
    <nc r="S7">
      <v>92</v>
    </nc>
  </rcc>
  <rcc rId="17914" sId="2">
    <oc r="S10">
      <v>1327</v>
    </oc>
    <nc r="S10">
      <v>1329</v>
    </nc>
  </rcc>
  <rcc rId="17915" sId="2">
    <oc r="S12">
      <v>366</v>
    </oc>
    <nc r="S12">
      <v>367</v>
    </nc>
  </rcc>
  <rcc rId="17916" sId="2">
    <oc r="S18">
      <v>4330</v>
    </oc>
    <nc r="S18">
      <v>4331</v>
    </nc>
  </rcc>
  <rcc rId="17917" sId="2">
    <oc r="S20">
      <v>1203</v>
    </oc>
    <nc r="S20">
      <v>1232</v>
    </nc>
  </rcc>
  <rcc rId="17918" sId="2">
    <oc r="S22">
      <v>135</v>
    </oc>
    <nc r="S22">
      <v>136</v>
    </nc>
  </rcc>
  <rcc rId="17919" sId="2">
    <oc r="S24">
      <v>392</v>
    </oc>
    <nc r="S24">
      <v>393</v>
    </nc>
  </rcc>
  <rcc rId="17920" sId="2">
    <oc r="S26">
      <v>198</v>
    </oc>
    <nc r="S26">
      <v>199</v>
    </nc>
  </rcc>
  <rcc rId="17921" sId="2">
    <oc r="S29">
      <v>333</v>
    </oc>
    <nc r="S29">
      <v>335</v>
    </nc>
  </rcc>
  <rcc rId="17922" sId="2">
    <oc r="S36">
      <v>135</v>
    </oc>
    <nc r="S36">
      <v>136</v>
    </nc>
  </rcc>
  <rcc rId="17923" sId="2">
    <oc r="S37">
      <v>432</v>
    </oc>
    <nc r="S37">
      <v>434</v>
    </nc>
  </rcc>
  <rcc rId="17924" sId="2">
    <oc r="S38">
      <v>108</v>
    </oc>
    <nc r="S38">
      <v>109</v>
    </nc>
  </rcc>
  <rcc rId="17925" sId="2">
    <oc r="S41">
      <v>152</v>
    </oc>
    <nc r="S41">
      <v>153</v>
    </nc>
  </rcc>
  <rcc rId="17926" sId="2">
    <oc r="S43">
      <v>90</v>
    </oc>
    <nc r="S43">
      <v>91</v>
    </nc>
  </rcc>
  <rcc rId="17927" sId="2">
    <oc r="S44">
      <v>2211</v>
    </oc>
    <nc r="S44">
      <v>2234</v>
    </nc>
  </rcc>
  <rcc rId="17928" sId="2">
    <oc r="S47">
      <v>215</v>
    </oc>
    <nc r="S47">
      <v>216</v>
    </nc>
  </rcc>
  <rcc rId="17929" sId="2">
    <oc r="S48">
      <v>141</v>
    </oc>
    <nc r="S48">
      <v>142</v>
    </nc>
  </rcc>
  <rcc rId="17930" sId="2">
    <oc r="S52">
      <v>218</v>
    </oc>
    <nc r="S52">
      <v>219</v>
    </nc>
  </rcc>
  <rcc rId="17931" sId="2">
    <oc r="S54">
      <v>635</v>
    </oc>
    <nc r="S54">
      <v>636</v>
    </nc>
  </rcc>
  <rcc rId="17932" sId="2">
    <oc r="S55">
      <v>214</v>
    </oc>
    <nc r="S55">
      <v>215</v>
    </nc>
  </rcc>
  <rcc rId="17933" sId="2">
    <oc r="S57">
      <v>291</v>
    </oc>
    <nc r="S57">
      <v>295</v>
    </nc>
  </rcc>
  <rcc rId="17934" sId="2">
    <oc r="S63">
      <v>107</v>
    </oc>
    <nc r="S63">
      <v>108</v>
    </nc>
  </rcc>
  <rcc rId="17935" sId="2">
    <oc r="S65">
      <v>288</v>
    </oc>
    <nc r="S65">
      <v>289</v>
    </nc>
  </rcc>
  <rcc rId="17936" sId="2">
    <oc r="S66">
      <v>117</v>
    </oc>
    <nc r="S66">
      <v>119</v>
    </nc>
  </rcc>
  <rcc rId="17937" sId="2">
    <oc r="S67">
      <v>392</v>
    </oc>
    <nc r="S67">
      <v>395</v>
    </nc>
  </rcc>
  <rcc rId="17938" sId="2">
    <oc r="S72">
      <v>404</v>
    </oc>
    <nc r="S72">
      <v>405</v>
    </nc>
  </rcc>
  <rcc rId="17939" sId="2">
    <oc r="S75">
      <v>853</v>
    </oc>
    <nc r="S75">
      <v>855</v>
    </nc>
  </rcc>
  <rcc rId="17940" sId="2">
    <oc r="S77">
      <v>230</v>
    </oc>
    <nc r="S77">
      <v>232</v>
    </nc>
  </rcc>
  <rcc rId="17941" sId="2">
    <oc r="S78">
      <v>4646</v>
    </oc>
    <nc r="S78">
      <v>4650</v>
    </nc>
  </rcc>
  <rcc rId="17942" sId="2">
    <oc r="S79">
      <v>3134</v>
    </oc>
    <nc r="S79">
      <v>3148</v>
    </nc>
  </rcc>
  <rcc rId="17943" sId="2">
    <oc r="U5">
      <v>292</v>
    </oc>
    <nc r="U5">
      <v>295</v>
    </nc>
  </rcc>
  <rcc rId="17944" sId="2">
    <oc r="U7">
      <v>83</v>
    </oc>
    <nc r="U7">
      <v>84</v>
    </nc>
  </rcc>
  <rcc rId="17945" sId="2">
    <oc r="U8">
      <v>392</v>
    </oc>
    <nc r="U8">
      <v>391</v>
    </nc>
  </rcc>
  <rcc rId="17946" sId="2">
    <oc r="U10">
      <v>1367</v>
    </oc>
    <nc r="U10">
      <v>1369</v>
    </nc>
  </rcc>
  <rcc rId="17947" sId="2">
    <oc r="U16">
      <v>222</v>
    </oc>
    <nc r="U16">
      <v>225</v>
    </nc>
  </rcc>
  <rcc rId="17948" sId="2">
    <oc r="U17">
      <v>2223</v>
    </oc>
    <nc r="U17">
      <v>2225</v>
    </nc>
  </rcc>
  <rcc rId="17949" sId="2">
    <oc r="U18">
      <v>4025</v>
    </oc>
    <nc r="U18">
      <v>4028</v>
    </nc>
  </rcc>
  <rcc rId="17950" sId="2">
    <oc r="U20">
      <v>1204</v>
    </oc>
    <nc r="U20">
      <v>1230</v>
    </nc>
  </rcc>
  <rcc rId="17951" sId="2">
    <oc r="U21">
      <v>442</v>
    </oc>
    <nc r="U21">
      <v>444</v>
    </nc>
  </rcc>
  <rcc rId="17952" sId="2">
    <oc r="U22">
      <v>131</v>
    </oc>
    <nc r="U22">
      <v>132</v>
    </nc>
  </rcc>
  <rcc rId="17953" sId="2">
    <oc r="U24">
      <v>407</v>
    </oc>
    <nc r="U24">
      <v>408</v>
    </nc>
  </rcc>
  <rcc rId="17954" sId="2">
    <oc r="U26">
      <v>249</v>
    </oc>
    <nc r="U26">
      <v>250</v>
    </nc>
  </rcc>
  <rcc rId="17955" sId="2">
    <oc r="U29">
      <v>362</v>
    </oc>
    <nc r="U29">
      <v>365</v>
    </nc>
  </rcc>
  <rcc rId="17956" sId="2">
    <oc r="U30">
      <v>1479</v>
    </oc>
    <nc r="U30">
      <v>1480</v>
    </nc>
  </rcc>
  <rcc rId="17957" sId="2">
    <oc r="U31">
      <v>383</v>
    </oc>
    <nc r="U31">
      <v>381</v>
    </nc>
  </rcc>
  <rcc rId="17958" sId="2">
    <oc r="U36">
      <v>142</v>
    </oc>
    <nc r="U36">
      <v>143</v>
    </nc>
  </rcc>
  <rcc rId="17959" sId="2">
    <oc r="U38">
      <v>116</v>
    </oc>
    <nc r="U38">
      <v>117</v>
    </nc>
  </rcc>
  <rcc rId="17960" sId="2">
    <oc r="U39">
      <v>326</v>
    </oc>
    <nc r="U39">
      <v>327</v>
    </nc>
  </rcc>
  <rcc rId="17961" sId="2">
    <oc r="U40">
      <v>482</v>
    </oc>
    <nc r="U40">
      <v>481</v>
    </nc>
  </rcc>
  <rcc rId="17962" sId="2">
    <oc r="U41">
      <v>145</v>
    </oc>
    <nc r="U41">
      <v>146</v>
    </nc>
  </rcc>
  <rcc rId="17963" sId="2">
    <oc r="U44">
      <v>2270</v>
    </oc>
    <nc r="U44">
      <v>2283</v>
    </nc>
  </rcc>
  <rcc rId="17964" sId="2">
    <oc r="U52">
      <v>203</v>
    </oc>
    <nc r="U52">
      <v>206</v>
    </nc>
  </rcc>
  <rcc rId="17965" sId="2">
    <oc r="U55">
      <v>217</v>
    </oc>
    <nc r="U55">
      <v>219</v>
    </nc>
  </rcc>
  <rcc rId="17966" sId="2">
    <oc r="U57">
      <v>267</v>
    </oc>
    <nc r="U57">
      <v>272</v>
    </nc>
  </rcc>
  <rcc rId="17967" sId="2">
    <oc r="U61">
      <v>292</v>
    </oc>
    <nc r="U61">
      <v>291</v>
    </nc>
  </rcc>
  <rcc rId="17968" sId="2">
    <oc r="U63">
      <v>101</v>
    </oc>
    <nc r="U63">
      <v>102</v>
    </nc>
  </rcc>
  <rcc rId="17969" sId="2">
    <oc r="U65">
      <v>274</v>
    </oc>
    <nc r="U65">
      <v>275</v>
    </nc>
  </rcc>
  <rcc rId="17970" sId="2">
    <oc r="U66">
      <v>107</v>
    </oc>
    <nc r="U66">
      <v>109</v>
    </nc>
  </rcc>
  <rcc rId="17971" sId="2">
    <oc r="U67">
      <v>387</v>
    </oc>
    <nc r="U67">
      <v>388</v>
    </nc>
  </rcc>
  <rcc rId="17972" sId="2">
    <oc r="U69">
      <v>1464</v>
    </oc>
    <nc r="U69">
      <v>1465</v>
    </nc>
  </rcc>
  <rcc rId="17973" sId="2">
    <oc r="U71">
      <v>6243</v>
    </oc>
    <nc r="U71">
      <v>6245</v>
    </nc>
  </rcc>
  <rcc rId="17974" sId="2">
    <oc r="U72">
      <v>400</v>
    </oc>
    <nc r="U72">
      <v>401</v>
    </nc>
  </rcc>
  <rcc rId="17975" sId="2">
    <oc r="U74">
      <v>368</v>
    </oc>
    <nc r="U74">
      <v>367</v>
    </nc>
  </rcc>
  <rcc rId="17976" sId="2">
    <oc r="U77">
      <v>229</v>
    </oc>
    <nc r="U77">
      <v>230</v>
    </nc>
  </rcc>
  <rcc rId="17977" sId="2">
    <oc r="U78">
      <v>4456</v>
    </oc>
    <nc r="U78">
      <v>4458</v>
    </nc>
  </rcc>
  <rcc rId="17978" sId="2">
    <oc r="U79">
      <v>3051</v>
    </oc>
    <nc r="U79">
      <v>3069</v>
    </nc>
  </rcc>
  <rcc rId="17979" sId="2">
    <oc r="W5">
      <v>299</v>
    </oc>
    <nc r="W5">
      <v>301</v>
    </nc>
  </rcc>
  <rcc rId="17980" sId="2">
    <oc r="W7">
      <v>84</v>
    </oc>
    <nc r="W7">
      <v>85</v>
    </nc>
  </rcc>
  <rcc rId="17981" sId="2">
    <oc r="W10">
      <v>1170</v>
    </oc>
    <nc r="W10">
      <v>1172</v>
    </nc>
  </rcc>
  <rcc rId="17982" sId="2">
    <oc r="W12">
      <v>319</v>
    </oc>
    <nc r="W12">
      <v>321</v>
    </nc>
  </rcc>
  <rcc rId="17983" sId="2">
    <oc r="W16">
      <v>199</v>
    </oc>
    <nc r="W16">
      <v>200</v>
    </nc>
  </rcc>
  <rcc rId="17984" sId="2">
    <oc r="W18">
      <v>3644</v>
    </oc>
    <nc r="W18">
      <v>3647</v>
    </nc>
  </rcc>
  <rcc rId="17985" sId="2">
    <oc r="W20">
      <v>984</v>
    </oc>
    <nc r="W20">
      <v>1004</v>
    </nc>
  </rcc>
  <rcc rId="17986" sId="2">
    <oc r="W22">
      <v>126</v>
    </oc>
    <nc r="W22">
      <v>127</v>
    </nc>
  </rcc>
  <rcc rId="17987" sId="2">
    <oc r="W24">
      <v>376</v>
    </oc>
    <nc r="W24">
      <v>379</v>
    </nc>
  </rcc>
  <rcc rId="17988" sId="2">
    <oc r="W28">
      <v>136</v>
    </oc>
    <nc r="W28">
      <v>137</v>
    </nc>
  </rcc>
  <rcc rId="17989" sId="2">
    <oc r="W29">
      <v>310</v>
    </oc>
    <nc r="W29">
      <v>313</v>
    </nc>
  </rcc>
  <rcc rId="17990" sId="2">
    <oc r="W36">
      <v>123</v>
    </oc>
    <nc r="W36">
      <v>124</v>
    </nc>
  </rcc>
  <rcc rId="17991" sId="2">
    <oc r="W37">
      <v>357</v>
    </oc>
    <nc r="W37">
      <v>358</v>
    </nc>
  </rcc>
  <rcc rId="17992" sId="2">
    <oc r="W40">
      <v>406</v>
    </oc>
    <nc r="W40">
      <v>405</v>
    </nc>
  </rcc>
  <rcc rId="17993" sId="2">
    <oc r="W41">
      <v>133</v>
    </oc>
    <nc r="W41">
      <v>134</v>
    </nc>
  </rcc>
  <rcc rId="17994" sId="2">
    <oc r="W43">
      <v>89</v>
    </oc>
    <nc r="W43">
      <v>90</v>
    </nc>
  </rcc>
  <rcc rId="17995" sId="2">
    <oc r="W44">
      <v>1934</v>
    </oc>
    <nc r="W44">
      <v>1949</v>
    </nc>
  </rcc>
  <rcc rId="17996" sId="2">
    <oc r="W45">
      <v>121</v>
    </oc>
    <nc r="W45">
      <v>122</v>
    </nc>
  </rcc>
  <rcc rId="17997" sId="2">
    <oc r="W47">
      <v>198</v>
    </oc>
    <nc r="W47">
      <v>199</v>
    </nc>
  </rcc>
  <rcc rId="17998" sId="2">
    <oc r="W52">
      <v>203</v>
    </oc>
    <nc r="W52">
      <v>206</v>
    </nc>
  </rcc>
  <rcc rId="17999" sId="2">
    <oc r="W55">
      <v>195</v>
    </oc>
    <nc r="W55">
      <v>196</v>
    </nc>
  </rcc>
  <rcc rId="18000" sId="2">
    <oc r="W57">
      <v>264</v>
    </oc>
    <nc r="W57">
      <v>266</v>
    </nc>
  </rcc>
  <rcc rId="18001" sId="2">
    <oc r="W61">
      <v>270</v>
    </oc>
    <nc r="W61">
      <v>269</v>
    </nc>
  </rcc>
  <rcc rId="18002" sId="2">
    <oc r="W62">
      <v>107</v>
    </oc>
    <nc r="W62">
      <v>108</v>
    </nc>
  </rcc>
  <rcc rId="18003" sId="2">
    <oc r="W63">
      <v>105</v>
    </oc>
    <nc r="W63">
      <v>106</v>
    </nc>
  </rcc>
  <rcc rId="18004" sId="2">
    <oc r="W66">
      <v>106</v>
    </oc>
    <nc r="W66">
      <v>107</v>
    </nc>
  </rcc>
  <rcc rId="18005" sId="2">
    <oc r="W67">
      <v>380</v>
    </oc>
    <nc r="W67">
      <v>382</v>
    </nc>
  </rcc>
  <rcc rId="18006" sId="2">
    <oc r="W69">
      <v>1321</v>
    </oc>
    <nc r="W69">
      <v>1323</v>
    </nc>
  </rcc>
  <rcc rId="18007" sId="2">
    <oc r="W71">
      <v>4957</v>
    </oc>
    <nc r="W71">
      <v>4955</v>
    </nc>
  </rcc>
  <rcc rId="18008" sId="2">
    <oc r="W72">
      <v>365</v>
    </oc>
    <nc r="W72">
      <v>366</v>
    </nc>
  </rcc>
  <rcc rId="18009" sId="2">
    <oc r="W75">
      <v>678</v>
    </oc>
    <nc r="W75">
      <v>680</v>
    </nc>
  </rcc>
  <rcc rId="18010" sId="2">
    <oc r="W77">
      <v>191</v>
    </oc>
    <nc r="W77">
      <v>193</v>
    </nc>
  </rcc>
  <rcc rId="18011" sId="2">
    <oc r="W78">
      <v>3773</v>
    </oc>
    <nc r="W78">
      <v>3776</v>
    </nc>
  </rcc>
  <rcc rId="18012" sId="2">
    <oc r="W79">
      <v>2669</v>
    </oc>
    <nc r="W79">
      <v>2685</v>
    </nc>
  </rcc>
  <rcc rId="18013" sId="2">
    <oc r="Z2">
      <v>348</v>
    </oc>
    <nc r="Z2">
      <v>374</v>
    </nc>
  </rcc>
  <rcc rId="18014" sId="2">
    <oc r="Z3">
      <v>122</v>
    </oc>
    <nc r="Z3">
      <v>135</v>
    </nc>
  </rcc>
  <rcc rId="18015" sId="2">
    <oc r="Z4">
      <v>123</v>
    </oc>
    <nc r="Z4">
      <v>138</v>
    </nc>
  </rcc>
  <rcc rId="18016" sId="2">
    <oc r="Z5">
      <v>288</v>
    </oc>
    <nc r="Z5">
      <v>315</v>
    </nc>
  </rcc>
  <rcc rId="18017" sId="2">
    <oc r="Z6">
      <v>114</v>
    </oc>
    <nc r="Z6">
      <v>122</v>
    </nc>
  </rcc>
  <rcc rId="18018" sId="2">
    <oc r="Z7">
      <v>68</v>
    </oc>
    <nc r="Z7">
      <v>75</v>
    </nc>
  </rcc>
  <rcc rId="18019" sId="2">
    <oc r="Z8">
      <v>284</v>
    </oc>
    <nc r="Z8">
      <v>313</v>
    </nc>
  </rcc>
  <rcc rId="18020" sId="2">
    <oc r="Z9">
      <v>61</v>
    </oc>
    <nc r="Z9">
      <v>65</v>
    </nc>
  </rcc>
  <rcc rId="18021" sId="2">
    <oc r="Z10">
      <v>1287</v>
    </oc>
    <nc r="Z10">
      <v>1395</v>
    </nc>
  </rcc>
  <rcc rId="18022" sId="2">
    <oc r="Z11">
      <v>115</v>
    </oc>
    <nc r="Z11">
      <v>121</v>
    </nc>
  </rcc>
  <rcc rId="18023" sId="2">
    <oc r="Z12">
      <v>181</v>
    </oc>
    <nc r="Z12">
      <v>213</v>
    </nc>
  </rcc>
  <rcc rId="18024" sId="2">
    <oc r="Z13">
      <v>420</v>
    </oc>
    <nc r="Z13">
      <v>482</v>
    </nc>
  </rcc>
  <rcc rId="18025" sId="2">
    <oc r="Z14">
      <v>130</v>
    </oc>
    <nc r="Z14">
      <v>145</v>
    </nc>
  </rcc>
  <rcc rId="18026" sId="2">
    <oc r="Z15">
      <v>96</v>
    </oc>
    <nc r="Z15">
      <v>100</v>
    </nc>
  </rcc>
  <rcc rId="18027" sId="2">
    <oc r="Z16">
      <v>32</v>
    </oc>
    <nc r="Z16">
      <v>41</v>
    </nc>
  </rcc>
  <rcc rId="18028" sId="2">
    <oc r="Z17">
      <v>2335</v>
    </oc>
    <nc r="Z17">
      <v>2545</v>
    </nc>
  </rcc>
  <rcc rId="18029" sId="2">
    <oc r="Z18">
      <v>3948</v>
    </oc>
    <nc r="Z18">
      <v>4431</v>
    </nc>
  </rcc>
  <rcc rId="18030" sId="2">
    <oc r="Z19">
      <v>379</v>
    </oc>
    <nc r="Z19">
      <v>413</v>
    </nc>
  </rcc>
  <rcc rId="18031" sId="2">
    <oc r="Z20">
      <v>1381</v>
    </oc>
    <nc r="Z20">
      <v>1533</v>
    </nc>
  </rcc>
  <rcc rId="18032" sId="2">
    <oc r="Z21">
      <v>332</v>
    </oc>
    <nc r="Z21">
      <v>368</v>
    </nc>
  </rcc>
  <rcc rId="18033" sId="2">
    <oc r="Z23">
      <v>57</v>
    </oc>
    <nc r="Z23">
      <v>60</v>
    </nc>
  </rcc>
  <rcc rId="18034" sId="2">
    <oc r="Z24">
      <v>271</v>
    </oc>
    <nc r="Z24">
      <v>330</v>
    </nc>
  </rcc>
  <rcc rId="18035" sId="2">
    <oc r="Z25">
      <v>55</v>
    </oc>
    <nc r="Z25">
      <v>64</v>
    </nc>
  </rcc>
  <rcc rId="18036" sId="2">
    <oc r="Z26">
      <v>204</v>
    </oc>
    <nc r="Z26">
      <v>228</v>
    </nc>
  </rcc>
  <rcc rId="18037" sId="2">
    <oc r="Z27">
      <v>164</v>
    </oc>
    <nc r="Z27">
      <v>181</v>
    </nc>
  </rcc>
  <rcc rId="18038" sId="2">
    <oc r="Z28">
      <v>102</v>
    </oc>
    <nc r="Z28">
      <v>116</v>
    </nc>
  </rcc>
  <rcc rId="18039" sId="2">
    <oc r="Z29">
      <v>289</v>
    </oc>
    <nc r="Z29">
      <v>321</v>
    </nc>
  </rcc>
  <rcc rId="18040" sId="2">
    <oc r="Z30">
      <v>1517</v>
    </oc>
    <nc r="Z30">
      <v>1659</v>
    </nc>
  </rcc>
  <rcc rId="18041" sId="2">
    <oc r="Z31">
      <v>132</v>
    </oc>
    <nc r="Z31">
      <v>136</v>
    </nc>
  </rcc>
  <rcc rId="18042" sId="2">
    <oc r="Z32">
      <v>116</v>
    </oc>
    <nc r="Z32">
      <v>121</v>
    </nc>
  </rcc>
  <rcc rId="18043" sId="2">
    <oc r="Z33">
      <v>73</v>
    </oc>
    <nc r="Z33">
      <v>86</v>
    </nc>
  </rcc>
  <rcc rId="18044" sId="2">
    <oc r="Z34">
      <v>95</v>
    </oc>
    <nc r="Z34">
      <v>104</v>
    </nc>
  </rcc>
  <rcc rId="18045" sId="2">
    <oc r="Z35">
      <v>89</v>
    </oc>
    <nc r="Z35">
      <v>100</v>
    </nc>
  </rcc>
  <rcc rId="18046" sId="2">
    <oc r="Z36">
      <v>111</v>
    </oc>
    <nc r="Z36">
      <v>126</v>
    </nc>
  </rcc>
  <rcc rId="18047" sId="2">
    <oc r="Z37">
      <v>480</v>
    </oc>
    <nc r="Z37">
      <v>530</v>
    </nc>
  </rcc>
  <rcc rId="18048" sId="2">
    <oc r="Z38">
      <v>112</v>
    </oc>
    <nc r="Z38">
      <v>123</v>
    </nc>
  </rcc>
  <rcc rId="18049" sId="2">
    <oc r="Z39">
      <v>307</v>
    </oc>
    <nc r="Z39">
      <v>333</v>
    </nc>
  </rcc>
  <rcc rId="18050" sId="2">
    <oc r="Z40">
      <v>444</v>
    </oc>
    <nc r="Z40">
      <v>474</v>
    </nc>
  </rcc>
  <rcc rId="18051" sId="2">
    <oc r="Z41">
      <v>147</v>
    </oc>
    <nc r="Z41">
      <v>157</v>
    </nc>
  </rcc>
  <rcc rId="18052" sId="2">
    <oc r="Z42">
      <v>172</v>
    </oc>
    <nc r="Z42">
      <v>176</v>
    </nc>
  </rcc>
  <rcc rId="18053" sId="2">
    <oc r="Z43">
      <v>89</v>
    </oc>
    <nc r="Z43">
      <v>95</v>
    </nc>
  </rcc>
  <rcc rId="18054" sId="2">
    <oc r="Z44">
      <v>2194</v>
    </oc>
    <nc r="Z44">
      <v>2357</v>
    </nc>
  </rcc>
  <rcc rId="18055" sId="2">
    <oc r="Z45">
      <v>123</v>
    </oc>
    <nc r="Z45">
      <v>138</v>
    </nc>
  </rcc>
  <rcc rId="18056" sId="2">
    <oc r="Z46">
      <v>421</v>
    </oc>
    <nc r="Z46">
      <v>472</v>
    </nc>
  </rcc>
  <rcc rId="18057" sId="2">
    <oc r="Z47">
      <v>154</v>
    </oc>
    <nc r="Z47">
      <v>190</v>
    </nc>
  </rcc>
  <rcc rId="18058" sId="2">
    <oc r="Z48">
      <v>118</v>
    </oc>
    <nc r="Z48">
      <v>134</v>
    </nc>
  </rcc>
  <rcc rId="18059" sId="2">
    <oc r="Z49">
      <v>223</v>
    </oc>
    <nc r="Z49">
      <v>243</v>
    </nc>
  </rcc>
  <rcc rId="18060" sId="2">
    <oc r="Z50">
      <v>212</v>
    </oc>
    <nc r="Z50">
      <v>231</v>
    </nc>
  </rcc>
  <rcc rId="18061" sId="2">
    <oc r="Z51">
      <v>66</v>
    </oc>
    <nc r="Z51">
      <v>77</v>
    </nc>
  </rcc>
  <rcc rId="18062" sId="2">
    <oc r="Z52">
      <v>165</v>
    </oc>
    <nc r="Z52">
      <v>178</v>
    </nc>
  </rcc>
  <rcc rId="18063" sId="2">
    <oc r="Z53">
      <v>150</v>
    </oc>
    <nc r="Z53">
      <v>159</v>
    </nc>
  </rcc>
  <rcc rId="18064" sId="2">
    <oc r="Z54">
      <v>486</v>
    </oc>
    <nc r="Z54">
      <v>542</v>
    </nc>
  </rcc>
  <rcc rId="18065" sId="2">
    <oc r="Z55">
      <v>144</v>
    </oc>
    <nc r="Z55">
      <v>168</v>
    </nc>
  </rcc>
  <rcc rId="18066" sId="2">
    <oc r="Z56">
      <v>288</v>
    </oc>
    <nc r="Z56">
      <v>314</v>
    </nc>
  </rcc>
  <rcc rId="18067" sId="2">
    <oc r="Z57">
      <v>264</v>
    </oc>
    <nc r="Z57">
      <v>292</v>
    </nc>
  </rcc>
  <rcc rId="18068" sId="2">
    <oc r="Z58">
      <v>222</v>
    </oc>
    <nc r="Z58">
      <v>256</v>
    </nc>
  </rcc>
  <rcc rId="18069" sId="2">
    <oc r="Z59">
      <v>68</v>
    </oc>
    <nc r="Z59">
      <v>80</v>
    </nc>
  </rcc>
  <rcc rId="18070" sId="2">
    <oc r="Z60">
      <v>173</v>
    </oc>
    <nc r="Z60">
      <v>190</v>
    </nc>
  </rcc>
  <rcc rId="18071" sId="2">
    <oc r="Z61">
      <v>222</v>
    </oc>
    <nc r="Z61">
      <v>231</v>
    </nc>
  </rcc>
  <rcc rId="18072" sId="2">
    <oc r="Z62">
      <v>91</v>
    </oc>
    <nc r="Z62">
      <v>104</v>
    </nc>
  </rcc>
  <rcc rId="18073" sId="2">
    <oc r="Z63">
      <v>95</v>
    </oc>
    <nc r="Z63">
      <v>107</v>
    </nc>
  </rcc>
  <rcc rId="18074" sId="2">
    <oc r="Z64">
      <v>492</v>
    </oc>
    <nc r="Z64">
      <v>558</v>
    </nc>
  </rcc>
  <rcc rId="18075" sId="2">
    <oc r="Z65">
      <v>223</v>
    </oc>
    <nc r="Z65">
      <v>248</v>
    </nc>
  </rcc>
  <rcc rId="18076" sId="2">
    <oc r="Z66">
      <v>80</v>
    </oc>
    <nc r="Z66">
      <v>98</v>
    </nc>
  </rcc>
  <rcc rId="18077" sId="2">
    <oc r="Z67">
      <v>269</v>
    </oc>
    <nc r="Z67">
      <v>350</v>
    </nc>
  </rcc>
  <rcc rId="18078" sId="2">
    <oc r="Z68">
      <v>106</v>
    </oc>
    <nc r="Z68">
      <v>124</v>
    </nc>
  </rcc>
  <rcc rId="18079" sId="2">
    <oc r="Z69">
      <v>1654</v>
    </oc>
    <nc r="Z69">
      <v>1815</v>
    </nc>
  </rcc>
  <rcc rId="18080" sId="2">
    <oc r="Z70">
      <v>81</v>
    </oc>
    <nc r="Z70">
      <v>85</v>
    </nc>
  </rcc>
  <rcc rId="18081" sId="2">
    <oc r="Z71">
      <v>6146</v>
    </oc>
    <nc r="Z71">
      <v>6724</v>
    </nc>
  </rcc>
  <rcc rId="18082" sId="2">
    <oc r="Z72">
      <v>333</v>
    </oc>
    <nc r="Z72">
      <v>357</v>
    </nc>
  </rcc>
  <rcc rId="18083" sId="2">
    <oc r="Z73">
      <v>243</v>
    </oc>
    <nc r="Z73">
      <v>254</v>
    </nc>
  </rcc>
  <rcc rId="18084" sId="2">
    <oc r="Z74">
      <v>331</v>
    </oc>
    <nc r="Z74">
      <v>366</v>
    </nc>
  </rcc>
  <rcc rId="18085" sId="2">
    <oc r="Z75">
      <v>780</v>
    </oc>
    <nc r="Z75">
      <v>879</v>
    </nc>
  </rcc>
  <rcc rId="18086" sId="2">
    <oc r="Z76">
      <v>73</v>
    </oc>
    <nc r="Z76">
      <v>80</v>
    </nc>
  </rcc>
  <rcc rId="18087" sId="2">
    <oc r="Z77">
      <v>147</v>
    </oc>
    <nc r="Z77">
      <v>167</v>
    </nc>
  </rcc>
  <rcc rId="18088" sId="2">
    <oc r="Z78">
      <v>4561</v>
    </oc>
    <nc r="Z78">
      <v>4965</v>
    </nc>
  </rcc>
  <rcc rId="18089" sId="2">
    <oc r="Z79">
      <v>2911</v>
    </oc>
    <nc r="Z79">
      <v>3449</v>
    </nc>
  </rcc>
  <rcc rId="18090" sId="3">
    <oc r="G5">
      <v>293</v>
    </oc>
    <nc r="G5">
      <v>301</v>
    </nc>
  </rcc>
  <rcc rId="18091" sId="3">
    <oc r="G10">
      <v>1426</v>
    </oc>
    <nc r="G10">
      <v>1427</v>
    </nc>
  </rcc>
  <rcc rId="18092" sId="3">
    <oc r="G15">
      <v>125</v>
    </oc>
    <nc r="G15">
      <v>126</v>
    </nc>
  </rcc>
  <rcc rId="18093" sId="3">
    <oc r="G20">
      <v>1135</v>
    </oc>
    <nc r="G20">
      <v>1158</v>
    </nc>
  </rcc>
  <rcc rId="18094" sId="3">
    <oc r="G21">
      <v>399</v>
    </oc>
    <nc r="G21">
      <v>400</v>
    </nc>
  </rcc>
  <rcc rId="18095" sId="3">
    <oc r="G30">
      <v>1469</v>
    </oc>
    <nc r="G30">
      <v>1472</v>
    </nc>
  </rcc>
  <rcc rId="18096" sId="3">
    <oc r="G37">
      <v>457</v>
    </oc>
    <nc r="G37">
      <v>458</v>
    </nc>
  </rcc>
  <rcc rId="18097" sId="3">
    <oc r="G44">
      <v>2151</v>
    </oc>
    <nc r="G44">
      <v>2158</v>
    </nc>
  </rcc>
  <rcc rId="18098" sId="3">
    <oc r="G46">
      <v>509</v>
    </oc>
    <nc r="G46">
      <v>510</v>
    </nc>
  </rcc>
  <rcc rId="18099" sId="3">
    <oc r="G47">
      <v>217</v>
    </oc>
    <nc r="G47">
      <v>218</v>
    </nc>
  </rcc>
  <rcc rId="18100" sId="3">
    <oc r="G52">
      <v>212</v>
    </oc>
    <nc r="G52">
      <v>213</v>
    </nc>
  </rcc>
  <rcc rId="18101" sId="3">
    <oc r="G57">
      <v>284</v>
    </oc>
    <nc r="G57">
      <v>286</v>
    </nc>
  </rcc>
  <rcc rId="18102" sId="3">
    <oc r="G65">
      <v>243</v>
    </oc>
    <nc r="G65">
      <v>244</v>
    </nc>
  </rcc>
  <rcc rId="18103" sId="3">
    <oc r="G69">
      <v>1491</v>
    </oc>
    <nc r="G69">
      <v>1492</v>
    </nc>
  </rcc>
  <rcc rId="18104" sId="3">
    <oc r="G79">
      <v>3035</v>
    </oc>
    <nc r="G79">
      <v>3040</v>
    </nc>
  </rcc>
  <rcc rId="18105" sId="3">
    <oc r="I5">
      <v>280</v>
    </oc>
    <nc r="I5">
      <v>293</v>
    </nc>
  </rcc>
  <rcc rId="18106" sId="3">
    <oc r="I10">
      <v>1363</v>
    </oc>
    <nc r="I10">
      <v>1364</v>
    </nc>
  </rcc>
  <rcc rId="18107" sId="3">
    <oc r="I15">
      <v>123</v>
    </oc>
    <nc r="I15">
      <v>124</v>
    </nc>
  </rcc>
  <rcc rId="18108" sId="3">
    <oc r="I19">
      <v>422</v>
    </oc>
    <nc r="I19">
      <v>429</v>
    </nc>
  </rcc>
  <rcc rId="18109" sId="3">
    <oc r="I20">
      <v>966</v>
    </oc>
    <nc r="I20">
      <v>1025</v>
    </nc>
  </rcc>
  <rcc rId="18110" sId="3">
    <oc r="I21">
      <v>401</v>
    </oc>
    <nc r="I21">
      <v>402</v>
    </nc>
  </rcc>
  <rcc rId="18111" sId="3">
    <oc r="I30">
      <v>1371</v>
    </oc>
    <nc r="I30">
      <v>1373</v>
    </nc>
  </rcc>
  <rcc rId="18112" sId="3">
    <oc r="I37">
      <v>436</v>
    </oc>
    <nc r="I37">
      <v>438</v>
    </nc>
  </rcc>
  <rcc rId="18113" sId="3">
    <oc r="I44">
      <v>2038</v>
    </oc>
    <nc r="I44">
      <v>2057</v>
    </nc>
  </rcc>
  <rcc rId="18114" sId="3">
    <oc r="I46">
      <v>477</v>
    </oc>
    <nc r="I46">
      <v>479</v>
    </nc>
  </rcc>
  <rcc rId="18115" sId="3">
    <oc r="I47">
      <v>185</v>
    </oc>
    <nc r="I47">
      <v>186</v>
    </nc>
  </rcc>
  <rcc rId="18116" sId="3">
    <oc r="I52">
      <v>196</v>
    </oc>
    <nc r="I52">
      <v>197</v>
    </nc>
  </rcc>
  <rcc rId="18117" sId="3">
    <oc r="I57">
      <v>281</v>
    </oc>
    <nc r="I57">
      <v>283</v>
    </nc>
  </rcc>
  <rcc rId="18118" sId="3">
    <oc r="I62">
      <v>110</v>
    </oc>
    <nc r="I62">
      <v>111</v>
    </nc>
  </rcc>
  <rcc rId="18119" sId="3">
    <oc r="I67">
      <v>386</v>
    </oc>
    <nc r="I67">
      <v>389</v>
    </nc>
  </rcc>
  <rcc rId="18120" sId="3">
    <oc r="I79">
      <v>2875</v>
    </oc>
    <nc r="I79">
      <v>2906</v>
    </nc>
  </rcc>
  <rcc rId="18121" sId="3">
    <oc r="K5">
      <v>319</v>
    </oc>
    <nc r="K5">
      <v>321</v>
    </nc>
  </rcc>
  <rcc rId="18122" sId="3">
    <oc r="K13">
      <v>489</v>
    </oc>
    <nc r="K13">
      <v>487</v>
    </nc>
  </rcc>
  <rcc rId="18123" sId="3">
    <oc r="K17">
      <v>2096</v>
    </oc>
    <nc r="K17">
      <v>2097</v>
    </nc>
  </rcc>
  <rcc rId="18124" sId="3">
    <oc r="K18">
      <v>4048</v>
    </oc>
    <nc r="K18">
      <v>4049</v>
    </nc>
  </rcc>
  <rcc rId="18125" sId="3">
    <oc r="K20">
      <v>1213</v>
    </oc>
    <nc r="K20">
      <v>1218</v>
    </nc>
  </rcc>
  <rcc rId="18126" sId="3">
    <oc r="K41">
      <v>162</v>
    </oc>
    <nc r="K41">
      <v>164</v>
    </nc>
  </rcc>
  <rcc rId="18127" sId="3">
    <oc r="K44">
      <v>1798</v>
    </oc>
    <nc r="K44">
      <v>1801</v>
    </nc>
  </rcc>
  <rcc rId="18128" sId="3">
    <oc r="K47">
      <v>214</v>
    </oc>
    <nc r="K47">
      <v>216</v>
    </nc>
  </rcc>
  <rcc rId="18129" sId="3">
    <oc r="K67">
      <v>401</v>
    </oc>
    <nc r="K67">
      <v>402</v>
    </nc>
  </rcc>
  <rcc rId="18130" sId="3">
    <oc r="K69">
      <v>1283</v>
    </oc>
    <nc r="K69">
      <v>1282</v>
    </nc>
  </rcc>
  <rcc rId="18131" sId="3">
    <oc r="K78">
      <v>4380</v>
    </oc>
    <nc r="K78">
      <v>4381</v>
    </nc>
  </rcc>
  <rcc rId="18132" sId="3">
    <oc r="K79">
      <v>3035</v>
    </oc>
    <nc r="K79">
      <v>3034</v>
    </nc>
  </rcc>
  <rcc rId="18133" sId="3">
    <oc r="M5">
      <v>314</v>
    </oc>
    <nc r="M5">
      <v>329</v>
    </nc>
  </rcc>
  <rcc rId="18134" sId="3">
    <oc r="M20">
      <v>1145</v>
    </oc>
    <nc r="M20">
      <v>1165</v>
    </nc>
  </rcc>
  <rcc rId="18135" sId="3">
    <oc r="M29">
      <v>325</v>
    </oc>
    <nc r="M29">
      <v>324</v>
    </nc>
  </rcc>
  <rcc rId="18136" sId="3">
    <oc r="M35">
      <v>169</v>
    </oc>
    <nc r="M35">
      <v>170</v>
    </nc>
  </rcc>
  <rcc rId="18137" sId="3">
    <oc r="M37">
      <v>404</v>
    </oc>
    <nc r="M37">
      <v>406</v>
    </nc>
  </rcc>
  <rcc rId="18138" sId="3">
    <oc r="M44">
      <v>2096</v>
    </oc>
    <nc r="M44">
      <v>2098</v>
    </nc>
  </rcc>
  <rcc rId="18139" sId="3">
    <oc r="M47">
      <v>246</v>
    </oc>
    <nc r="M47">
      <v>247</v>
    </nc>
  </rcc>
  <rcc rId="18140" sId="3">
    <oc r="M55">
      <v>201</v>
    </oc>
    <nc r="M55">
      <v>202</v>
    </nc>
  </rcc>
  <rcc rId="18141" sId="3">
    <oc r="M57">
      <v>277</v>
    </oc>
    <nc r="M57">
      <v>279</v>
    </nc>
  </rcc>
  <rcc rId="18142" sId="3">
    <oc r="M63">
      <v>97</v>
    </oc>
    <nc r="M63">
      <v>98</v>
    </nc>
  </rcc>
  <rcc rId="18143" sId="3">
    <oc r="M69">
      <v>1453</v>
    </oc>
    <nc r="M69">
      <v>1452</v>
    </nc>
  </rcc>
  <rcc rId="18144" sId="3">
    <oc r="M74">
      <v>354</v>
    </oc>
    <nc r="M74">
      <v>355</v>
    </nc>
  </rcc>
  <rcc rId="18145" sId="3">
    <oc r="M79">
      <v>3188</v>
    </oc>
    <nc r="M79">
      <v>3207</v>
    </nc>
  </rcc>
  <rcc rId="18146" sId="3">
    <oc r="O13">
      <v>462</v>
    </oc>
    <nc r="O13">
      <v>461</v>
    </nc>
  </rcc>
  <rcc rId="18147" sId="3">
    <oc r="O20">
      <v>1151</v>
    </oc>
    <nc r="O20">
      <v>1154</v>
    </nc>
  </rcc>
  <rcc rId="18148" sId="3">
    <oc r="O21">
      <v>337</v>
    </oc>
    <nc r="O21">
      <v>338</v>
    </nc>
  </rcc>
  <rcc rId="18149" sId="3">
    <oc r="O30">
      <v>1413</v>
    </oc>
    <nc r="O30">
      <v>1414</v>
    </nc>
  </rcc>
  <rcc rId="18150" sId="3">
    <oc r="O44">
      <v>1869</v>
    </oc>
    <nc r="O44">
      <v>1870</v>
    </nc>
  </rcc>
  <rcc rId="18151" sId="3">
    <oc r="O47">
      <v>220</v>
    </oc>
    <nc r="O47">
      <v>222</v>
    </nc>
  </rcc>
  <rcc rId="18152" sId="3">
    <oc r="O55">
      <v>223</v>
    </oc>
    <nc r="O55">
      <v>224</v>
    </nc>
  </rcc>
  <rcc rId="18153" sId="3">
    <oc r="O63">
      <v>91</v>
    </oc>
    <nc r="O63">
      <v>92</v>
    </nc>
  </rcc>
  <rcc rId="18154" sId="3">
    <oc r="O65">
      <v>260</v>
    </oc>
    <nc r="O65">
      <v>262</v>
    </nc>
  </rcc>
  <rcc rId="18155" sId="3">
    <oc r="O67">
      <v>391</v>
    </oc>
    <nc r="O67">
      <v>392</v>
    </nc>
  </rcc>
  <rcc rId="18156" sId="3">
    <oc r="O69">
      <v>1328</v>
    </oc>
    <nc r="O69">
      <v>1327</v>
    </nc>
  </rcc>
  <rcc rId="18157" sId="3">
    <oc r="O73">
      <v>273</v>
    </oc>
    <nc r="O73">
      <v>274</v>
    </nc>
  </rcc>
  <rcc rId="18158" sId="3">
    <oc r="O78">
      <v>4381</v>
    </oc>
    <nc r="O78">
      <v>4380</v>
    </nc>
  </rcc>
  <rcc rId="18159" sId="3">
    <oc r="Q5">
      <v>311</v>
    </oc>
    <nc r="Q5">
      <v>326</v>
    </nc>
  </rcc>
  <rcc rId="18160" sId="3">
    <oc r="Q16">
      <v>211</v>
    </oc>
    <nc r="Q16">
      <v>212</v>
    </nc>
  </rcc>
  <rcc rId="18161" sId="3">
    <oc r="Q17">
      <v>2173</v>
    </oc>
    <nc r="Q17">
      <v>2174</v>
    </nc>
  </rcc>
  <rcc rId="18162" sId="3">
    <oc r="Q18">
      <v>4135</v>
    </oc>
    <nc r="Q18">
      <v>4136</v>
    </nc>
  </rcc>
  <rcc rId="18163" sId="3">
    <oc r="Q20">
      <v>1142</v>
    </oc>
    <nc r="Q20">
      <v>1161</v>
    </nc>
  </rcc>
  <rcc rId="18164" sId="3">
    <oc r="Q29">
      <v>320</v>
    </oc>
    <nc r="Q29">
      <v>319</v>
    </nc>
  </rcc>
  <rcc rId="18165" sId="3">
    <oc r="Q30">
      <v>1411</v>
    </oc>
    <nc r="Q30">
      <v>1414</v>
    </nc>
  </rcc>
  <rcc rId="18166" sId="3">
    <oc r="Q35">
      <v>183</v>
    </oc>
    <nc r="Q35">
      <v>184</v>
    </nc>
  </rcc>
  <rcc rId="18167" sId="3">
    <oc r="Q37">
      <v>377</v>
    </oc>
    <nc r="Q37">
      <v>378</v>
    </nc>
  </rcc>
  <rcc rId="18168" sId="3">
    <oc r="Q44">
      <v>2029</v>
    </oc>
    <nc r="Q44">
      <v>2031</v>
    </nc>
  </rcc>
  <rcc rId="18169" sId="3">
    <oc r="Q54">
      <v>612</v>
    </oc>
    <nc r="Q54">
      <v>613</v>
    </nc>
  </rcc>
  <rcc rId="18170" sId="3">
    <oc r="Q55">
      <v>202</v>
    </oc>
    <nc r="Q55">
      <v>203</v>
    </nc>
  </rcc>
  <rcc rId="18171" sId="3">
    <oc r="Q57">
      <v>280</v>
    </oc>
    <nc r="Q57">
      <v>284</v>
    </nc>
  </rcc>
  <rcc rId="18172" sId="3">
    <oc r="Q63">
      <v>94</v>
    </oc>
    <nc r="Q63">
      <v>95</v>
    </nc>
  </rcc>
  <rcc rId="18173" sId="3">
    <oc r="Q74">
      <v>352</v>
    </oc>
    <nc r="Q74">
      <v>353</v>
    </nc>
  </rcc>
  <rcc rId="18174" sId="3">
    <oc r="Q79">
      <v>3155</v>
    </oc>
    <nc r="Q79">
      <v>3173</v>
    </nc>
  </rcc>
  <rcc rId="18175" sId="3">
    <oc r="S10">
      <v>1333</v>
    </oc>
    <nc r="S10">
      <v>1330</v>
    </nc>
  </rcc>
  <rcc rId="18176" sId="3">
    <oc r="S17">
      <v>2106</v>
    </oc>
    <nc r="S17">
      <v>2102</v>
    </nc>
  </rcc>
  <rcc rId="18177" sId="3">
    <oc r="S18">
      <v>4226</v>
    </oc>
    <nc r="S18">
      <v>4227</v>
    </nc>
  </rcc>
  <rcc rId="18178" sId="3">
    <oc r="S20">
      <v>1097</v>
    </oc>
    <nc r="S20">
      <v>1103</v>
    </nc>
  </rcc>
  <rcc rId="18179" sId="3">
    <oc r="S21">
      <v>335</v>
    </oc>
    <nc r="S21">
      <v>337</v>
    </nc>
  </rcc>
  <rcc rId="18180" sId="3">
    <oc r="S30">
      <v>1501</v>
    </oc>
    <nc r="S30">
      <v>1504</v>
    </nc>
  </rcc>
  <rcc rId="18181" sId="3">
    <oc r="S44">
      <v>1750</v>
    </oc>
    <nc r="S44">
      <v>1755</v>
    </nc>
  </rcc>
  <rcc rId="18182" sId="3">
    <oc r="S46">
      <v>532</v>
    </oc>
    <nc r="S46">
      <v>533</v>
    </nc>
  </rcc>
  <rcc rId="18183" sId="3">
    <oc r="S47">
      <v>204</v>
    </oc>
    <nc r="S47">
      <v>205</v>
    </nc>
  </rcc>
  <rcc rId="18184" sId="3">
    <oc r="S55">
      <v>217</v>
    </oc>
    <nc r="S55">
      <v>218</v>
    </nc>
  </rcc>
  <rcc rId="18185" sId="3">
    <oc r="S57">
      <v>293</v>
    </oc>
    <nc r="S57">
      <v>295</v>
    </nc>
  </rcc>
  <rcc rId="18186" sId="3">
    <oc r="S63">
      <v>89</v>
    </oc>
    <nc r="S63">
      <v>91</v>
    </nc>
  </rcc>
  <rcc rId="18187" sId="3">
    <oc r="S65">
      <v>263</v>
    </oc>
    <nc r="S65">
      <v>264</v>
    </nc>
  </rcc>
  <rcc rId="18188" sId="3">
    <oc r="S67">
      <v>394</v>
    </oc>
    <nc r="S67">
      <v>395</v>
    </nc>
  </rcc>
  <rcc rId="18189" sId="3">
    <oc r="S69">
      <v>1352</v>
    </oc>
    <nc r="S69">
      <v>1349</v>
    </nc>
  </rcc>
  <rcc rId="18190" sId="3">
    <oc r="S71">
      <v>5780</v>
    </oc>
    <nc r="S71">
      <v>5781</v>
    </nc>
  </rcc>
  <rcc rId="18191" sId="3">
    <oc r="S73">
      <v>285</v>
    </oc>
    <nc r="S73">
      <v>286</v>
    </nc>
  </rcc>
  <rcc rId="18192" sId="3">
    <oc r="S75">
      <v>856</v>
    </oc>
    <nc r="S75">
      <v>857</v>
    </nc>
  </rcc>
  <rcc rId="18193" sId="3">
    <oc r="S78">
      <v>4342</v>
    </oc>
    <nc r="S78">
      <v>4339</v>
    </nc>
  </rcc>
  <rcc rId="18194" sId="3">
    <oc r="S79">
      <v>3063</v>
    </oc>
    <nc r="S79">
      <v>3068</v>
    </nc>
  </rcc>
  <rcc rId="18195" sId="3">
    <oc r="U5">
      <v>308</v>
    </oc>
    <nc r="U5">
      <v>310</v>
    </nc>
  </rcc>
  <rcc rId="18196" sId="3">
    <oc r="U10">
      <v>1235</v>
    </oc>
    <nc r="U10">
      <v>1234</v>
    </nc>
  </rcc>
  <rcc rId="18197" sId="3">
    <oc r="U12">
      <v>328</v>
    </oc>
    <nc r="U12">
      <v>329</v>
    </nc>
  </rcc>
  <rcc rId="18198" sId="3">
    <oc r="U13">
      <v>426</v>
    </oc>
    <nc r="U13">
      <v>428</v>
    </nc>
  </rcc>
  <rcc rId="18199" sId="3">
    <oc r="U17">
      <v>1920</v>
    </oc>
    <nc r="U17">
      <v>1933</v>
    </nc>
  </rcc>
  <rcc rId="18200" sId="3">
    <oc r="U20">
      <v>1024</v>
    </oc>
    <nc r="U20">
      <v>1043</v>
    </nc>
  </rcc>
  <rcc rId="18201" sId="3">
    <oc r="U24">
      <v>385</v>
    </oc>
    <nc r="U24">
      <v>386</v>
    </nc>
  </rcc>
  <rcc rId="18202" sId="3">
    <oc r="U30">
      <v>1291</v>
    </oc>
    <nc r="U30">
      <v>1295</v>
    </nc>
  </rcc>
  <rcc rId="18203" sId="3">
    <oc r="U31">
      <v>398</v>
    </oc>
    <nc r="U31">
      <v>399</v>
    </nc>
  </rcc>
  <rcc rId="18204" sId="3">
    <oc r="U37">
      <v>339</v>
    </oc>
    <nc r="U37">
      <v>340</v>
    </nc>
  </rcc>
  <rcc rId="18205" sId="3">
    <oc r="U41">
      <v>145</v>
    </oc>
    <nc r="U41">
      <v>144</v>
    </nc>
  </rcc>
  <rcc rId="18206" sId="3">
    <oc r="U44">
      <v>1957</v>
    </oc>
    <nc r="U44">
      <v>1969</v>
    </nc>
  </rcc>
  <rcc rId="18207" sId="3">
    <oc r="U45">
      <v>130</v>
    </oc>
    <nc r="U45">
      <v>131</v>
    </nc>
  </rcc>
  <rcc rId="18208" sId="3">
    <oc r="U47">
      <v>227</v>
    </oc>
    <nc r="U47">
      <v>228</v>
    </nc>
  </rcc>
  <rcc rId="18209" sId="3">
    <oc r="U52">
      <v>217</v>
    </oc>
    <nc r="U52">
      <v>219</v>
    </nc>
  </rcc>
  <rcc rId="18210" sId="3">
    <oc r="U57">
      <v>262</v>
    </oc>
    <nc r="U57">
      <v>265</v>
    </nc>
  </rcc>
  <rcc rId="18211" sId="3">
    <oc r="U59">
      <v>110</v>
    </oc>
    <nc r="U59">
      <v>109</v>
    </nc>
  </rcc>
  <rcc rId="18212" sId="3">
    <oc r="U62">
      <v>117</v>
    </oc>
    <nc r="U62">
      <v>118</v>
    </nc>
  </rcc>
  <rcc rId="18213" sId="3">
    <oc r="U63">
      <v>98</v>
    </oc>
    <nc r="U63">
      <v>99</v>
    </nc>
  </rcc>
  <rcc rId="18214" sId="3">
    <oc r="U64">
      <v>566</v>
    </oc>
    <nc r="U64">
      <v>568</v>
    </nc>
  </rcc>
  <rcc rId="18215" sId="3">
    <oc r="U69">
      <v>1311</v>
    </oc>
    <nc r="U69">
      <v>1315</v>
    </nc>
  </rcc>
  <rcc rId="18216" sId="3">
    <oc r="U74">
      <v>365</v>
    </oc>
    <nc r="U74">
      <v>366</v>
    </nc>
  </rcc>
  <rcc rId="18217" sId="3">
    <oc r="U78">
      <v>3602</v>
    </oc>
    <nc r="U78">
      <v>3605</v>
    </nc>
  </rcc>
  <rcc rId="18218" sId="3">
    <oc r="U79">
      <v>2919</v>
    </oc>
    <nc r="U79">
      <v>2959</v>
    </nc>
  </rcc>
  <rcc rId="18219" sId="3">
    <oc r="W5">
      <v>318</v>
    </oc>
    <nc r="W5">
      <v>320</v>
    </nc>
  </rcc>
  <rcc rId="18220" sId="3">
    <oc r="W20">
      <v>1145</v>
    </oc>
    <nc r="W20">
      <v>1149</v>
    </nc>
  </rcc>
  <rcc rId="18221" sId="3">
    <oc r="W21">
      <v>360</v>
    </oc>
    <nc r="W21">
      <v>361</v>
    </nc>
  </rcc>
  <rcc rId="18222" sId="3">
    <oc r="W30">
      <v>1435</v>
    </oc>
    <nc r="W30">
      <v>1436</v>
    </nc>
  </rcc>
  <rcc rId="18223" sId="3">
    <oc r="W44">
      <v>1661</v>
    </oc>
    <nc r="W44">
      <v>1662</v>
    </nc>
  </rcc>
  <rcc rId="18224" sId="3">
    <oc r="W47">
      <v>206</v>
    </oc>
    <nc r="W47">
      <v>209</v>
    </nc>
  </rcc>
  <rcc rId="18225" sId="3">
    <oc r="W52">
      <v>266</v>
    </oc>
    <nc r="W52">
      <v>267</v>
    </nc>
  </rcc>
  <rcc rId="18226" sId="3">
    <oc r="W55">
      <v>203</v>
    </oc>
    <nc r="W55">
      <v>206</v>
    </nc>
  </rcc>
  <rcc rId="18227" sId="3">
    <oc r="W63">
      <v>87</v>
    </oc>
    <nc r="W63">
      <v>88</v>
    </nc>
  </rcc>
  <rcc rId="18228" sId="3">
    <oc r="W65">
      <v>257</v>
    </oc>
    <nc r="W65">
      <v>259</v>
    </nc>
  </rcc>
  <rcc rId="18229" sId="3">
    <oc r="W67">
      <v>362</v>
    </oc>
    <nc r="W67">
      <v>364</v>
    </nc>
  </rcc>
  <rcc rId="18230" sId="3">
    <oc r="W69">
      <v>1359</v>
    </oc>
    <nc r="W69">
      <v>1360</v>
    </nc>
  </rcc>
  <rcc rId="18231" sId="3">
    <oc r="W73">
      <v>277</v>
    </oc>
    <nc r="W73">
      <v>278</v>
    </nc>
  </rcc>
  <rcc rId="18232" sId="3">
    <oc r="W78">
      <v>4178</v>
    </oc>
    <nc r="W78">
      <v>4179</v>
    </nc>
  </rcc>
  <rcc rId="18233" sId="3">
    <oc r="W79">
      <v>2893</v>
    </oc>
    <nc r="W79">
      <v>2894</v>
    </nc>
  </rcc>
  <rcc rId="18234" sId="4">
    <oc r="G4">
      <v>140</v>
    </oc>
    <nc r="G4">
      <v>142</v>
    </nc>
  </rcc>
  <rcc rId="18235" sId="4">
    <oc r="G5">
      <v>287</v>
    </oc>
    <nc r="G5">
      <v>291</v>
    </nc>
  </rcc>
  <rcc rId="18236" sId="4">
    <oc r="G10">
      <v>1369</v>
    </oc>
    <nc r="G10">
      <v>1370</v>
    </nc>
  </rcc>
  <rcc rId="18237" sId="4">
    <oc r="G14">
      <v>191</v>
    </oc>
    <nc r="G14">
      <v>192</v>
    </nc>
  </rcc>
  <rcc rId="18238" sId="4">
    <oc r="G15">
      <v>69</v>
    </oc>
    <nc r="G15">
      <v>70</v>
    </nc>
  </rcc>
  <rcc rId="18239" sId="4">
    <oc r="G16">
      <v>223</v>
    </oc>
    <nc r="G16">
      <v>225</v>
    </nc>
  </rcc>
  <rcc rId="18240" sId="4">
    <oc r="G20">
      <v>1125</v>
    </oc>
    <nc r="G20">
      <v>1140</v>
    </nc>
  </rcc>
  <rcc rId="18241" sId="4">
    <oc r="G21">
      <v>436</v>
    </oc>
    <nc r="G21">
      <v>437</v>
    </nc>
  </rcc>
  <rcc rId="18242" sId="4">
    <oc r="G22">
      <v>122</v>
    </oc>
    <nc r="G22">
      <v>123</v>
    </nc>
  </rcc>
  <rcc rId="18243" sId="4">
    <oc r="G28">
      <v>137</v>
    </oc>
    <nc r="G28">
      <v>136</v>
    </nc>
  </rcc>
  <rcc rId="18244" sId="4">
    <oc r="G29">
      <v>360</v>
    </oc>
    <nc r="G29">
      <v>362</v>
    </nc>
  </rcc>
  <rcc rId="18245" sId="4">
    <oc r="G30">
      <v>1472</v>
    </oc>
    <nc r="G30">
      <v>1473</v>
    </nc>
  </rcc>
  <rcc rId="18246" sId="4">
    <oc r="G31">
      <v>375</v>
    </oc>
    <nc r="G31">
      <v>373</v>
    </nc>
  </rcc>
  <rcc rId="18247" sId="4">
    <oc r="G36">
      <v>127</v>
    </oc>
    <nc r="G36">
      <v>128</v>
    </nc>
  </rcc>
  <rcc rId="18248" sId="4">
    <oc r="G37">
      <v>474</v>
    </oc>
    <nc r="G37">
      <v>475</v>
    </nc>
  </rcc>
  <rcc rId="18249" sId="4">
    <oc r="G40">
      <v>472</v>
    </oc>
    <nc r="G40">
      <v>473</v>
    </nc>
  </rcc>
  <rcc rId="18250" sId="4">
    <oc r="G41">
      <v>136</v>
    </oc>
    <nc r="G41">
      <v>137</v>
    </nc>
  </rcc>
  <rcc rId="18251" sId="4">
    <oc r="G44">
      <v>2162</v>
    </oc>
    <nc r="G44">
      <v>2169</v>
    </nc>
  </rcc>
  <rcc rId="18252" sId="4">
    <oc r="G46">
      <v>487</v>
    </oc>
    <nc r="G46">
      <v>488</v>
    </nc>
  </rcc>
  <rcc rId="18253" sId="4">
    <oc r="G47">
      <v>189</v>
    </oc>
    <nc r="G47">
      <v>191</v>
    </nc>
  </rcc>
  <rcc rId="18254" sId="4">
    <oc r="G52">
      <v>208</v>
    </oc>
    <nc r="G52">
      <v>210</v>
    </nc>
  </rcc>
  <rcc rId="18255" sId="4">
    <oc r="G57">
      <v>265</v>
    </oc>
    <nc r="G57">
      <v>267</v>
    </nc>
  </rcc>
  <rcc rId="18256" sId="4">
    <oc r="G64">
      <v>585</v>
    </oc>
    <nc r="G64">
      <v>586</v>
    </nc>
  </rcc>
  <rcc rId="18257" sId="4">
    <oc r="G65">
      <v>263</v>
    </oc>
    <nc r="G65">
      <v>264</v>
    </nc>
  </rcc>
  <rcc rId="18258" sId="4">
    <oc r="G66">
      <v>102</v>
    </oc>
    <nc r="G66">
      <v>103</v>
    </nc>
  </rcc>
  <rcc rId="18259" sId="4">
    <oc r="G67">
      <v>387</v>
    </oc>
    <nc r="G67">
      <v>389</v>
    </nc>
  </rcc>
  <rcc rId="18260" sId="4">
    <oc r="G71">
      <v>6460</v>
    </oc>
    <nc r="G71">
      <v>6464</v>
    </nc>
  </rcc>
  <rcc rId="18261" sId="4">
    <oc r="G74">
      <v>355</v>
    </oc>
    <nc r="G74">
      <v>354</v>
    </nc>
  </rcc>
  <rcc rId="18262" sId="4">
    <oc r="G77">
      <v>222</v>
    </oc>
    <nc r="G77">
      <v>224</v>
    </nc>
  </rcc>
  <rcc rId="18263" sId="4">
    <oc r="G79">
      <v>2733</v>
    </oc>
    <nc r="G79">
      <v>2734</v>
    </nc>
  </rcc>
  <rcc rId="18264" sId="4">
    <oc r="I4">
      <v>135</v>
    </oc>
    <nc r="I4">
      <v>136</v>
    </nc>
  </rcc>
  <rcc rId="18265" sId="4">
    <oc r="I5">
      <v>271</v>
    </oc>
    <nc r="I5">
      <v>277</v>
    </nc>
  </rcc>
  <rcc rId="18266" sId="4">
    <oc r="I6">
      <v>90</v>
    </oc>
    <nc r="I6">
      <v>91</v>
    </nc>
  </rcc>
  <rcc rId="18267" sId="4">
    <oc r="I10">
      <v>1314</v>
    </oc>
    <nc r="I10">
      <v>1315</v>
    </nc>
  </rcc>
  <rcc rId="18268" sId="4">
    <oc r="I15">
      <v>67</v>
    </oc>
    <nc r="I15">
      <v>68</v>
    </nc>
  </rcc>
  <rcc rId="18269" sId="4">
    <oc r="I16">
      <v>220</v>
    </oc>
    <nc r="I16">
      <v>222</v>
    </nc>
  </rcc>
  <rcc rId="18270" sId="4">
    <oc r="I18">
      <v>4143</v>
    </oc>
    <nc r="I18">
      <v>4145</v>
    </nc>
  </rcc>
  <rcc rId="18271" sId="4">
    <oc r="I19">
      <v>417</v>
    </oc>
    <nc r="I19">
      <v>424</v>
    </nc>
  </rcc>
  <rcc rId="18272" sId="4">
    <oc r="I20">
      <v>960</v>
    </oc>
    <nc r="I20">
      <v>991</v>
    </nc>
  </rcc>
  <rcc rId="18273" sId="4">
    <oc r="I21">
      <v>424</v>
    </oc>
    <nc r="I21">
      <v>425</v>
    </nc>
  </rcc>
  <rcc rId="18274" sId="4">
    <oc r="I24">
      <v>379</v>
    </oc>
    <nc r="I24">
      <v>380</v>
    </nc>
  </rcc>
  <rcc rId="18275" sId="4">
    <oc r="I26">
      <v>228</v>
    </oc>
    <nc r="I26">
      <v>229</v>
    </nc>
  </rcc>
  <rcc rId="18276" sId="4">
    <oc r="I29">
      <v>350</v>
    </oc>
    <nc r="I29">
      <v>354</v>
    </nc>
  </rcc>
  <rcc rId="18277" sId="4">
    <oc r="I30">
      <v>1388</v>
    </oc>
    <nc r="I30">
      <v>1389</v>
    </nc>
  </rcc>
  <rcc rId="18278" sId="4">
    <oc r="I31">
      <v>330</v>
    </oc>
    <nc r="I31">
      <v>328</v>
    </nc>
  </rcc>
  <rcc rId="18279" sId="4">
    <oc r="I36">
      <v>125</v>
    </oc>
    <nc r="I36">
      <v>128</v>
    </nc>
  </rcc>
  <rcc rId="18280" sId="4">
    <oc r="I37">
      <v>450</v>
    </oc>
    <nc r="I37">
      <v>453</v>
    </nc>
  </rcc>
  <rcc rId="18281" sId="4">
    <oc r="I38">
      <v>113</v>
    </oc>
    <nc r="I38">
      <v>116</v>
    </nc>
  </rcc>
  <rcc rId="18282" sId="4">
    <oc r="I44">
      <v>2038</v>
    </oc>
    <nc r="I44">
      <v>2057</v>
    </nc>
  </rcc>
  <rcc rId="18283" sId="4">
    <oc r="I45">
      <v>125</v>
    </oc>
    <nc r="I45">
      <v>127</v>
    </nc>
  </rcc>
  <rcc rId="18284" sId="4">
    <oc r="I46">
      <v>459</v>
    </oc>
    <nc r="I46">
      <v>461</v>
    </nc>
  </rcc>
  <rcc rId="18285" sId="4">
    <oc r="I47">
      <v>165</v>
    </oc>
    <nc r="I47">
      <v>169</v>
    </nc>
  </rcc>
  <rcc rId="18286" sId="4">
    <oc r="I48">
      <v>124</v>
    </oc>
    <nc r="I48">
      <v>126</v>
    </nc>
  </rcc>
  <rcc rId="18287" sId="4">
    <oc r="I52">
      <v>191</v>
    </oc>
    <nc r="I52">
      <v>194</v>
    </nc>
  </rcc>
  <rcc rId="18288" sId="4">
    <oc r="I55">
      <v>209</v>
    </oc>
    <nc r="I55">
      <v>211</v>
    </nc>
  </rcc>
  <rcc rId="18289" sId="4">
    <oc r="I57">
      <v>260</v>
    </oc>
    <nc r="I57">
      <v>262</v>
    </nc>
  </rcc>
  <rcc rId="18290" sId="4">
    <oc r="I65">
      <v>258</v>
    </oc>
    <nc r="I65">
      <v>261</v>
    </nc>
  </rcc>
  <rcc rId="18291" sId="4">
    <oc r="I66">
      <v>99</v>
    </oc>
    <nc r="I66">
      <v>101</v>
    </nc>
  </rcc>
  <rcc rId="18292" sId="4">
    <oc r="I67">
      <v>370</v>
    </oc>
    <nc r="I67">
      <v>377</v>
    </nc>
  </rcc>
  <rcc rId="18293" sId="4">
    <oc r="I70">
      <v>95</v>
    </oc>
    <nc r="I70">
      <v>99</v>
    </nc>
  </rcc>
  <rcc rId="18294" sId="4">
    <oc r="I71">
      <v>6304</v>
    </oc>
    <nc r="I71">
      <v>6307</v>
    </nc>
  </rcc>
  <rcc rId="18295" sId="4">
    <oc r="I77">
      <v>210</v>
    </oc>
    <nc r="I77">
      <v>212</v>
    </nc>
  </rcc>
  <rcc rId="18296" sId="4">
    <oc r="I78">
      <v>3923</v>
    </oc>
    <nc r="I78">
      <v>3928</v>
    </nc>
  </rcc>
  <rcc rId="18297" sId="4">
    <oc r="I79">
      <v>2575</v>
    </oc>
    <nc r="I79">
      <v>2592</v>
    </nc>
  </rcc>
  <rcc rId="18298" sId="4">
    <oc r="K2">
      <v>370</v>
    </oc>
    <nc r="K2">
      <v>369</v>
    </nc>
  </rcc>
  <rcc rId="18299" sId="4">
    <oc r="K5">
      <v>307</v>
    </oc>
    <nc r="K5">
      <v>309</v>
    </nc>
  </rcc>
  <rcc rId="18300" sId="4">
    <oc r="K17">
      <v>2096</v>
    </oc>
    <nc r="K17">
      <v>2097</v>
    </nc>
  </rcc>
  <rcc rId="18301" sId="4">
    <oc r="K18">
      <v>3989</v>
    </oc>
    <nc r="K18">
      <v>3990</v>
    </nc>
  </rcc>
  <rcc rId="18302" sId="4">
    <oc r="K20">
      <v>1175</v>
    </oc>
    <nc r="K20">
      <v>1181</v>
    </nc>
  </rcc>
  <rcc rId="18303" sId="4">
    <oc r="K29">
      <v>307</v>
    </oc>
    <nc r="K29">
      <v>308</v>
    </nc>
  </rcc>
  <rcc rId="18304" sId="4">
    <oc r="K36">
      <v>143</v>
    </oc>
    <nc r="K36">
      <v>142</v>
    </nc>
  </rcc>
  <rcc rId="18305" sId="4">
    <oc r="K40">
      <v>450</v>
    </oc>
    <nc r="K40">
      <v>449</v>
    </nc>
  </rcc>
  <rcc rId="18306" sId="4">
    <oc r="K41">
      <v>157</v>
    </oc>
    <nc r="K41">
      <v>158</v>
    </nc>
  </rcc>
  <rcc rId="18307" sId="4">
    <oc r="K44">
      <v>1944</v>
    </oc>
    <nc r="K44">
      <v>1947</v>
    </nc>
  </rcc>
  <rcc rId="18308" sId="4">
    <oc r="K47">
      <v>194</v>
    </oc>
    <nc r="K47">
      <v>196</v>
    </nc>
  </rcc>
  <rcc rId="18309" sId="4">
    <oc r="K51">
      <v>62</v>
    </oc>
    <nc r="K51">
      <v>63</v>
    </nc>
  </rcc>
  <rcc rId="18310" sId="4">
    <oc r="K54">
      <v>606</v>
    </oc>
    <nc r="K54">
      <v>605</v>
    </nc>
  </rcc>
  <rcc rId="18311" sId="4">
    <oc r="K55">
      <v>231</v>
    </oc>
    <nc r="K55">
      <v>230</v>
    </nc>
  </rcc>
  <rcc rId="18312" sId="4">
    <oc r="K64">
      <v>569</v>
    </oc>
    <nc r="K64">
      <v>570</v>
    </nc>
  </rcc>
  <rcc rId="18313" sId="4">
    <oc r="K67">
      <v>377</v>
    </oc>
    <nc r="K67">
      <v>379</v>
    </nc>
  </rcc>
  <rcc rId="18314" sId="4">
    <oc r="K69">
      <v>1277</v>
    </oc>
    <nc r="K69">
      <v>1278</v>
    </nc>
  </rcc>
  <rcc rId="18315" sId="4">
    <oc r="K78">
      <v>4359</v>
    </oc>
    <nc r="K78">
      <v>4360</v>
    </nc>
  </rcc>
  <rcc rId="18316" sId="4">
    <oc r="K79">
      <v>2713</v>
    </oc>
    <nc r="K79">
      <v>2717</v>
    </nc>
  </rcc>
  <rcc rId="18317" sId="4">
    <oc r="M4">
      <v>127</v>
    </oc>
    <nc r="M4">
      <v>128</v>
    </nc>
  </rcc>
  <rcc rId="18318" sId="4">
    <oc r="M5">
      <v>312</v>
    </oc>
    <nc r="M5">
      <v>319</v>
    </nc>
  </rcc>
  <rcc rId="18319" sId="4">
    <oc r="M6">
      <v>101</v>
    </oc>
    <nc r="M6">
      <v>102</v>
    </nc>
  </rcc>
  <rcc rId="18320" sId="4">
    <oc r="M7">
      <v>90</v>
    </oc>
    <nc r="M7">
      <v>91</v>
    </nc>
  </rcc>
  <rcc rId="18321" sId="4">
    <oc r="M20">
      <v>1111</v>
    </oc>
    <nc r="M20">
      <v>1126</v>
    </nc>
  </rcc>
  <rcc rId="18322" sId="4">
    <oc r="M22">
      <v>105</v>
    </oc>
    <nc r="M22">
      <v>106</v>
    </nc>
  </rcc>
  <rcc rId="18323" sId="4">
    <oc r="M29">
      <v>330</v>
    </oc>
    <nc r="M29">
      <v>331</v>
    </nc>
  </rcc>
  <rcc rId="18324" sId="4">
    <oc r="M30">
      <v>1335</v>
    </oc>
    <nc r="M30">
      <v>1336</v>
    </nc>
  </rcc>
  <rcc rId="18325" sId="4">
    <oc r="M35">
      <v>176</v>
    </oc>
    <nc r="M35">
      <v>177</v>
    </nc>
  </rcc>
  <rcc rId="18326" sId="4">
    <oc r="M37">
      <v>429</v>
    </oc>
    <nc r="M37">
      <v>431</v>
    </nc>
  </rcc>
  <rcc rId="18327" sId="4">
    <oc r="M41">
      <v>142</v>
    </oc>
    <nc r="M41">
      <v>145</v>
    </nc>
  </rcc>
  <rcc rId="18328" sId="4">
    <oc r="M44">
      <v>2089</v>
    </oc>
    <nc r="M44">
      <v>2092</v>
    </nc>
  </rcc>
  <rcc rId="18329" sId="4">
    <oc r="M47">
      <v>213</v>
    </oc>
    <nc r="M47">
      <v>214</v>
    </nc>
  </rcc>
  <rcc rId="18330" sId="4">
    <oc r="M52">
      <v>222</v>
    </oc>
    <nc r="M52">
      <v>225</v>
    </nc>
  </rcc>
  <rcc rId="18331" sId="4">
    <oc r="M55">
      <v>202</v>
    </oc>
    <nc r="M55">
      <v>203</v>
    </nc>
  </rcc>
  <rcc rId="18332" sId="4">
    <oc r="M57">
      <v>263</v>
    </oc>
    <nc r="M57">
      <v>265</v>
    </nc>
  </rcc>
  <rcc rId="18333" sId="4">
    <oc r="M61">
      <v>287</v>
    </oc>
    <nc r="M61">
      <v>288</v>
    </nc>
  </rcc>
  <rcc rId="18334" sId="4">
    <oc r="M63">
      <v>106</v>
    </oc>
    <nc r="M63">
      <v>107</v>
    </nc>
  </rcc>
  <rcc rId="18335" sId="4">
    <oc r="M64">
      <v>576</v>
    </oc>
    <nc r="M64">
      <v>577</v>
    </nc>
  </rcc>
  <rcc rId="18336" sId="4">
    <oc r="M69">
      <v>1430</v>
    </oc>
    <nc r="M69">
      <v>1429</v>
    </nc>
  </rcc>
  <rcc rId="18337" sId="4">
    <oc r="M71">
      <v>5882</v>
    </oc>
    <nc r="M71">
      <v>5884</v>
    </nc>
  </rcc>
  <rcc rId="18338" sId="4">
    <oc r="M72">
      <v>367</v>
    </oc>
    <nc r="M72">
      <v>366</v>
    </nc>
  </rcc>
  <rcc rId="18339" sId="4">
    <oc r="M77">
      <v>208</v>
    </oc>
    <nc r="M77">
      <v>210</v>
    </nc>
  </rcc>
  <rcc rId="18340" sId="4">
    <oc r="M79">
      <v>2754</v>
    </oc>
    <nc r="M79">
      <v>2768</v>
    </nc>
  </rcc>
  <rcc rId="18341" sId="4">
    <oc r="O2">
      <v>365</v>
    </oc>
    <nc r="O2">
      <v>364</v>
    </nc>
  </rcc>
  <rcc rId="18342" sId="4">
    <oc r="O13">
      <v>454</v>
    </oc>
    <nc r="O13">
      <v>453</v>
    </nc>
  </rcc>
  <rcc rId="18343" sId="4">
    <oc r="O18">
      <v>3985</v>
    </oc>
    <nc r="O18">
      <v>3986</v>
    </nc>
  </rcc>
  <rcc rId="18344" sId="4">
    <oc r="O20">
      <v>1113</v>
    </oc>
    <nc r="O20">
      <v>1117</v>
    </nc>
  </rcc>
  <rcc rId="18345" sId="4">
    <oc r="O21">
      <v>321</v>
    </oc>
    <nc r="O21">
      <v>322</v>
    </nc>
  </rcc>
  <rcc rId="18346" sId="4">
    <oc r="O30">
      <v>1353</v>
    </oc>
    <nc r="O30">
      <v>1354</v>
    </nc>
  </rcc>
  <rcc rId="18347" sId="4">
    <oc r="O36">
      <v>145</v>
    </oc>
    <nc r="O36">
      <v>144</v>
    </nc>
  </rcc>
  <rcc rId="18348" sId="4">
    <oc r="O40">
      <v>448</v>
    </oc>
    <nc r="O40">
      <v>447</v>
    </nc>
  </rcc>
  <rcc rId="18349" sId="4">
    <oc r="O44">
      <v>2004</v>
    </oc>
    <nc r="O44">
      <v>2005</v>
    </nc>
  </rcc>
  <rcc rId="18350" sId="4">
    <oc r="O47">
      <v>199</v>
    </oc>
    <nc r="O47">
      <v>201</v>
    </nc>
  </rcc>
  <rcc rId="18351" sId="4">
    <oc r="O51">
      <v>63</v>
    </oc>
    <nc r="O51">
      <v>64</v>
    </nc>
  </rcc>
  <rcc rId="18352" sId="4">
    <oc r="O54">
      <v>594</v>
    </oc>
    <nc r="O54">
      <v>593</v>
    </nc>
  </rcc>
  <rcc rId="18353" sId="4">
    <oc r="O64">
      <v>586</v>
    </oc>
    <nc r="O64">
      <v>587</v>
    </nc>
  </rcc>
  <rcc rId="18354" sId="4">
    <oc r="O65">
      <v>281</v>
    </oc>
    <nc r="O65">
      <v>283</v>
    </nc>
  </rcc>
  <rcc rId="18355" sId="4">
    <oc r="O67">
      <v>374</v>
    </oc>
    <nc r="O67">
      <v>375</v>
    </nc>
  </rcc>
  <rcc rId="18356" sId="4">
    <oc r="O71">
      <v>5664</v>
    </oc>
    <nc r="O71">
      <v>5665</v>
    </nc>
  </rcc>
  <rcc rId="18357" sId="4">
    <oc r="O73">
      <v>270</v>
    </oc>
    <nc r="O73">
      <v>271</v>
    </nc>
  </rcc>
  <rcc rId="18358" sId="4">
    <oc r="O79">
      <v>2713</v>
    </oc>
    <nc r="O79">
      <v>2712</v>
    </nc>
  </rcc>
  <rcc rId="18359" sId="4">
    <oc r="Q2">
      <v>355</v>
    </oc>
    <nc r="Q2">
      <v>356</v>
    </nc>
  </rcc>
  <rcc rId="18360" sId="4">
    <oc r="Q4">
      <v>127</v>
    </oc>
    <nc r="Q4">
      <v>126</v>
    </nc>
  </rcc>
  <rcc rId="18361" sId="4">
    <oc r="Q5">
      <v>303</v>
    </oc>
    <nc r="Q5">
      <v>315</v>
    </nc>
  </rcc>
  <rcc rId="18362" sId="4">
    <oc r="Q7">
      <v>90</v>
    </oc>
    <nc r="Q7">
      <v>91</v>
    </nc>
  </rcc>
  <rcc rId="18363" sId="4">
    <oc r="Q8">
      <v>362</v>
    </oc>
    <nc r="Q8">
      <v>360</v>
    </nc>
  </rcc>
  <rcc rId="18364" sId="4">
    <oc r="Q10">
      <v>1264</v>
    </oc>
    <nc r="Q10">
      <v>1263</v>
    </nc>
  </rcc>
  <rcc rId="18365" sId="4">
    <oc r="Q11">
      <v>132</v>
    </oc>
    <nc r="Q11">
      <v>129</v>
    </nc>
  </rcc>
  <rcc rId="18366" sId="4">
    <oc r="Q12">
      <v>343</v>
    </oc>
    <nc r="Q12">
      <v>342</v>
    </nc>
  </rcc>
  <rcc rId="18367" sId="4">
    <oc r="Q13">
      <v>487</v>
    </oc>
    <nc r="Q13">
      <v>484</v>
    </nc>
  </rcc>
  <rcc rId="18368" sId="4">
    <oc r="Q15">
      <v>65</v>
    </oc>
    <nc r="Q15">
      <v>67</v>
    </nc>
  </rcc>
  <rcc rId="18369" sId="4">
    <oc r="Q17">
      <v>2184</v>
    </oc>
    <nc r="Q17">
      <v>2161</v>
    </nc>
  </rcc>
  <rcc rId="18370" sId="4">
    <oc r="Q18">
      <v>4148</v>
    </oc>
    <nc r="Q18">
      <v>4155</v>
    </nc>
  </rcc>
  <rcc rId="18371" sId="4">
    <oc r="Q19">
      <v>449</v>
    </oc>
    <nc r="Q19">
      <v>448</v>
    </nc>
  </rcc>
  <rcc rId="18372" sId="4">
    <oc r="Q20">
      <v>1138</v>
    </oc>
    <nc r="Q20">
      <v>1122</v>
    </nc>
  </rcc>
  <rcc rId="18373" sId="4">
    <oc r="Q21">
      <v>394</v>
    </oc>
    <nc r="Q21">
      <v>391</v>
    </nc>
  </rcc>
  <rcc rId="18374" sId="4">
    <oc r="Q22">
      <v>122</v>
    </oc>
    <nc r="Q22">
      <v>123</v>
    </nc>
  </rcc>
  <rcc rId="18375" sId="4">
    <oc r="Q24">
      <v>383</v>
    </oc>
    <nc r="Q24">
      <v>386</v>
    </nc>
  </rcc>
  <rcc rId="18376" sId="4">
    <oc r="Q26">
      <v>221</v>
    </oc>
    <nc r="Q26">
      <v>223</v>
    </nc>
  </rcc>
  <rcc rId="18377" sId="4">
    <oc r="Q27">
      <v>195</v>
    </oc>
    <nc r="Q27">
      <v>194</v>
    </nc>
  </rcc>
  <rcc rId="18378" sId="4">
    <oc r="Q29">
      <v>323</v>
    </oc>
    <nc r="Q29">
      <v>328</v>
    </nc>
  </rcc>
  <rcc rId="18379" sId="4">
    <oc r="Q30">
      <v>1414</v>
    </oc>
    <nc r="Q30">
      <v>1405</v>
    </nc>
  </rcc>
  <rcc rId="18380" sId="4">
    <oc r="Q31">
      <v>378</v>
    </oc>
    <nc r="Q31">
      <v>381</v>
    </nc>
  </rcc>
  <rcc rId="18381" sId="4">
    <oc r="Q32">
      <v>135</v>
    </oc>
    <nc r="Q32">
      <v>133</v>
    </nc>
  </rcc>
  <rcc rId="18382" sId="4">
    <oc r="Q34">
      <v>132</v>
    </oc>
    <nc r="Q34">
      <v>125</v>
    </nc>
  </rcc>
  <rcc rId="18383" sId="4">
    <oc r="Q35">
      <v>187</v>
    </oc>
    <nc r="Q35">
      <v>190</v>
    </nc>
  </rcc>
  <rcc rId="18384" sId="4">
    <oc r="Q36">
      <v>128</v>
    </oc>
    <nc r="Q36">
      <v>127</v>
    </nc>
  </rcc>
  <rcc rId="18385" sId="4">
    <oc r="Q38">
      <v>104</v>
    </oc>
    <nc r="Q38">
      <v>100</v>
    </nc>
  </rcc>
  <rcc rId="18386" sId="4">
    <oc r="Q40">
      <v>410</v>
    </oc>
    <nc r="Q40">
      <v>414</v>
    </nc>
  </rcc>
  <rcc rId="18387" sId="4">
    <oc r="Q41">
      <v>144</v>
    </oc>
    <nc r="Q41">
      <v>147</v>
    </nc>
  </rcc>
  <rcc rId="18388" sId="4">
    <oc r="Q42">
      <v>145</v>
    </oc>
    <nc r="Q42">
      <v>146</v>
    </nc>
  </rcc>
  <rcc rId="18389" sId="4">
    <oc r="Q44">
      <v>2029</v>
    </oc>
    <nc r="Q44">
      <v>2037</v>
    </nc>
  </rcc>
  <rcc rId="18390" sId="4">
    <oc r="Q45">
      <v>121</v>
    </oc>
    <nc r="Q45">
      <v>119</v>
    </nc>
  </rcc>
  <rcc rId="18391" sId="4">
    <oc r="Q46">
      <v>481</v>
    </oc>
    <nc r="Q46">
      <v>477</v>
    </nc>
  </rcc>
  <rcc rId="18392" sId="4">
    <oc r="Q47">
      <v>213</v>
    </oc>
    <nc r="Q47">
      <v>212</v>
    </nc>
  </rcc>
  <rcc rId="18393" sId="4">
    <oc r="Q48">
      <v>141</v>
    </oc>
    <nc r="Q48">
      <v>138</v>
    </nc>
  </rcc>
  <rcc rId="18394" sId="4">
    <oc r="Q49">
      <v>241</v>
    </oc>
    <nc r="Q49">
      <v>238</v>
    </nc>
  </rcc>
  <rcc rId="18395" sId="4">
    <oc r="Q50">
      <v>264</v>
    </oc>
    <nc r="Q50">
      <v>268</v>
    </nc>
  </rcc>
  <rcc rId="18396" sId="4">
    <oc r="Q52">
      <v>214</v>
    </oc>
    <nc r="Q52">
      <v>218</v>
    </nc>
  </rcc>
  <rcc rId="18397" sId="4">
    <oc r="Q53">
      <v>188</v>
    </oc>
    <nc r="Q53">
      <v>189</v>
    </nc>
  </rcc>
  <rcc rId="18398" sId="4">
    <oc r="Q54">
      <v>619</v>
    </oc>
    <nc r="Q54">
      <v>621</v>
    </nc>
  </rcc>
  <rcc rId="18399" sId="4">
    <oc r="Q55">
      <v>205</v>
    </oc>
    <nc r="Q55">
      <v>206</v>
    </nc>
  </rcc>
  <rcc rId="18400" sId="4">
    <oc r="Q56">
      <v>318</v>
    </oc>
    <nc r="Q56">
      <v>320</v>
    </nc>
  </rcc>
  <rcc rId="18401" sId="4">
    <oc r="Q57">
      <v>271</v>
    </oc>
    <nc r="Q57">
      <v>273</v>
    </nc>
  </rcc>
  <rcc rId="18402" sId="4">
    <oc r="Q58">
      <v>249</v>
    </oc>
    <nc r="Q58">
      <v>247</v>
    </nc>
  </rcc>
  <rcc rId="18403" sId="4">
    <oc r="Q59">
      <v>87</v>
    </oc>
    <nc r="Q59">
      <v>90</v>
    </nc>
  </rcc>
  <rcc rId="18404" sId="4">
    <oc r="Q60">
      <v>187</v>
    </oc>
    <nc r="Q60">
      <v>185</v>
    </nc>
  </rcc>
  <rcc rId="18405" sId="4">
    <oc r="Q61">
      <v>288</v>
    </oc>
    <nc r="Q61">
      <v>283</v>
    </nc>
  </rcc>
  <rcc rId="18406" sId="4">
    <oc r="Q62">
      <v>115</v>
    </oc>
    <nc r="Q62">
      <v>111</v>
    </nc>
  </rcc>
  <rcc rId="18407" sId="4">
    <oc r="Q63">
      <v>106</v>
    </oc>
    <nc r="Q63">
      <v>107</v>
    </nc>
  </rcc>
  <rcc rId="18408" sId="4">
    <oc r="Q64">
      <v>583</v>
    </oc>
    <nc r="Q64">
      <v>584</v>
    </nc>
  </rcc>
  <rcc rId="18409" sId="4">
    <oc r="Q65">
      <v>268</v>
    </oc>
    <nc r="Q65">
      <v>265</v>
    </nc>
  </rcc>
  <rcc rId="18410" sId="4">
    <oc r="Q66">
      <v>110</v>
    </oc>
    <nc r="Q66">
      <v>111</v>
    </nc>
  </rcc>
  <rcc rId="18411" sId="4">
    <oc r="Q67">
      <v>386</v>
    </oc>
    <nc r="Q67">
      <v>385</v>
    </nc>
  </rcc>
  <rcc rId="18412" sId="4">
    <oc r="Q69">
      <v>1462</v>
    </oc>
    <nc r="Q69">
      <v>1451</v>
    </nc>
  </rcc>
  <rcc rId="18413" sId="4">
    <oc r="Q70">
      <v>116</v>
    </oc>
    <nc r="Q70">
      <v>113</v>
    </nc>
  </rcc>
  <rcc rId="18414" sId="4">
    <oc r="Q71">
      <v>5867</v>
    </oc>
    <nc r="Q71">
      <v>5866</v>
    </nc>
  </rcc>
  <rcc rId="18415" sId="4">
    <oc r="Q72">
      <v>394</v>
    </oc>
    <nc r="Q72">
      <v>393</v>
    </nc>
  </rcc>
  <rcc rId="18416" sId="4">
    <oc r="Q73">
      <v>242</v>
    </oc>
    <nc r="Q73">
      <v>239</v>
    </nc>
  </rcc>
  <rcc rId="18417" sId="4">
    <oc r="Q74">
      <v>359</v>
    </oc>
    <nc r="Q74">
      <v>361</v>
    </nc>
  </rcc>
  <rcc rId="18418" sId="4">
    <oc r="Q75">
      <v>792</v>
    </oc>
    <nc r="Q75">
      <v>797</v>
    </nc>
  </rcc>
  <rcc rId="18419" sId="4">
    <oc r="Q76">
      <v>119</v>
    </oc>
    <nc r="Q76">
      <v>120</v>
    </nc>
  </rcc>
  <rcc rId="18420" sId="4">
    <oc r="Q77">
      <v>214</v>
    </oc>
    <nc r="Q77">
      <v>213</v>
    </nc>
  </rcc>
  <rcc rId="18421" sId="4">
    <oc r="Q78">
      <v>4291</v>
    </oc>
    <nc r="Q78">
      <v>4286</v>
    </nc>
  </rcc>
  <rcc rId="18422" sId="4">
    <oc r="Q79">
      <v>2737</v>
    </oc>
    <nc r="Q79">
      <v>2743</v>
    </nc>
  </rcc>
  <rcc rId="18423" sId="4">
    <oc r="S2">
      <v>341</v>
    </oc>
    <nc r="S2">
      <v>344</v>
    </nc>
  </rcc>
  <rcc rId="18424" sId="4">
    <oc r="S5">
      <v>313</v>
    </oc>
    <nc r="S5">
      <v>316</v>
    </nc>
  </rcc>
  <rcc rId="18425" sId="4">
    <oc r="S6">
      <v>162</v>
    </oc>
    <nc r="S6">
      <v>163</v>
    </nc>
  </rcc>
  <rcc rId="18426" sId="4">
    <oc r="S10">
      <v>1251</v>
    </oc>
    <nc r="S10">
      <v>1254</v>
    </nc>
  </rcc>
  <rcc rId="18427" sId="4">
    <oc r="S17">
      <v>2098</v>
    </oc>
    <nc r="S17">
      <v>2119</v>
    </nc>
  </rcc>
  <rcc rId="18428" sId="4">
    <oc r="S18">
      <v>4207</v>
    </oc>
    <nc r="S18">
      <v>4216</v>
    </nc>
  </rcc>
  <rcc rId="18429" sId="4">
    <oc r="S20">
      <v>1060</v>
    </oc>
    <nc r="S20">
      <v>1065</v>
    </nc>
  </rcc>
  <rcc rId="18430" sId="4">
    <oc r="S21">
      <v>324</v>
    </oc>
    <nc r="S21">
      <v>326</v>
    </nc>
  </rcc>
  <rcc rId="18431" sId="4">
    <oc r="S24">
      <v>457</v>
    </oc>
    <nc r="S24">
      <v>459</v>
    </nc>
  </rcc>
  <rcc rId="18432" sId="4">
    <oc r="S30">
      <v>1435</v>
    </oc>
    <nc r="S30">
      <v>1441</v>
    </nc>
  </rcc>
  <rcc rId="18433" sId="4">
    <oc r="S31">
      <v>293</v>
    </oc>
    <nc r="S31">
      <v>294</v>
    </nc>
  </rcc>
  <rcc rId="18434" sId="4">
    <oc r="S32">
      <v>147</v>
    </oc>
    <nc r="S32">
      <v>148</v>
    </nc>
  </rcc>
  <rcc rId="18435" sId="4">
    <oc r="S34">
      <v>117</v>
    </oc>
    <nc r="S34">
      <v>118</v>
    </nc>
  </rcc>
  <rcc rId="18436" sId="4">
    <oc r="S36">
      <v>139</v>
    </oc>
    <nc r="S36">
      <v>140</v>
    </nc>
  </rcc>
  <rcc rId="18437" sId="4">
    <oc r="S39">
      <v>365</v>
    </oc>
    <nc r="S39">
      <v>368</v>
    </nc>
  </rcc>
  <rcc rId="18438" sId="4">
    <oc r="S40">
      <v>405</v>
    </oc>
    <nc r="S40">
      <v>406</v>
    </nc>
  </rcc>
  <rcc rId="18439" sId="4">
    <oc r="S42">
      <v>143</v>
    </oc>
    <nc r="S42">
      <v>145</v>
    </nc>
  </rcc>
  <rcc rId="18440" sId="4">
    <oc r="S44">
      <v>1885</v>
    </oc>
    <nc r="S44">
      <v>1889</v>
    </nc>
  </rcc>
  <rcc rId="18441" sId="4">
    <oc r="S46">
      <v>500</v>
    </oc>
    <nc r="S46">
      <v>501</v>
    </nc>
  </rcc>
  <rcc rId="18442" sId="4">
    <oc r="S47">
      <v>188</v>
    </oc>
    <nc r="S47">
      <v>189</v>
    </nc>
  </rcc>
  <rcc rId="18443" sId="4">
    <oc r="S51">
      <v>61</v>
    </oc>
    <nc r="S51">
      <v>62</v>
    </nc>
  </rcc>
  <rcc rId="18444" sId="4">
    <oc r="S52">
      <v>239</v>
    </oc>
    <nc r="S52">
      <v>241</v>
    </nc>
  </rcc>
  <rcc rId="18445" sId="4">
    <oc r="S55">
      <v>226</v>
    </oc>
    <nc r="S55">
      <v>227</v>
    </nc>
  </rcc>
  <rcc rId="18446" sId="4">
    <oc r="S57">
      <v>284</v>
    </oc>
    <nc r="S57">
      <v>286</v>
    </nc>
  </rcc>
  <rcc rId="18447" sId="4">
    <oc r="S61">
      <v>253</v>
    </oc>
    <nc r="S61">
      <v>277</v>
    </nc>
  </rcc>
  <rcc rId="18448" sId="4">
    <oc r="S62">
      <v>138</v>
    </oc>
    <nc r="S62">
      <v>139</v>
    </nc>
  </rcc>
  <rcc rId="18449" sId="4">
    <oc r="S63">
      <v>99</v>
    </oc>
    <nc r="S63">
      <v>100</v>
    </nc>
  </rcc>
  <rcc rId="18450" sId="4">
    <oc r="S64">
      <v>569</v>
    </oc>
    <nc r="S64">
      <v>573</v>
    </nc>
  </rcc>
  <rcc rId="18451" sId="4">
    <oc r="S65">
      <v>282</v>
    </oc>
    <nc r="S65">
      <v>285</v>
    </nc>
  </rcc>
  <rcc rId="18452" sId="4">
    <oc r="S67">
      <v>375</v>
    </oc>
    <nc r="S67">
      <v>376</v>
    </nc>
  </rcc>
  <rcc rId="18453" sId="4">
    <oc r="S69">
      <v>1343</v>
    </oc>
    <nc r="S69">
      <v>1350</v>
    </nc>
  </rcc>
  <rcc rId="18454" sId="4">
    <oc r="S71">
      <v>5722</v>
    </oc>
    <nc r="S71">
      <v>5771</v>
    </nc>
  </rcc>
  <rcc rId="18455" sId="4">
    <oc r="S73">
      <v>283</v>
    </oc>
    <nc r="S73">
      <v>284</v>
    </nc>
  </rcc>
  <rcc rId="18456" sId="4">
    <oc r="S74">
      <v>323</v>
    </oc>
    <nc r="S74">
      <v>324</v>
    </nc>
  </rcc>
  <rcc rId="18457" sId="4">
    <oc r="S75">
      <v>871</v>
    </oc>
    <nc r="S75">
      <v>876</v>
    </nc>
  </rcc>
  <rcc rId="18458" sId="4">
    <oc r="S76">
      <v>129</v>
    </oc>
    <nc r="S76">
      <v>130</v>
    </nc>
  </rcc>
  <rcc rId="18459" sId="4">
    <oc r="S78">
      <v>4319</v>
    </oc>
    <nc r="S78">
      <v>4360</v>
    </nc>
  </rcc>
  <rcc rId="18460" sId="4">
    <oc r="S79">
      <v>2660</v>
    </oc>
    <nc r="S79">
      <v>2731</v>
    </nc>
  </rcc>
  <rcc rId="18461" sId="4">
    <oc r="U3">
      <v>139</v>
    </oc>
    <nc r="U3">
      <v>141</v>
    </nc>
  </rcc>
  <rcc rId="18462" sId="4">
    <oc r="U5">
      <v>304</v>
    </oc>
    <nc r="U5">
      <v>305</v>
    </nc>
  </rcc>
  <rcc rId="18463" sId="4">
    <oc r="U7">
      <v>86</v>
    </oc>
    <nc r="U7">
      <v>87</v>
    </nc>
  </rcc>
  <rcc rId="18464" sId="4">
    <oc r="U10">
      <v>1188</v>
    </oc>
    <nc r="U10">
      <v>1187</v>
    </nc>
  </rcc>
  <rcc rId="18465" sId="4">
    <oc r="U12">
      <v>330</v>
    </oc>
    <nc r="U12">
      <v>331</v>
    </nc>
  </rcc>
  <rcc rId="18466" sId="4">
    <oc r="U17">
      <v>1920</v>
    </oc>
    <nc r="U17">
      <v>1919</v>
    </nc>
  </rcc>
  <rcc rId="18467" sId="4">
    <oc r="U18">
      <v>3586</v>
    </oc>
    <nc r="U18">
      <v>3587</v>
    </nc>
  </rcc>
  <rcc rId="18468" sId="4">
    <oc r="U20">
      <v>1007</v>
    </oc>
    <nc r="U20">
      <v>1017</v>
    </nc>
  </rcc>
  <rcc rId="18469" sId="4">
    <oc r="U22">
      <v>122</v>
    </oc>
    <nc r="U22">
      <v>123</v>
    </nc>
  </rcc>
  <rcc rId="18470" sId="4">
    <oc r="U24">
      <v>377</v>
    </oc>
    <nc r="U24">
      <v>378</v>
    </nc>
  </rcc>
  <rcc rId="18471" sId="4">
    <oc r="U28">
      <v>133</v>
    </oc>
    <nc r="U28">
      <v>134</v>
    </nc>
  </rcc>
  <rcc rId="18472" sId="4">
    <oc r="U30">
      <v>1270</v>
    </oc>
    <nc r="U30">
      <v>1271</v>
    </nc>
  </rcc>
  <rcc rId="18473" sId="4">
    <oc r="U31">
      <v>387</v>
    </oc>
    <nc r="U31">
      <v>388</v>
    </nc>
  </rcc>
  <rcc rId="18474" sId="4">
    <oc r="U37">
      <v>362</v>
    </oc>
    <nc r="U37">
      <v>363</v>
    </nc>
  </rcc>
  <rcc rId="18475" sId="4">
    <oc r="U43">
      <v>88</v>
    </oc>
    <nc r="U43">
      <v>89</v>
    </nc>
  </rcc>
  <rcc rId="18476" sId="4">
    <oc r="U44">
      <v>1961</v>
    </oc>
    <nc r="U44">
      <v>1972</v>
    </nc>
  </rcc>
  <rcc rId="18477" sId="4">
    <oc r="U45">
      <v>121</v>
    </oc>
    <nc r="U45">
      <v>122</v>
    </nc>
  </rcc>
  <rcc rId="18478" sId="4">
    <oc r="U47">
      <v>199</v>
    </oc>
    <nc r="U47">
      <v>200</v>
    </nc>
  </rcc>
  <rcc rId="18479" sId="4">
    <oc r="U48">
      <v>146</v>
    </oc>
    <nc r="U48">
      <v>147</v>
    </nc>
  </rcc>
  <rcc rId="18480" sId="4">
    <oc r="U52">
      <v>215</v>
    </oc>
    <nc r="U52">
      <v>216</v>
    </nc>
  </rcc>
  <rcc rId="18481" sId="4">
    <oc r="U54">
      <v>615</v>
    </oc>
    <nc r="U54">
      <v>616</v>
    </nc>
  </rcc>
  <rcc rId="18482" sId="4">
    <oc r="U57">
      <v>261</v>
    </oc>
    <nc r="U57">
      <v>263</v>
    </nc>
  </rcc>
  <rcc rId="18483" sId="4">
    <oc r="U62">
      <v>104</v>
    </oc>
    <nc r="U62">
      <v>105</v>
    </nc>
  </rcc>
  <rcc rId="18484" sId="4">
    <oc r="U63">
      <v>106</v>
    </oc>
    <nc r="U63">
      <v>107</v>
    </nc>
  </rcc>
  <rcc rId="18485" sId="4">
    <oc r="U64">
      <v>566</v>
    </oc>
    <nc r="U64">
      <v>567</v>
    </nc>
  </rcc>
  <rcc rId="18486" sId="4">
    <oc r="U65">
      <v>268</v>
    </oc>
    <nc r="U65">
      <v>267</v>
    </nc>
  </rcc>
  <rcc rId="18487" sId="4">
    <oc r="U67">
      <v>397</v>
    </oc>
    <nc r="U67">
      <v>398</v>
    </nc>
  </rcc>
  <rcc rId="18488" sId="4">
    <oc r="U69">
      <v>1304</v>
    </oc>
    <nc r="U69">
      <v>1306</v>
    </nc>
  </rcc>
  <rcc rId="18489" sId="4">
    <oc r="U70">
      <v>109</v>
    </oc>
    <nc r="U70">
      <v>108</v>
    </nc>
  </rcc>
  <rcc rId="18490" sId="4">
    <oc r="U71">
      <v>5198</v>
    </oc>
    <nc r="U71">
      <v>5197</v>
    </nc>
  </rcc>
  <rcc rId="18491" sId="4">
    <oc r="U74">
      <v>370</v>
    </oc>
    <nc r="U74">
      <v>371</v>
    </nc>
  </rcc>
  <rcc rId="18492" sId="4">
    <oc r="U75">
      <v>671</v>
    </oc>
    <nc r="U75">
      <v>673</v>
    </nc>
  </rcc>
  <rcc rId="18493" sId="4">
    <oc r="U77">
      <v>202</v>
    </oc>
    <nc r="U77">
      <v>203</v>
    </nc>
  </rcc>
  <rcc rId="18494" sId="4">
    <oc r="U78">
      <v>3681</v>
    </oc>
    <nc r="U78">
      <v>3682</v>
    </nc>
  </rcc>
  <rcc rId="18495" sId="4">
    <oc r="U79">
      <v>2606</v>
    </oc>
    <nc r="U79">
      <v>2621</v>
    </nc>
  </rcc>
  <rcc rId="18496" sId="4">
    <oc r="W2">
      <v>379</v>
    </oc>
    <nc r="W2">
      <v>378</v>
    </nc>
  </rcc>
  <rcc rId="18497" sId="4">
    <oc r="W5">
      <v>308</v>
    </oc>
    <nc r="W5">
      <v>309</v>
    </nc>
  </rcc>
  <rcc rId="18498" sId="4">
    <oc r="W10">
      <v>1165</v>
    </oc>
    <nc r="W10">
      <v>1164</v>
    </nc>
  </rcc>
  <rcc rId="18499" sId="4">
    <oc r="W18">
      <v>4211</v>
    </oc>
    <nc r="W18">
      <v>4212</v>
    </nc>
  </rcc>
  <rcc rId="18500" sId="4">
    <oc r="W20">
      <v>1126</v>
    </oc>
    <nc r="W20">
      <v>1131</v>
    </nc>
  </rcc>
  <rcc rId="18501" sId="4">
    <oc r="W21">
      <v>345</v>
    </oc>
    <nc r="W21">
      <v>346</v>
    </nc>
  </rcc>
  <rcc rId="18502" sId="4">
    <oc r="W29">
      <v>311</v>
    </oc>
    <nc r="W29">
      <v>312</v>
    </nc>
  </rcc>
  <rcc rId="18503" sId="4">
    <oc r="W36">
      <v>140</v>
    </oc>
    <nc r="W36">
      <v>139</v>
    </nc>
  </rcc>
  <rcc rId="18504" sId="4">
    <oc r="W40">
      <v>412</v>
    </oc>
    <nc r="W40">
      <v>411</v>
    </nc>
  </rcc>
  <rcc rId="18505" sId="4">
    <oc r="W44">
      <v>1823</v>
    </oc>
    <nc r="W44">
      <v>1824</v>
    </nc>
  </rcc>
  <rcc rId="18506" sId="4">
    <oc r="W47">
      <v>187</v>
    </oc>
    <nc r="W47">
      <v>191</v>
    </nc>
  </rcc>
  <rcc rId="18507" sId="4">
    <oc r="W51">
      <v>62</v>
    </oc>
    <nc r="W51">
      <v>63</v>
    </nc>
  </rcc>
  <rcc rId="18508" sId="4">
    <oc r="W52">
      <v>243</v>
    </oc>
    <nc r="W52">
      <v>244</v>
    </nc>
  </rcc>
  <rcc rId="18509" sId="4">
    <oc r="W54">
      <v>587</v>
    </oc>
    <nc r="W54">
      <v>586</v>
    </nc>
  </rcc>
  <rcc rId="18510" sId="4">
    <oc r="W55">
      <v>209</v>
    </oc>
    <nc r="W55">
      <v>211</v>
    </nc>
  </rcc>
  <rcc rId="18511" sId="4">
    <oc r="W64">
      <v>569</v>
    </oc>
    <nc r="W64">
      <v>570</v>
    </nc>
  </rcc>
  <rcc rId="18512" sId="4">
    <oc r="W65">
      <v>270</v>
    </oc>
    <nc r="W65">
      <v>272</v>
    </nc>
  </rcc>
  <rcc rId="18513" sId="4">
    <oc r="W67">
      <v>344</v>
    </oc>
    <nc r="W67">
      <v>346</v>
    </nc>
  </rcc>
  <rcc rId="18514" sId="4">
    <oc r="W69">
      <v>1334</v>
    </oc>
    <nc r="W69">
      <v>1336</v>
    </nc>
  </rcc>
  <rcc rId="18515" sId="4">
    <oc r="W71">
      <v>5056</v>
    </oc>
    <nc r="W71">
      <v>5057</v>
    </nc>
  </rcc>
  <rcc rId="18516" sId="4">
    <oc r="W73">
      <v>272</v>
    </oc>
    <nc r="W73">
      <v>273</v>
    </nc>
  </rcc>
  <rcc rId="18517" sId="4">
    <oc r="W77">
      <v>184</v>
    </oc>
    <nc r="W77">
      <v>185</v>
    </nc>
  </rcc>
  <rcc rId="18518" sId="4">
    <oc r="W78">
      <v>4153</v>
    </oc>
    <nc r="W78">
      <v>4155</v>
    </nc>
  </rcc>
  <rcc rId="18519" sId="4">
    <oc r="W79">
      <v>2630</v>
    </oc>
    <nc r="W79">
      <v>2631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3750D93B_2A32_4040_BAE5_F8408ECDBB1D_.wvu.FilterData" hidden="1" oldHidden="1">
    <formula>'CV Rotina &lt;2A - procedência'!$A$1:$X$87</formula>
  </rdn>
  <rdn rId="0" localSheetId="2" customView="1" name="Z_3750D93B_2A32_4040_BAE5_F8408ECDBB1D_.wvu.FilterData" hidden="1" oldHidden="1">
    <formula>'CV Rotina &lt;2A - residência'!$A$1:$X$87</formula>
  </rdn>
  <rdn rId="0" localSheetId="3" customView="1" name="Z_3750D93B_2A32_4040_BAE5_F8408ECDBB1D_.wvu.FilterData" hidden="1" oldHidden="1">
    <formula>'CV REF 1A e 4A - procedência'!$A$1:$X$79</formula>
  </rdn>
  <rdn rId="0" localSheetId="4" customView="1" name="Z_3750D93B_2A32_4040_BAE5_F8408ECDBB1D_.wvu.FilterData" hidden="1" oldHidden="1">
    <formula>'CV REF 1A e 4A - residência'!$A$1:$X$79</formula>
  </rdn>
  <rdn rId="0" localSheetId="6" customView="1" name="Z_3750D93B_2A32_4040_BAE5_F8408ECDBB1D_.wvu.FilterData" hidden="1" oldHidden="1">
    <formula>'Cobert. HPV 2023'!$A$1:$F$80</formula>
  </rdn>
  <rcv guid="{3750D93B-2A32-4040-BAE5-F8408ECDBB1D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8" sqref="F2">
    <dxf>
      <numFmt numFmtId="14" formatCode="0.00%"/>
    </dxf>
  </rfmt>
  <rfmt sheetId="8" sqref="F2:F79">
    <dxf>
      <numFmt numFmtId="14" formatCode="0.00%"/>
    </dxf>
  </rfmt>
  <rfmt sheetId="8" sqref="F85">
    <dxf>
      <numFmt numFmtId="14" formatCode="0.00%"/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520" sId="1">
    <oc r="A90" t="inlineStr">
      <is>
        <r>
          <t xml:space="preserve"> Vacina e Confia, em 03</t>
        </r>
        <r>
          <rPr>
            <b/>
            <sz val="11"/>
            <color rgb="FFFF0000"/>
            <rFont val="Calibri"/>
            <family val="2"/>
          </rPr>
          <t xml:space="preserve"> </t>
        </r>
        <r>
          <rPr>
            <b/>
            <sz val="11"/>
            <rFont val="Calibri"/>
            <family val="2"/>
          </rPr>
          <t>de janeiro de 2024.**</t>
        </r>
      </is>
    </oc>
    <nc r="A90" t="inlineStr">
      <is>
        <r>
          <t xml:space="preserve"> Vacina e Confia, em 08</t>
        </r>
        <r>
          <rPr>
            <b/>
            <sz val="11"/>
            <color rgb="FFFF0000"/>
            <rFont val="Calibri"/>
            <family val="2"/>
          </rPr>
          <t xml:space="preserve"> </t>
        </r>
        <r>
          <rPr>
            <b/>
            <sz val="11"/>
            <rFont val="Calibri"/>
            <family val="2"/>
          </rPr>
          <t>de fevereiro de 2024.**</t>
        </r>
      </is>
    </nc>
  </rcc>
  <rcc rId="18521" sId="2">
    <oc r="A90" t="inlineStr">
      <is>
        <r>
          <t xml:space="preserve"> Vacina e Confia, em 03</t>
        </r>
        <r>
          <rPr>
            <b/>
            <sz val="11"/>
            <color rgb="FFFF0000"/>
            <rFont val="Calibri"/>
            <family val="2"/>
          </rPr>
          <t xml:space="preserve"> </t>
        </r>
        <r>
          <rPr>
            <b/>
            <sz val="11"/>
            <rFont val="Calibri"/>
            <family val="2"/>
          </rPr>
          <t>de janeiro de 2024.**</t>
        </r>
      </is>
    </oc>
    <nc r="A90" t="inlineStr">
      <is>
        <r>
          <t xml:space="preserve"> Vacina e Confia, em 08</t>
        </r>
        <r>
          <rPr>
            <b/>
            <sz val="11"/>
            <color rgb="FFFF0000"/>
            <rFont val="Calibri"/>
            <family val="2"/>
          </rPr>
          <t xml:space="preserve"> </t>
        </r>
        <r>
          <rPr>
            <b/>
            <sz val="11"/>
            <rFont val="Calibri"/>
            <family val="2"/>
          </rPr>
          <t>de fevereiro de 2024.**</t>
        </r>
      </is>
    </nc>
  </rcc>
  <rfmt sheetId="2" sqref="M90" start="0" length="0">
    <dxf>
      <font>
        <b/>
        <sz val="11"/>
        <color auto="1"/>
        <name val="Calibri"/>
        <scheme val="minor"/>
      </font>
      <alignment horizontal="general" readingOrder="0"/>
    </dxf>
  </rfmt>
  <rfmt sheetId="2" sqref="N90" start="0" length="0">
    <dxf>
      <font>
        <b/>
        <sz val="11"/>
        <color auto="1"/>
        <name val="Calibri"/>
        <scheme val="minor"/>
      </font>
      <alignment horizontal="general" readingOrder="0"/>
    </dxf>
  </rfmt>
  <rcc rId="18522" sId="3">
    <oc r="A89" t="inlineStr">
      <is>
        <t xml:space="preserve"> Vacina e Confia, em 03 de janeiro de 2024.**</t>
      </is>
    </oc>
    <nc r="A89" t="inlineStr">
      <is>
        <r>
          <t xml:space="preserve"> Vacina e Confia, em 08</t>
        </r>
        <r>
          <rPr>
            <b/>
            <sz val="11"/>
            <color rgb="FFFF0000"/>
            <rFont val="Calibri"/>
            <family val="2"/>
          </rPr>
          <t xml:space="preserve"> </t>
        </r>
        <r>
          <rPr>
            <b/>
            <sz val="11"/>
            <rFont val="Calibri"/>
            <family val="2"/>
          </rPr>
          <t>de fevereiro de 2024.**</t>
        </r>
      </is>
    </nc>
  </rcc>
  <rfmt sheetId="3" sqref="M89" start="0" length="0">
    <dxf>
      <font>
        <b/>
        <sz val="11"/>
        <color auto="1"/>
        <name val="Calibri"/>
        <scheme val="minor"/>
      </font>
      <alignment horizontal="general" vertical="center" readingOrder="0"/>
    </dxf>
  </rfmt>
  <rfmt sheetId="3" sqref="N89" start="0" length="0">
    <dxf>
      <font>
        <b/>
        <sz val="11"/>
        <color auto="1"/>
        <name val="Calibri"/>
        <scheme val="minor"/>
      </font>
      <alignment horizontal="general" vertical="center" readingOrder="0"/>
    </dxf>
  </rfmt>
  <rcc rId="18523" sId="4">
    <oc r="A89" t="inlineStr">
      <is>
        <t xml:space="preserve"> Vacina e Confia, em 03 de janeiro de 2024.**</t>
      </is>
    </oc>
    <nc r="A89" t="inlineStr">
      <is>
        <r>
          <t xml:space="preserve"> Vacina e Confia, em 08</t>
        </r>
        <r>
          <rPr>
            <b/>
            <sz val="11"/>
            <color rgb="FFFF0000"/>
            <rFont val="Calibri"/>
            <family val="2"/>
          </rPr>
          <t xml:space="preserve"> </t>
        </r>
        <r>
          <rPr>
            <b/>
            <sz val="11"/>
            <rFont val="Calibri"/>
            <family val="2"/>
          </rPr>
          <t>de fevereiro de 2024.**</t>
        </r>
      </is>
    </nc>
  </rcc>
  <rfmt sheetId="4" sqref="M89" start="0" length="0">
    <dxf>
      <font>
        <b/>
        <sz val="11"/>
        <color auto="1"/>
        <name val="Calibri"/>
        <scheme val="minor"/>
      </font>
      <alignment horizontal="general" vertical="center" readingOrder="0"/>
    </dxf>
  </rfmt>
  <rfmt sheetId="4" sqref="N89" start="0" length="0">
    <dxf>
      <font>
        <b/>
        <sz val="11"/>
        <color auto="1"/>
        <name val="Calibri"/>
        <scheme val="minor"/>
      </font>
      <alignment horizontal="general" vertical="center" readingOrder="0"/>
    </dxf>
  </rfmt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1BB33331-B4DF-499F-9980-64035E2E22AE}" name="Mayara Santana Alves da Cruz" id="-936113826" dateTime="2024-01-15T13:15:16"/>
</user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4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5" Type="http://schemas.microsoft.com/office/2006/relationships/wsSortMap" Target="wsSortMap1.xml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tabColor rgb="FFFF99CC"/>
  </sheetPr>
  <dimension ref="A1:AI98"/>
  <sheetViews>
    <sheetView showGridLines="0" workbookViewId="0">
      <pane ySplit="1" topLeftCell="A61" activePane="bottomLeft" state="frozen"/>
      <selection pane="bottomLeft" activeCell="G73" sqref="G73:H73"/>
    </sheetView>
  </sheetViews>
  <sheetFormatPr defaultRowHeight="15" x14ac:dyDescent="0.25"/>
  <cols>
    <col min="1" max="1" width="18.140625" style="49" customWidth="1"/>
    <col min="2" max="2" width="23.85546875" style="49" bestFit="1" customWidth="1"/>
    <col min="3" max="6" width="14.140625" style="9" customWidth="1"/>
    <col min="7" max="7" width="12" style="9" customWidth="1"/>
    <col min="8" max="24" width="13" style="9" customWidth="1"/>
    <col min="25" max="25" width="9.140625" style="49"/>
    <col min="26" max="27" width="12.85546875" style="9" customWidth="1"/>
    <col min="28" max="28" width="9.140625" style="49"/>
    <col min="29" max="32" width="20.28515625" style="49" customWidth="1"/>
    <col min="33" max="33" width="9.140625" style="49"/>
    <col min="34" max="34" width="26.7109375" style="49" bestFit="1" customWidth="1"/>
    <col min="35" max="35" width="18" style="49" bestFit="1" customWidth="1"/>
    <col min="36" max="16384" width="9.140625" style="49"/>
  </cols>
  <sheetData>
    <row r="1" spans="1:35" ht="59.25" customHeight="1" x14ac:dyDescent="0.25">
      <c r="A1" s="3" t="s">
        <v>0</v>
      </c>
      <c r="B1" s="3" t="s">
        <v>1</v>
      </c>
      <c r="C1" s="32" t="s">
        <v>153</v>
      </c>
      <c r="D1" s="32" t="s">
        <v>133</v>
      </c>
      <c r="E1" s="30" t="s">
        <v>134</v>
      </c>
      <c r="F1" s="31" t="s">
        <v>135</v>
      </c>
      <c r="G1" s="30" t="s">
        <v>136</v>
      </c>
      <c r="H1" s="31" t="s">
        <v>137</v>
      </c>
      <c r="I1" s="30" t="s">
        <v>138</v>
      </c>
      <c r="J1" s="31" t="s">
        <v>139</v>
      </c>
      <c r="K1" s="30" t="s">
        <v>140</v>
      </c>
      <c r="L1" s="31" t="s">
        <v>141</v>
      </c>
      <c r="M1" s="30" t="s">
        <v>142</v>
      </c>
      <c r="N1" s="31" t="s">
        <v>143</v>
      </c>
      <c r="O1" s="30" t="s">
        <v>144</v>
      </c>
      <c r="P1" s="31" t="s">
        <v>145</v>
      </c>
      <c r="Q1" s="30" t="s">
        <v>146</v>
      </c>
      <c r="R1" s="31" t="s">
        <v>147</v>
      </c>
      <c r="S1" s="30" t="s">
        <v>148</v>
      </c>
      <c r="T1" s="31" t="s">
        <v>149</v>
      </c>
      <c r="U1" s="30" t="s">
        <v>150</v>
      </c>
      <c r="V1" s="31" t="s">
        <v>151</v>
      </c>
      <c r="W1" s="30" t="s">
        <v>172</v>
      </c>
      <c r="X1" s="31" t="s">
        <v>152</v>
      </c>
      <c r="Z1" s="30" t="s">
        <v>179</v>
      </c>
      <c r="AA1" s="72" t="s">
        <v>180</v>
      </c>
      <c r="AC1" s="45" t="s">
        <v>159</v>
      </c>
      <c r="AD1" s="45" t="s">
        <v>161</v>
      </c>
      <c r="AE1" s="46" t="s">
        <v>162</v>
      </c>
      <c r="AF1" s="46" t="s">
        <v>160</v>
      </c>
    </row>
    <row r="2" spans="1:35" ht="15" customHeight="1" x14ac:dyDescent="0.25">
      <c r="A2" s="50" t="s">
        <v>2</v>
      </c>
      <c r="B2" s="50" t="s">
        <v>6</v>
      </c>
      <c r="C2" s="34">
        <v>390</v>
      </c>
      <c r="D2" s="34">
        <f>(C2/12)*12</f>
        <v>390</v>
      </c>
      <c r="E2" s="33">
        <v>356</v>
      </c>
      <c r="F2" s="51">
        <f t="shared" ref="F2:F33" si="0">E2/D2</f>
        <v>0.9128205128205128</v>
      </c>
      <c r="G2" s="33">
        <v>363</v>
      </c>
      <c r="H2" s="51">
        <f t="shared" ref="H2:H33" si="1">G2/D2</f>
        <v>0.93076923076923079</v>
      </c>
      <c r="I2" s="33">
        <v>363</v>
      </c>
      <c r="J2" s="51">
        <f t="shared" ref="J2:J33" si="2">I2/D2</f>
        <v>0.93076923076923079</v>
      </c>
      <c r="K2" s="33">
        <v>361</v>
      </c>
      <c r="L2" s="51">
        <f t="shared" ref="L2:L33" si="3">K2/D2</f>
        <v>0.92564102564102568</v>
      </c>
      <c r="M2" s="33">
        <v>359</v>
      </c>
      <c r="N2" s="51">
        <f t="shared" ref="N2:N33" si="4">M2/D2</f>
        <v>0.92051282051282046</v>
      </c>
      <c r="O2" s="33">
        <v>334</v>
      </c>
      <c r="P2" s="51">
        <f t="shared" ref="P2:P33" si="5">O2/D2</f>
        <v>0.85641025641025637</v>
      </c>
      <c r="Q2" s="33">
        <v>339</v>
      </c>
      <c r="R2" s="51">
        <f t="shared" ref="R2:R33" si="6">Q2/D2</f>
        <v>0.86923076923076925</v>
      </c>
      <c r="S2" s="33">
        <v>354</v>
      </c>
      <c r="T2" s="51">
        <f t="shared" ref="T2:T33" si="7">S2/D2</f>
        <v>0.90769230769230769</v>
      </c>
      <c r="U2" s="33">
        <v>354</v>
      </c>
      <c r="V2" s="51">
        <f t="shared" ref="V2:V33" si="8">U2/D2</f>
        <v>0.90769230769230769</v>
      </c>
      <c r="W2" s="33">
        <v>346</v>
      </c>
      <c r="X2" s="51">
        <f t="shared" ref="X2:X33" si="9">W2/D2</f>
        <v>0.88717948717948714</v>
      </c>
      <c r="Z2" s="33">
        <v>363</v>
      </c>
      <c r="AA2" s="73">
        <f t="shared" ref="AA2:AA33" si="10">Z2/D2</f>
        <v>0.93076923076923079</v>
      </c>
      <c r="AC2" s="41">
        <f>cálculos1!O2</f>
        <v>2</v>
      </c>
      <c r="AD2" s="42">
        <f>AC2*0.1</f>
        <v>0.2</v>
      </c>
      <c r="AE2" s="41">
        <f>cálculos1!P2</f>
        <v>0</v>
      </c>
      <c r="AF2" s="42">
        <f>AE2*0.25</f>
        <v>0</v>
      </c>
      <c r="AH2" s="88" t="s">
        <v>169</v>
      </c>
      <c r="AI2" s="88"/>
    </row>
    <row r="3" spans="1:35" x14ac:dyDescent="0.25">
      <c r="A3" s="50" t="s">
        <v>3</v>
      </c>
      <c r="B3" s="50" t="s">
        <v>7</v>
      </c>
      <c r="C3" s="34">
        <v>165</v>
      </c>
      <c r="D3" s="34">
        <f t="shared" ref="D3:D66" si="11">(C3/12)*12</f>
        <v>165</v>
      </c>
      <c r="E3" s="33">
        <v>89</v>
      </c>
      <c r="F3" s="51">
        <f t="shared" si="0"/>
        <v>0.53939393939393943</v>
      </c>
      <c r="G3" s="33">
        <v>145</v>
      </c>
      <c r="H3" s="51">
        <f t="shared" si="1"/>
        <v>0.87878787878787878</v>
      </c>
      <c r="I3" s="33">
        <v>152</v>
      </c>
      <c r="J3" s="51">
        <f t="shared" si="2"/>
        <v>0.92121212121212126</v>
      </c>
      <c r="K3" s="33">
        <v>157</v>
      </c>
      <c r="L3" s="51">
        <f t="shared" si="3"/>
        <v>0.95151515151515154</v>
      </c>
      <c r="M3" s="33">
        <v>154</v>
      </c>
      <c r="N3" s="51">
        <f t="shared" si="4"/>
        <v>0.93333333333333335</v>
      </c>
      <c r="O3" s="33">
        <v>155</v>
      </c>
      <c r="P3" s="51">
        <f t="shared" si="5"/>
        <v>0.93939393939393945</v>
      </c>
      <c r="Q3" s="33">
        <v>123</v>
      </c>
      <c r="R3" s="51">
        <f t="shared" si="6"/>
        <v>0.74545454545454548</v>
      </c>
      <c r="S3" s="33">
        <v>154</v>
      </c>
      <c r="T3" s="51">
        <f t="shared" si="7"/>
        <v>0.93333333333333335</v>
      </c>
      <c r="U3" s="33">
        <v>159</v>
      </c>
      <c r="V3" s="51">
        <f t="shared" si="8"/>
        <v>0.96363636363636362</v>
      </c>
      <c r="W3" s="33">
        <v>146</v>
      </c>
      <c r="X3" s="51">
        <f t="shared" si="9"/>
        <v>0.88484848484848488</v>
      </c>
      <c r="Z3" s="33">
        <v>73</v>
      </c>
      <c r="AA3" s="73">
        <f t="shared" si="10"/>
        <v>0.44242424242424244</v>
      </c>
      <c r="AC3" s="41">
        <f>cálculos1!O3</f>
        <v>3</v>
      </c>
      <c r="AD3" s="42">
        <f t="shared" ref="AD3:AD66" si="12">AC3*0.1</f>
        <v>0.30000000000000004</v>
      </c>
      <c r="AE3" s="41">
        <f>cálculos1!P3</f>
        <v>2</v>
      </c>
      <c r="AF3" s="42">
        <f t="shared" ref="AF3:AF66" si="13">AE3*0.25</f>
        <v>0.5</v>
      </c>
      <c r="AH3" s="46" t="s">
        <v>168</v>
      </c>
      <c r="AI3" s="46" t="s">
        <v>167</v>
      </c>
    </row>
    <row r="4" spans="1:35" x14ac:dyDescent="0.25">
      <c r="A4" s="50" t="s">
        <v>4</v>
      </c>
      <c r="B4" s="50" t="s">
        <v>8</v>
      </c>
      <c r="C4" s="34">
        <v>150</v>
      </c>
      <c r="D4" s="34">
        <f t="shared" si="11"/>
        <v>150</v>
      </c>
      <c r="E4" s="33">
        <v>87</v>
      </c>
      <c r="F4" s="51">
        <f t="shared" si="0"/>
        <v>0.57999999999999996</v>
      </c>
      <c r="G4" s="33">
        <v>122</v>
      </c>
      <c r="H4" s="51">
        <f t="shared" si="1"/>
        <v>0.81333333333333335</v>
      </c>
      <c r="I4" s="33">
        <v>120</v>
      </c>
      <c r="J4" s="51">
        <f t="shared" si="2"/>
        <v>0.8</v>
      </c>
      <c r="K4" s="33">
        <v>136</v>
      </c>
      <c r="L4" s="51">
        <f t="shared" si="3"/>
        <v>0.90666666666666662</v>
      </c>
      <c r="M4" s="33">
        <v>139</v>
      </c>
      <c r="N4" s="51">
        <f t="shared" si="4"/>
        <v>0.92666666666666664</v>
      </c>
      <c r="O4" s="33">
        <v>125</v>
      </c>
      <c r="P4" s="51">
        <f t="shared" si="5"/>
        <v>0.83333333333333337</v>
      </c>
      <c r="Q4" s="33">
        <v>105</v>
      </c>
      <c r="R4" s="51">
        <f t="shared" si="6"/>
        <v>0.7</v>
      </c>
      <c r="S4" s="33">
        <v>146</v>
      </c>
      <c r="T4" s="51">
        <f t="shared" si="7"/>
        <v>0.97333333333333338</v>
      </c>
      <c r="U4" s="33">
        <v>154</v>
      </c>
      <c r="V4" s="51">
        <f t="shared" si="8"/>
        <v>1.0266666666666666</v>
      </c>
      <c r="W4" s="33">
        <v>131</v>
      </c>
      <c r="X4" s="51">
        <f t="shared" si="9"/>
        <v>0.87333333333333329</v>
      </c>
      <c r="Z4" s="33">
        <v>67</v>
      </c>
      <c r="AA4" s="73">
        <f t="shared" si="10"/>
        <v>0.44666666666666666</v>
      </c>
      <c r="AC4" s="41">
        <f>cálculos1!O4</f>
        <v>3</v>
      </c>
      <c r="AD4" s="42">
        <f t="shared" si="12"/>
        <v>0.30000000000000004</v>
      </c>
      <c r="AE4" s="41">
        <f>cálculos1!P4</f>
        <v>1</v>
      </c>
      <c r="AF4" s="42">
        <f t="shared" si="13"/>
        <v>0.25</v>
      </c>
      <c r="AH4" s="42">
        <v>0</v>
      </c>
      <c r="AI4" s="33">
        <f>COUNTIF($AF$2:$AF$79,"=0")</f>
        <v>22</v>
      </c>
    </row>
    <row r="5" spans="1:35" x14ac:dyDescent="0.25">
      <c r="A5" s="50" t="s">
        <v>5</v>
      </c>
      <c r="B5" s="50" t="s">
        <v>9</v>
      </c>
      <c r="C5" s="34">
        <v>317</v>
      </c>
      <c r="D5" s="34">
        <f t="shared" si="11"/>
        <v>317</v>
      </c>
      <c r="E5" s="33">
        <v>257</v>
      </c>
      <c r="F5" s="51">
        <f t="shared" si="0"/>
        <v>0.81072555205047314</v>
      </c>
      <c r="G5" s="33">
        <v>309</v>
      </c>
      <c r="H5" s="51">
        <f t="shared" si="1"/>
        <v>0.97476340694006314</v>
      </c>
      <c r="I5" s="33">
        <v>313</v>
      </c>
      <c r="J5" s="51">
        <f t="shared" si="2"/>
        <v>0.98738170347003151</v>
      </c>
      <c r="K5" s="33">
        <v>337</v>
      </c>
      <c r="L5" s="51">
        <f t="shared" si="3"/>
        <v>1.0630914826498423</v>
      </c>
      <c r="M5" s="33">
        <v>326</v>
      </c>
      <c r="N5" s="51">
        <f t="shared" si="4"/>
        <v>1.0283911671924291</v>
      </c>
      <c r="O5" s="33">
        <v>317</v>
      </c>
      <c r="P5" s="51">
        <f t="shared" si="5"/>
        <v>1</v>
      </c>
      <c r="Q5" s="33">
        <v>278</v>
      </c>
      <c r="R5" s="51">
        <f t="shared" si="6"/>
        <v>0.87697160883280756</v>
      </c>
      <c r="S5" s="33">
        <v>332</v>
      </c>
      <c r="T5" s="51">
        <f t="shared" si="7"/>
        <v>1.0473186119873816</v>
      </c>
      <c r="U5" s="33">
        <v>304</v>
      </c>
      <c r="V5" s="51">
        <f t="shared" si="8"/>
        <v>0.95899053627760256</v>
      </c>
      <c r="W5" s="33">
        <v>317</v>
      </c>
      <c r="X5" s="51">
        <f t="shared" si="9"/>
        <v>1</v>
      </c>
      <c r="Z5" s="33">
        <v>251</v>
      </c>
      <c r="AA5" s="73">
        <f t="shared" si="10"/>
        <v>0.79179810725552047</v>
      </c>
      <c r="AC5" s="41">
        <f>cálculos1!O5</f>
        <v>8</v>
      </c>
      <c r="AD5" s="42">
        <f t="shared" si="12"/>
        <v>0.8</v>
      </c>
      <c r="AE5" s="41">
        <f>cálculos1!P5</f>
        <v>4</v>
      </c>
      <c r="AF5" s="42">
        <f t="shared" si="13"/>
        <v>1</v>
      </c>
      <c r="AH5" s="42">
        <v>0.25</v>
      </c>
      <c r="AI5" s="33">
        <f>COUNTIF($AF$2:$AF$79,"=0,25")</f>
        <v>13</v>
      </c>
    </row>
    <row r="6" spans="1:35" x14ac:dyDescent="0.25">
      <c r="A6" s="50" t="s">
        <v>5</v>
      </c>
      <c r="B6" s="50" t="s">
        <v>10</v>
      </c>
      <c r="C6" s="34">
        <v>119</v>
      </c>
      <c r="D6" s="34">
        <f t="shared" si="11"/>
        <v>119</v>
      </c>
      <c r="E6" s="33">
        <v>88</v>
      </c>
      <c r="F6" s="51">
        <f t="shared" si="0"/>
        <v>0.73949579831932777</v>
      </c>
      <c r="G6" s="33">
        <v>101</v>
      </c>
      <c r="H6" s="51">
        <f t="shared" si="1"/>
        <v>0.84873949579831931</v>
      </c>
      <c r="I6" s="33">
        <v>100</v>
      </c>
      <c r="J6" s="51">
        <f t="shared" si="2"/>
        <v>0.84033613445378152</v>
      </c>
      <c r="K6" s="33">
        <v>128</v>
      </c>
      <c r="L6" s="51">
        <f t="shared" si="3"/>
        <v>1.0756302521008403</v>
      </c>
      <c r="M6" s="33">
        <v>128</v>
      </c>
      <c r="N6" s="51">
        <f t="shared" si="4"/>
        <v>1.0756302521008403</v>
      </c>
      <c r="O6" s="33">
        <v>113</v>
      </c>
      <c r="P6" s="51">
        <f t="shared" si="5"/>
        <v>0.94957983193277307</v>
      </c>
      <c r="Q6" s="33">
        <v>109</v>
      </c>
      <c r="R6" s="51">
        <f t="shared" si="6"/>
        <v>0.91596638655462181</v>
      </c>
      <c r="S6" s="33">
        <v>111</v>
      </c>
      <c r="T6" s="51">
        <f t="shared" si="7"/>
        <v>0.9327731092436975</v>
      </c>
      <c r="U6" s="33">
        <v>97</v>
      </c>
      <c r="V6" s="51">
        <f t="shared" si="8"/>
        <v>0.81512605042016806</v>
      </c>
      <c r="W6" s="33">
        <v>103</v>
      </c>
      <c r="X6" s="51">
        <f t="shared" si="9"/>
        <v>0.86554621848739499</v>
      </c>
      <c r="Z6" s="33">
        <v>42</v>
      </c>
      <c r="AA6" s="73">
        <f t="shared" si="10"/>
        <v>0.35294117647058826</v>
      </c>
      <c r="AC6" s="41">
        <f>cálculos1!O6</f>
        <v>2</v>
      </c>
      <c r="AD6" s="42">
        <f t="shared" si="12"/>
        <v>0.2</v>
      </c>
      <c r="AE6" s="41">
        <f>cálculos1!P6</f>
        <v>1</v>
      </c>
      <c r="AF6" s="42">
        <f t="shared" si="13"/>
        <v>0.25</v>
      </c>
      <c r="AH6" s="42">
        <v>0.5</v>
      </c>
      <c r="AI6" s="33">
        <f>COUNTIF($AF$2:$AF$79,"=0,5")</f>
        <v>11</v>
      </c>
    </row>
    <row r="7" spans="1:35" x14ac:dyDescent="0.25">
      <c r="A7" s="50" t="s">
        <v>4</v>
      </c>
      <c r="B7" s="50" t="s">
        <v>11</v>
      </c>
      <c r="C7" s="34">
        <v>78</v>
      </c>
      <c r="D7" s="34">
        <f t="shared" si="11"/>
        <v>78</v>
      </c>
      <c r="E7" s="33">
        <v>41</v>
      </c>
      <c r="F7" s="51">
        <f t="shared" si="0"/>
        <v>0.52564102564102566</v>
      </c>
      <c r="G7" s="33">
        <v>75</v>
      </c>
      <c r="H7" s="51">
        <f t="shared" si="1"/>
        <v>0.96153846153846156</v>
      </c>
      <c r="I7" s="33">
        <v>75</v>
      </c>
      <c r="J7" s="51">
        <f t="shared" si="2"/>
        <v>0.96153846153846156</v>
      </c>
      <c r="K7" s="33">
        <v>85</v>
      </c>
      <c r="L7" s="51">
        <f t="shared" si="3"/>
        <v>1.0897435897435896</v>
      </c>
      <c r="M7" s="33">
        <v>87</v>
      </c>
      <c r="N7" s="51">
        <f t="shared" si="4"/>
        <v>1.1153846153846154</v>
      </c>
      <c r="O7" s="33">
        <v>85</v>
      </c>
      <c r="P7" s="51">
        <f t="shared" si="5"/>
        <v>1.0897435897435896</v>
      </c>
      <c r="Q7" s="33">
        <v>74</v>
      </c>
      <c r="R7" s="51">
        <f t="shared" si="6"/>
        <v>0.94871794871794868</v>
      </c>
      <c r="S7" s="33">
        <v>93</v>
      </c>
      <c r="T7" s="51">
        <f t="shared" si="7"/>
        <v>1.1923076923076923</v>
      </c>
      <c r="U7" s="33">
        <v>83</v>
      </c>
      <c r="V7" s="51">
        <f t="shared" si="8"/>
        <v>1.0641025641025641</v>
      </c>
      <c r="W7" s="33">
        <v>84</v>
      </c>
      <c r="X7" s="51">
        <f t="shared" si="9"/>
        <v>1.0769230769230769</v>
      </c>
      <c r="Z7" s="33">
        <v>20</v>
      </c>
      <c r="AA7" s="73">
        <f t="shared" si="10"/>
        <v>0.25641025641025639</v>
      </c>
      <c r="AC7" s="41">
        <f>cálculos1!O7</f>
        <v>8</v>
      </c>
      <c r="AD7" s="42">
        <f t="shared" si="12"/>
        <v>0.8</v>
      </c>
      <c r="AE7" s="41">
        <f>cálculos1!P7</f>
        <v>4</v>
      </c>
      <c r="AF7" s="42">
        <f t="shared" si="13"/>
        <v>1</v>
      </c>
      <c r="AH7" s="42">
        <v>0.75</v>
      </c>
      <c r="AI7" s="33">
        <f>COUNTIF($AF$2:$AF$79,"=0,75")</f>
        <v>8</v>
      </c>
    </row>
    <row r="8" spans="1:35" x14ac:dyDescent="0.25">
      <c r="A8" s="50" t="s">
        <v>5</v>
      </c>
      <c r="B8" s="50" t="s">
        <v>12</v>
      </c>
      <c r="C8" s="34">
        <v>388</v>
      </c>
      <c r="D8" s="34">
        <f t="shared" si="11"/>
        <v>388</v>
      </c>
      <c r="E8" s="33">
        <v>277</v>
      </c>
      <c r="F8" s="51">
        <f t="shared" si="0"/>
        <v>0.71391752577319589</v>
      </c>
      <c r="G8" s="33">
        <v>375</v>
      </c>
      <c r="H8" s="51">
        <f t="shared" si="1"/>
        <v>0.96649484536082475</v>
      </c>
      <c r="I8" s="33">
        <v>374</v>
      </c>
      <c r="J8" s="51">
        <f t="shared" si="2"/>
        <v>0.96391752577319589</v>
      </c>
      <c r="K8" s="33">
        <v>377</v>
      </c>
      <c r="L8" s="51">
        <f t="shared" si="3"/>
        <v>0.97164948453608246</v>
      </c>
      <c r="M8" s="33">
        <v>381</v>
      </c>
      <c r="N8" s="51">
        <f t="shared" si="4"/>
        <v>0.98195876288659789</v>
      </c>
      <c r="O8" s="33">
        <v>362</v>
      </c>
      <c r="P8" s="51">
        <f t="shared" si="5"/>
        <v>0.9329896907216495</v>
      </c>
      <c r="Q8" s="33">
        <v>301</v>
      </c>
      <c r="R8" s="51">
        <f t="shared" si="6"/>
        <v>0.77577319587628868</v>
      </c>
      <c r="S8" s="33">
        <v>384</v>
      </c>
      <c r="T8" s="51">
        <f t="shared" si="7"/>
        <v>0.98969072164948457</v>
      </c>
      <c r="U8" s="33">
        <v>391</v>
      </c>
      <c r="V8" s="51">
        <f t="shared" si="8"/>
        <v>1.0077319587628866</v>
      </c>
      <c r="W8" s="33">
        <v>360</v>
      </c>
      <c r="X8" s="51">
        <f t="shared" si="9"/>
        <v>0.92783505154639179</v>
      </c>
      <c r="Z8" s="33">
        <v>38</v>
      </c>
      <c r="AA8" s="73">
        <f t="shared" si="10"/>
        <v>9.7938144329896906E-2</v>
      </c>
      <c r="AC8" s="41">
        <f>cálculos1!O8</f>
        <v>6</v>
      </c>
      <c r="AD8" s="42">
        <f t="shared" si="12"/>
        <v>0.60000000000000009</v>
      </c>
      <c r="AE8" s="41">
        <f>cálculos1!P8</f>
        <v>4</v>
      </c>
      <c r="AF8" s="42">
        <f t="shared" si="13"/>
        <v>1</v>
      </c>
      <c r="AH8" s="42">
        <v>1</v>
      </c>
      <c r="AI8" s="33">
        <f>COUNTIF($AF$2:$AF$79,"=1,0")</f>
        <v>24</v>
      </c>
    </row>
    <row r="9" spans="1:35" ht="15" customHeight="1" x14ac:dyDescent="0.25">
      <c r="A9" s="50" t="s">
        <v>5</v>
      </c>
      <c r="B9" s="50" t="s">
        <v>13</v>
      </c>
      <c r="C9" s="34">
        <v>68</v>
      </c>
      <c r="D9" s="34">
        <f t="shared" si="11"/>
        <v>68</v>
      </c>
      <c r="E9" s="33">
        <v>68</v>
      </c>
      <c r="F9" s="51">
        <f t="shared" si="0"/>
        <v>1</v>
      </c>
      <c r="G9" s="33">
        <v>76</v>
      </c>
      <c r="H9" s="51">
        <f t="shared" si="1"/>
        <v>1.1176470588235294</v>
      </c>
      <c r="I9" s="33">
        <v>77</v>
      </c>
      <c r="J9" s="51">
        <f t="shared" si="2"/>
        <v>1.1323529411764706</v>
      </c>
      <c r="K9" s="33">
        <v>75</v>
      </c>
      <c r="L9" s="51">
        <f t="shared" si="3"/>
        <v>1.1029411764705883</v>
      </c>
      <c r="M9" s="33">
        <v>74</v>
      </c>
      <c r="N9" s="51">
        <f t="shared" si="4"/>
        <v>1.088235294117647</v>
      </c>
      <c r="O9" s="33">
        <v>73</v>
      </c>
      <c r="P9" s="51">
        <f t="shared" si="5"/>
        <v>1.0735294117647058</v>
      </c>
      <c r="Q9" s="33">
        <v>51</v>
      </c>
      <c r="R9" s="51">
        <f t="shared" si="6"/>
        <v>0.75</v>
      </c>
      <c r="S9" s="33">
        <v>78</v>
      </c>
      <c r="T9" s="51">
        <f t="shared" si="7"/>
        <v>1.1470588235294117</v>
      </c>
      <c r="U9" s="33">
        <v>82</v>
      </c>
      <c r="V9" s="51">
        <f t="shared" si="8"/>
        <v>1.2058823529411764</v>
      </c>
      <c r="W9" s="33">
        <v>70</v>
      </c>
      <c r="X9" s="51">
        <f t="shared" si="9"/>
        <v>1.0294117647058822</v>
      </c>
      <c r="Z9" s="33">
        <v>63</v>
      </c>
      <c r="AA9" s="73">
        <f t="shared" si="10"/>
        <v>0.92647058823529416</v>
      </c>
      <c r="AC9" s="41">
        <f>cálculos1!O9</f>
        <v>9</v>
      </c>
      <c r="AD9" s="42">
        <f t="shared" si="12"/>
        <v>0.9</v>
      </c>
      <c r="AE9" s="41">
        <f>cálculos1!P9</f>
        <v>4</v>
      </c>
      <c r="AF9" s="42">
        <f t="shared" si="13"/>
        <v>1</v>
      </c>
    </row>
    <row r="10" spans="1:35" x14ac:dyDescent="0.25">
      <c r="A10" s="50" t="s">
        <v>2</v>
      </c>
      <c r="B10" s="50" t="s">
        <v>14</v>
      </c>
      <c r="C10" s="34">
        <v>1508</v>
      </c>
      <c r="D10" s="34">
        <f t="shared" si="11"/>
        <v>1508</v>
      </c>
      <c r="E10" s="33">
        <v>1312</v>
      </c>
      <c r="F10" s="51">
        <f t="shared" si="0"/>
        <v>0.87002652519893897</v>
      </c>
      <c r="G10" s="33">
        <v>1406</v>
      </c>
      <c r="H10" s="51">
        <f t="shared" si="1"/>
        <v>0.93236074270557034</v>
      </c>
      <c r="I10" s="33">
        <v>1411</v>
      </c>
      <c r="J10" s="51">
        <f t="shared" si="2"/>
        <v>0.93567639257294433</v>
      </c>
      <c r="K10" s="33">
        <v>1471</v>
      </c>
      <c r="L10" s="51">
        <f t="shared" si="3"/>
        <v>0.97546419098143233</v>
      </c>
      <c r="M10" s="33">
        <v>1428</v>
      </c>
      <c r="N10" s="51">
        <f t="shared" si="4"/>
        <v>0.94694960212201595</v>
      </c>
      <c r="O10" s="33">
        <v>1406</v>
      </c>
      <c r="P10" s="51">
        <f t="shared" si="5"/>
        <v>0.93236074270557034</v>
      </c>
      <c r="Q10" s="33">
        <v>1235</v>
      </c>
      <c r="R10" s="51">
        <f t="shared" si="6"/>
        <v>0.81896551724137934</v>
      </c>
      <c r="S10" s="33">
        <v>1407</v>
      </c>
      <c r="T10" s="51">
        <f t="shared" si="7"/>
        <v>0.93302387267904507</v>
      </c>
      <c r="U10" s="33">
        <v>1410</v>
      </c>
      <c r="V10" s="51">
        <f t="shared" si="8"/>
        <v>0.93501326259946949</v>
      </c>
      <c r="W10" s="33">
        <v>1226</v>
      </c>
      <c r="X10" s="51">
        <f t="shared" si="9"/>
        <v>0.8129973474801061</v>
      </c>
      <c r="Z10" s="33">
        <v>1248</v>
      </c>
      <c r="AA10" s="73">
        <f t="shared" si="10"/>
        <v>0.82758620689655171</v>
      </c>
      <c r="AC10" s="41">
        <f>cálculos1!O10</f>
        <v>2</v>
      </c>
      <c r="AD10" s="42">
        <f t="shared" si="12"/>
        <v>0.2</v>
      </c>
      <c r="AE10" s="41">
        <f>cálculos1!P10</f>
        <v>1</v>
      </c>
      <c r="AF10" s="42">
        <f t="shared" si="13"/>
        <v>0.25</v>
      </c>
    </row>
    <row r="11" spans="1:35" x14ac:dyDescent="0.25">
      <c r="A11" s="50" t="s">
        <v>5</v>
      </c>
      <c r="B11" s="50" t="s">
        <v>15</v>
      </c>
      <c r="C11" s="34">
        <v>132</v>
      </c>
      <c r="D11" s="34">
        <f t="shared" si="11"/>
        <v>132</v>
      </c>
      <c r="E11" s="33">
        <v>11</v>
      </c>
      <c r="F11" s="51">
        <f t="shared" si="0"/>
        <v>8.3333333333333329E-2</v>
      </c>
      <c r="G11" s="33">
        <v>147</v>
      </c>
      <c r="H11" s="51">
        <f t="shared" si="1"/>
        <v>1.1136363636363635</v>
      </c>
      <c r="I11" s="33">
        <v>147</v>
      </c>
      <c r="J11" s="51">
        <f t="shared" si="2"/>
        <v>1.1136363636363635</v>
      </c>
      <c r="K11" s="33">
        <v>144</v>
      </c>
      <c r="L11" s="51">
        <f t="shared" si="3"/>
        <v>1.0909090909090908</v>
      </c>
      <c r="M11" s="33">
        <v>144</v>
      </c>
      <c r="N11" s="51">
        <f t="shared" si="4"/>
        <v>1.0909090909090908</v>
      </c>
      <c r="O11" s="33">
        <v>140</v>
      </c>
      <c r="P11" s="51">
        <f t="shared" si="5"/>
        <v>1.0606060606060606</v>
      </c>
      <c r="Q11" s="33">
        <v>133</v>
      </c>
      <c r="R11" s="51">
        <f t="shared" si="6"/>
        <v>1.0075757575757576</v>
      </c>
      <c r="S11" s="33">
        <v>135</v>
      </c>
      <c r="T11" s="51">
        <f t="shared" si="7"/>
        <v>1.0227272727272727</v>
      </c>
      <c r="U11" s="33">
        <v>144</v>
      </c>
      <c r="V11" s="51">
        <f t="shared" si="8"/>
        <v>1.0909090909090908</v>
      </c>
      <c r="W11" s="33">
        <v>130</v>
      </c>
      <c r="X11" s="51">
        <f t="shared" si="9"/>
        <v>0.98484848484848486</v>
      </c>
      <c r="Z11" s="33">
        <v>10</v>
      </c>
      <c r="AA11" s="73">
        <f t="shared" si="10"/>
        <v>7.575757575757576E-2</v>
      </c>
      <c r="AC11" s="41">
        <f>cálculos1!O11</f>
        <v>9</v>
      </c>
      <c r="AD11" s="42">
        <f t="shared" si="12"/>
        <v>0.9</v>
      </c>
      <c r="AE11" s="41">
        <f>cálculos1!P11</f>
        <v>4</v>
      </c>
      <c r="AF11" s="42">
        <f t="shared" si="13"/>
        <v>1</v>
      </c>
      <c r="AH11" s="89" t="s">
        <v>170</v>
      </c>
      <c r="AI11" s="89"/>
    </row>
    <row r="12" spans="1:35" x14ac:dyDescent="0.25">
      <c r="A12" s="50" t="s">
        <v>4</v>
      </c>
      <c r="B12" s="50" t="s">
        <v>16</v>
      </c>
      <c r="C12" s="34">
        <v>388</v>
      </c>
      <c r="D12" s="34">
        <f t="shared" si="11"/>
        <v>388</v>
      </c>
      <c r="E12" s="33">
        <v>195</v>
      </c>
      <c r="F12" s="51">
        <f t="shared" si="0"/>
        <v>0.50257731958762886</v>
      </c>
      <c r="G12" s="33">
        <v>319</v>
      </c>
      <c r="H12" s="51">
        <f t="shared" si="1"/>
        <v>0.82216494845360821</v>
      </c>
      <c r="I12" s="33">
        <v>322</v>
      </c>
      <c r="J12" s="51">
        <f t="shared" si="2"/>
        <v>0.82989690721649489</v>
      </c>
      <c r="K12" s="33">
        <v>356</v>
      </c>
      <c r="L12" s="51">
        <f t="shared" si="3"/>
        <v>0.91752577319587625</v>
      </c>
      <c r="M12" s="33">
        <v>345</v>
      </c>
      <c r="N12" s="51">
        <f t="shared" si="4"/>
        <v>0.88917525773195871</v>
      </c>
      <c r="O12" s="33">
        <v>337</v>
      </c>
      <c r="P12" s="51">
        <f t="shared" si="5"/>
        <v>0.86855670103092786</v>
      </c>
      <c r="Q12" s="33">
        <v>328</v>
      </c>
      <c r="R12" s="51">
        <f t="shared" si="6"/>
        <v>0.84536082474226804</v>
      </c>
      <c r="S12" s="33">
        <v>368</v>
      </c>
      <c r="T12" s="51">
        <f t="shared" si="7"/>
        <v>0.94845360824742264</v>
      </c>
      <c r="U12" s="33">
        <v>364</v>
      </c>
      <c r="V12" s="51">
        <f t="shared" si="8"/>
        <v>0.93814432989690721</v>
      </c>
      <c r="W12" s="33">
        <v>321</v>
      </c>
      <c r="X12" s="51">
        <f t="shared" si="9"/>
        <v>0.82731958762886593</v>
      </c>
      <c r="Z12" s="33">
        <v>71</v>
      </c>
      <c r="AA12" s="73">
        <f t="shared" si="10"/>
        <v>0.18298969072164947</v>
      </c>
      <c r="AC12" s="41">
        <f>cálculos1!O12</f>
        <v>0</v>
      </c>
      <c r="AD12" s="42">
        <f t="shared" si="12"/>
        <v>0</v>
      </c>
      <c r="AE12" s="41">
        <f>cálculos1!P12</f>
        <v>0</v>
      </c>
      <c r="AF12" s="42">
        <f t="shared" si="13"/>
        <v>0</v>
      </c>
      <c r="AH12" s="45" t="s">
        <v>168</v>
      </c>
      <c r="AI12" s="45" t="s">
        <v>167</v>
      </c>
    </row>
    <row r="13" spans="1:35" x14ac:dyDescent="0.25">
      <c r="A13" s="50" t="s">
        <v>3</v>
      </c>
      <c r="B13" s="50" t="s">
        <v>17</v>
      </c>
      <c r="C13" s="34">
        <v>588</v>
      </c>
      <c r="D13" s="34">
        <f t="shared" si="11"/>
        <v>588</v>
      </c>
      <c r="E13" s="33">
        <v>429</v>
      </c>
      <c r="F13" s="51">
        <f t="shared" si="0"/>
        <v>0.72959183673469385</v>
      </c>
      <c r="G13" s="33">
        <v>522</v>
      </c>
      <c r="H13" s="51">
        <f t="shared" si="1"/>
        <v>0.88775510204081631</v>
      </c>
      <c r="I13" s="33">
        <v>523</v>
      </c>
      <c r="J13" s="51">
        <f t="shared" si="2"/>
        <v>0.88945578231292521</v>
      </c>
      <c r="K13" s="33">
        <v>541</v>
      </c>
      <c r="L13" s="51">
        <f t="shared" si="3"/>
        <v>0.92006802721088432</v>
      </c>
      <c r="M13" s="33">
        <v>514</v>
      </c>
      <c r="N13" s="51">
        <f t="shared" si="4"/>
        <v>0.87414965986394555</v>
      </c>
      <c r="O13" s="33">
        <v>521</v>
      </c>
      <c r="P13" s="51">
        <f t="shared" si="5"/>
        <v>0.88605442176870752</v>
      </c>
      <c r="Q13" s="33">
        <v>466</v>
      </c>
      <c r="R13" s="51">
        <f t="shared" si="6"/>
        <v>0.79251700680272108</v>
      </c>
      <c r="S13" s="33">
        <v>493</v>
      </c>
      <c r="T13" s="51">
        <f t="shared" si="7"/>
        <v>0.83843537414965985</v>
      </c>
      <c r="U13" s="33">
        <v>499</v>
      </c>
      <c r="V13" s="51">
        <f t="shared" si="8"/>
        <v>0.84863945578231292</v>
      </c>
      <c r="W13" s="33">
        <v>435</v>
      </c>
      <c r="X13" s="51">
        <f t="shared" si="9"/>
        <v>0.73979591836734693</v>
      </c>
      <c r="Z13" s="33">
        <v>399</v>
      </c>
      <c r="AA13" s="73">
        <f t="shared" si="10"/>
        <v>0.6785714285714286</v>
      </c>
      <c r="AC13" s="41">
        <f>cálculos1!O13</f>
        <v>0</v>
      </c>
      <c r="AD13" s="42">
        <f t="shared" si="12"/>
        <v>0</v>
      </c>
      <c r="AE13" s="41">
        <f>cálculos1!P13</f>
        <v>0</v>
      </c>
      <c r="AF13" s="42">
        <f t="shared" si="13"/>
        <v>0</v>
      </c>
      <c r="AH13" s="55">
        <v>0</v>
      </c>
      <c r="AI13" s="33">
        <f>COUNTIF($AD$2:$AD$79,"=0")</f>
        <v>12</v>
      </c>
    </row>
    <row r="14" spans="1:35" x14ac:dyDescent="0.25">
      <c r="A14" s="50" t="s">
        <v>3</v>
      </c>
      <c r="B14" s="50" t="s">
        <v>18</v>
      </c>
      <c r="C14" s="34">
        <v>180</v>
      </c>
      <c r="D14" s="34">
        <f t="shared" si="11"/>
        <v>180</v>
      </c>
      <c r="E14" s="33">
        <v>124</v>
      </c>
      <c r="F14" s="51">
        <f t="shared" si="0"/>
        <v>0.68888888888888888</v>
      </c>
      <c r="G14" s="33">
        <v>195</v>
      </c>
      <c r="H14" s="51">
        <f t="shared" si="1"/>
        <v>1.0833333333333333</v>
      </c>
      <c r="I14" s="33">
        <v>199</v>
      </c>
      <c r="J14" s="51">
        <f t="shared" si="2"/>
        <v>1.1055555555555556</v>
      </c>
      <c r="K14" s="33">
        <v>197</v>
      </c>
      <c r="L14" s="51">
        <f t="shared" si="3"/>
        <v>1.0944444444444446</v>
      </c>
      <c r="M14" s="33">
        <v>204</v>
      </c>
      <c r="N14" s="51">
        <f t="shared" si="4"/>
        <v>1.1333333333333333</v>
      </c>
      <c r="O14" s="33">
        <v>185</v>
      </c>
      <c r="P14" s="51">
        <f t="shared" si="5"/>
        <v>1.0277777777777777</v>
      </c>
      <c r="Q14" s="33">
        <v>174</v>
      </c>
      <c r="R14" s="51">
        <f t="shared" si="6"/>
        <v>0.96666666666666667</v>
      </c>
      <c r="S14" s="33">
        <v>182</v>
      </c>
      <c r="T14" s="51">
        <f t="shared" si="7"/>
        <v>1.0111111111111111</v>
      </c>
      <c r="U14" s="33">
        <v>193</v>
      </c>
      <c r="V14" s="51">
        <f t="shared" si="8"/>
        <v>1.0722222222222222</v>
      </c>
      <c r="W14" s="33">
        <v>165</v>
      </c>
      <c r="X14" s="51">
        <f t="shared" si="9"/>
        <v>0.91666666666666663</v>
      </c>
      <c r="Z14" s="33">
        <v>23</v>
      </c>
      <c r="AA14" s="73">
        <f t="shared" si="10"/>
        <v>0.12777777777777777</v>
      </c>
      <c r="AC14" s="41">
        <f>cálculos1!O14</f>
        <v>8</v>
      </c>
      <c r="AD14" s="42">
        <f t="shared" si="12"/>
        <v>0.8</v>
      </c>
      <c r="AE14" s="41">
        <f>cálculos1!P14</f>
        <v>4</v>
      </c>
      <c r="AF14" s="42">
        <f t="shared" si="13"/>
        <v>1</v>
      </c>
      <c r="AH14" s="55">
        <v>0.1</v>
      </c>
      <c r="AI14" s="33">
        <f>COUNTIF($AD$2:$AD$79,"=0,1")</f>
        <v>7</v>
      </c>
    </row>
    <row r="15" spans="1:35" x14ac:dyDescent="0.25">
      <c r="A15" s="50" t="s">
        <v>5</v>
      </c>
      <c r="B15" s="50" t="s">
        <v>19</v>
      </c>
      <c r="C15" s="34">
        <v>75</v>
      </c>
      <c r="D15" s="34">
        <f t="shared" si="11"/>
        <v>75</v>
      </c>
      <c r="E15" s="33">
        <v>112</v>
      </c>
      <c r="F15" s="51">
        <f t="shared" si="0"/>
        <v>1.4933333333333334</v>
      </c>
      <c r="G15" s="33">
        <v>117</v>
      </c>
      <c r="H15" s="51">
        <f t="shared" si="1"/>
        <v>1.56</v>
      </c>
      <c r="I15" s="33">
        <v>117</v>
      </c>
      <c r="J15" s="51">
        <f t="shared" si="2"/>
        <v>1.56</v>
      </c>
      <c r="K15" s="33">
        <v>127</v>
      </c>
      <c r="L15" s="51">
        <f t="shared" si="3"/>
        <v>1.6933333333333334</v>
      </c>
      <c r="M15" s="33">
        <v>121</v>
      </c>
      <c r="N15" s="51">
        <f t="shared" si="4"/>
        <v>1.6133333333333333</v>
      </c>
      <c r="O15" s="33">
        <v>138</v>
      </c>
      <c r="P15" s="51">
        <f t="shared" si="5"/>
        <v>1.84</v>
      </c>
      <c r="Q15" s="33">
        <v>101</v>
      </c>
      <c r="R15" s="51">
        <f t="shared" si="6"/>
        <v>1.3466666666666667</v>
      </c>
      <c r="S15" s="33">
        <v>122</v>
      </c>
      <c r="T15" s="51">
        <f t="shared" si="7"/>
        <v>1.6266666666666667</v>
      </c>
      <c r="U15" s="33">
        <v>122</v>
      </c>
      <c r="V15" s="51">
        <f t="shared" si="8"/>
        <v>1.6266666666666667</v>
      </c>
      <c r="W15" s="33">
        <v>110</v>
      </c>
      <c r="X15" s="51">
        <f t="shared" si="9"/>
        <v>1.4666666666666666</v>
      </c>
      <c r="Z15" s="33">
        <v>91</v>
      </c>
      <c r="AA15" s="73">
        <f t="shared" si="10"/>
        <v>1.2133333333333334</v>
      </c>
      <c r="AC15" s="41">
        <f>cálculos1!O15</f>
        <v>10</v>
      </c>
      <c r="AD15" s="42">
        <f t="shared" si="12"/>
        <v>1</v>
      </c>
      <c r="AE15" s="41">
        <f>cálculos1!P15</f>
        <v>4</v>
      </c>
      <c r="AF15" s="42">
        <f t="shared" si="13"/>
        <v>1</v>
      </c>
      <c r="AH15" s="55">
        <v>0.2</v>
      </c>
      <c r="AI15" s="33">
        <f>COUNTIF($AD$2:$AD$79,"=0,2")</f>
        <v>10</v>
      </c>
    </row>
    <row r="16" spans="1:35" x14ac:dyDescent="0.25">
      <c r="A16" s="50" t="s">
        <v>2</v>
      </c>
      <c r="B16" s="50" t="s">
        <v>20</v>
      </c>
      <c r="C16" s="34">
        <v>228</v>
      </c>
      <c r="D16" s="34">
        <f t="shared" si="11"/>
        <v>228</v>
      </c>
      <c r="E16" s="33">
        <v>140</v>
      </c>
      <c r="F16" s="51">
        <f t="shared" si="0"/>
        <v>0.61403508771929827</v>
      </c>
      <c r="G16" s="33">
        <v>206</v>
      </c>
      <c r="H16" s="51">
        <f t="shared" si="1"/>
        <v>0.90350877192982459</v>
      </c>
      <c r="I16" s="33">
        <v>205</v>
      </c>
      <c r="J16" s="51">
        <f t="shared" si="2"/>
        <v>0.89912280701754388</v>
      </c>
      <c r="K16" s="33">
        <v>205</v>
      </c>
      <c r="L16" s="51">
        <f t="shared" si="3"/>
        <v>0.89912280701754388</v>
      </c>
      <c r="M16" s="33">
        <v>198</v>
      </c>
      <c r="N16" s="51">
        <f t="shared" si="4"/>
        <v>0.86842105263157898</v>
      </c>
      <c r="O16" s="33">
        <v>208</v>
      </c>
      <c r="P16" s="51">
        <f t="shared" si="5"/>
        <v>0.91228070175438591</v>
      </c>
      <c r="Q16" s="33">
        <v>192</v>
      </c>
      <c r="R16" s="51">
        <f t="shared" si="6"/>
        <v>0.84210526315789469</v>
      </c>
      <c r="S16" s="33">
        <v>218</v>
      </c>
      <c r="T16" s="51">
        <f t="shared" si="7"/>
        <v>0.95614035087719296</v>
      </c>
      <c r="U16" s="33">
        <v>229</v>
      </c>
      <c r="V16" s="51">
        <f t="shared" si="8"/>
        <v>1.0043859649122806</v>
      </c>
      <c r="W16" s="33">
        <v>214</v>
      </c>
      <c r="X16" s="51">
        <f t="shared" si="9"/>
        <v>0.93859649122807021</v>
      </c>
      <c r="Z16" s="33">
        <v>17</v>
      </c>
      <c r="AA16" s="73">
        <f t="shared" si="10"/>
        <v>7.4561403508771926E-2</v>
      </c>
      <c r="AC16" s="41">
        <f>cálculos1!O16</f>
        <v>2</v>
      </c>
      <c r="AD16" s="42">
        <f t="shared" si="12"/>
        <v>0.2</v>
      </c>
      <c r="AE16" s="41">
        <f>cálculos1!P16</f>
        <v>1</v>
      </c>
      <c r="AF16" s="42">
        <f t="shared" si="13"/>
        <v>0.25</v>
      </c>
      <c r="AH16" s="55">
        <v>0.3</v>
      </c>
      <c r="AI16" s="33">
        <f>COUNTIF($AD$2:$AD$79,"=0,3")</f>
        <v>7</v>
      </c>
    </row>
    <row r="17" spans="1:35" x14ac:dyDescent="0.25">
      <c r="A17" s="50" t="s">
        <v>5</v>
      </c>
      <c r="B17" s="50" t="s">
        <v>21</v>
      </c>
      <c r="C17" s="34">
        <v>2542</v>
      </c>
      <c r="D17" s="34">
        <f t="shared" si="11"/>
        <v>2542</v>
      </c>
      <c r="E17" s="33">
        <v>4656</v>
      </c>
      <c r="F17" s="51">
        <f t="shared" si="0"/>
        <v>1.8316286388670338</v>
      </c>
      <c r="G17" s="33">
        <v>2328</v>
      </c>
      <c r="H17" s="51">
        <f t="shared" si="1"/>
        <v>0.91581431943351688</v>
      </c>
      <c r="I17" s="33">
        <v>2332</v>
      </c>
      <c r="J17" s="51">
        <f t="shared" si="2"/>
        <v>0.91738788355625489</v>
      </c>
      <c r="K17" s="33">
        <v>2400</v>
      </c>
      <c r="L17" s="51">
        <f t="shared" si="3"/>
        <v>0.9441384736428009</v>
      </c>
      <c r="M17" s="33">
        <v>2307</v>
      </c>
      <c r="N17" s="51">
        <f t="shared" si="4"/>
        <v>0.90755310778914244</v>
      </c>
      <c r="O17" s="33">
        <v>2353</v>
      </c>
      <c r="P17" s="51">
        <f t="shared" si="5"/>
        <v>0.92564909520062943</v>
      </c>
      <c r="Q17" s="33">
        <v>1863</v>
      </c>
      <c r="R17" s="51">
        <f t="shared" si="6"/>
        <v>0.73288749016522425</v>
      </c>
      <c r="S17" s="33">
        <v>2298</v>
      </c>
      <c r="T17" s="51">
        <f t="shared" si="7"/>
        <v>0.90401258851298194</v>
      </c>
      <c r="U17" s="33">
        <v>2229</v>
      </c>
      <c r="V17" s="51">
        <f t="shared" si="8"/>
        <v>0.87686860739575134</v>
      </c>
      <c r="W17" s="33">
        <v>1929</v>
      </c>
      <c r="X17" s="51">
        <f t="shared" si="9"/>
        <v>0.75885129819040131</v>
      </c>
      <c r="Z17" s="33">
        <v>4601</v>
      </c>
      <c r="AA17" s="73">
        <f t="shared" si="10"/>
        <v>1.8099921321793864</v>
      </c>
      <c r="AC17" s="41">
        <f>cálculos1!O17</f>
        <v>2</v>
      </c>
      <c r="AD17" s="42">
        <f t="shared" si="12"/>
        <v>0.2</v>
      </c>
      <c r="AE17" s="41">
        <f>cálculos1!P17</f>
        <v>0</v>
      </c>
      <c r="AF17" s="42">
        <f t="shared" si="13"/>
        <v>0</v>
      </c>
      <c r="AH17" s="55">
        <v>0.4</v>
      </c>
      <c r="AI17" s="33">
        <f>COUNTIF($AD$2:$AD$79,"=0,4")</f>
        <v>2</v>
      </c>
    </row>
    <row r="18" spans="1:35" x14ac:dyDescent="0.25">
      <c r="A18" s="50" t="s">
        <v>2</v>
      </c>
      <c r="B18" s="50" t="s">
        <v>22</v>
      </c>
      <c r="C18" s="34">
        <v>5047</v>
      </c>
      <c r="D18" s="34">
        <f t="shared" si="11"/>
        <v>5047</v>
      </c>
      <c r="E18" s="33">
        <v>2942</v>
      </c>
      <c r="F18" s="51">
        <f t="shared" si="0"/>
        <v>0.58292054685952055</v>
      </c>
      <c r="G18" s="33">
        <v>4183</v>
      </c>
      <c r="H18" s="51">
        <f t="shared" si="1"/>
        <v>0.82880919358034477</v>
      </c>
      <c r="I18" s="33">
        <v>4225</v>
      </c>
      <c r="J18" s="51">
        <f t="shared" si="2"/>
        <v>0.83713096889241134</v>
      </c>
      <c r="K18" s="33">
        <v>4512</v>
      </c>
      <c r="L18" s="51">
        <f t="shared" si="3"/>
        <v>0.89399643352486624</v>
      </c>
      <c r="M18" s="33">
        <v>4357</v>
      </c>
      <c r="N18" s="51">
        <f t="shared" si="4"/>
        <v>0.86328511987319201</v>
      </c>
      <c r="O18" s="33">
        <v>4335</v>
      </c>
      <c r="P18" s="51">
        <f t="shared" si="5"/>
        <v>0.85892609470972858</v>
      </c>
      <c r="Q18" s="33">
        <v>3670</v>
      </c>
      <c r="R18" s="51">
        <f t="shared" si="6"/>
        <v>0.72716465226867444</v>
      </c>
      <c r="S18" s="33">
        <v>4295</v>
      </c>
      <c r="T18" s="51">
        <f t="shared" si="7"/>
        <v>0.85100059441252229</v>
      </c>
      <c r="U18" s="33">
        <v>3989</v>
      </c>
      <c r="V18" s="51">
        <f t="shared" si="8"/>
        <v>0.79037051713889439</v>
      </c>
      <c r="W18" s="33">
        <v>3625</v>
      </c>
      <c r="X18" s="51">
        <f t="shared" si="9"/>
        <v>0.71824846443431745</v>
      </c>
      <c r="Z18" s="33">
        <v>2786</v>
      </c>
      <c r="AA18" s="73">
        <f t="shared" si="10"/>
        <v>0.55201109570041607</v>
      </c>
      <c r="AC18" s="41">
        <f>cálculos1!O18</f>
        <v>0</v>
      </c>
      <c r="AD18" s="42">
        <f t="shared" si="12"/>
        <v>0</v>
      </c>
      <c r="AE18" s="41">
        <f>cálculos1!P18</f>
        <v>0</v>
      </c>
      <c r="AF18" s="42">
        <f t="shared" si="13"/>
        <v>0</v>
      </c>
      <c r="AH18" s="55">
        <v>0.5</v>
      </c>
      <c r="AI18" s="33">
        <f>COUNTIF($AD$2:$AD$79,"=0,5")</f>
        <v>10</v>
      </c>
    </row>
    <row r="19" spans="1:35" x14ac:dyDescent="0.25">
      <c r="A19" s="50" t="s">
        <v>5</v>
      </c>
      <c r="B19" s="50" t="s">
        <v>23</v>
      </c>
      <c r="C19" s="34">
        <v>475</v>
      </c>
      <c r="D19" s="34">
        <f t="shared" si="11"/>
        <v>475</v>
      </c>
      <c r="E19" s="33">
        <v>322</v>
      </c>
      <c r="F19" s="51">
        <f t="shared" si="0"/>
        <v>0.67789473684210522</v>
      </c>
      <c r="G19" s="33">
        <v>470</v>
      </c>
      <c r="H19" s="51">
        <f t="shared" si="1"/>
        <v>0.98947368421052628</v>
      </c>
      <c r="I19" s="33">
        <v>466</v>
      </c>
      <c r="J19" s="51">
        <f t="shared" si="2"/>
        <v>0.9810526315789474</v>
      </c>
      <c r="K19" s="33">
        <v>448</v>
      </c>
      <c r="L19" s="51">
        <f t="shared" si="3"/>
        <v>0.94315789473684208</v>
      </c>
      <c r="M19" s="33">
        <v>447</v>
      </c>
      <c r="N19" s="51">
        <f t="shared" si="4"/>
        <v>0.94105263157894736</v>
      </c>
      <c r="O19" s="33">
        <v>440</v>
      </c>
      <c r="P19" s="51">
        <f t="shared" si="5"/>
        <v>0.9263157894736842</v>
      </c>
      <c r="Q19" s="33">
        <v>447</v>
      </c>
      <c r="R19" s="51">
        <f t="shared" si="6"/>
        <v>0.94105263157894736</v>
      </c>
      <c r="S19" s="33">
        <v>470</v>
      </c>
      <c r="T19" s="51">
        <f t="shared" si="7"/>
        <v>0.98947368421052628</v>
      </c>
      <c r="U19" s="33">
        <v>489</v>
      </c>
      <c r="V19" s="51">
        <f t="shared" si="8"/>
        <v>1.0294736842105263</v>
      </c>
      <c r="W19" s="33">
        <v>422</v>
      </c>
      <c r="X19" s="51">
        <f t="shared" si="9"/>
        <v>0.888421052631579</v>
      </c>
      <c r="Z19" s="33">
        <v>306</v>
      </c>
      <c r="AA19" s="73">
        <f t="shared" si="10"/>
        <v>0.64421052631578946</v>
      </c>
      <c r="AC19" s="41">
        <f>cálculos1!O19</f>
        <v>5</v>
      </c>
      <c r="AD19" s="42">
        <f t="shared" si="12"/>
        <v>0.5</v>
      </c>
      <c r="AE19" s="41">
        <f>cálculos1!P19</f>
        <v>3</v>
      </c>
      <c r="AF19" s="42">
        <f t="shared" si="13"/>
        <v>0.75</v>
      </c>
      <c r="AH19" s="55">
        <v>0.6</v>
      </c>
      <c r="AI19" s="33">
        <f>COUNTIF($AD$2:$AD$79,"=0,6")</f>
        <v>4</v>
      </c>
    </row>
    <row r="20" spans="1:35" x14ac:dyDescent="0.25">
      <c r="A20" s="50" t="s">
        <v>4</v>
      </c>
      <c r="B20" s="50" t="s">
        <v>24</v>
      </c>
      <c r="C20" s="34">
        <v>1492</v>
      </c>
      <c r="D20" s="34">
        <f t="shared" si="11"/>
        <v>1492</v>
      </c>
      <c r="E20" s="33">
        <v>3201</v>
      </c>
      <c r="F20" s="51">
        <f t="shared" si="0"/>
        <v>2.1454423592493299</v>
      </c>
      <c r="G20" s="33">
        <v>1304</v>
      </c>
      <c r="H20" s="51">
        <f t="shared" si="1"/>
        <v>0.87399463806970512</v>
      </c>
      <c r="I20" s="33">
        <v>1319</v>
      </c>
      <c r="J20" s="51">
        <f t="shared" si="2"/>
        <v>0.88404825737265413</v>
      </c>
      <c r="K20" s="33">
        <v>1376</v>
      </c>
      <c r="L20" s="51">
        <f t="shared" si="3"/>
        <v>0.92225201072386054</v>
      </c>
      <c r="M20" s="33">
        <v>1357</v>
      </c>
      <c r="N20" s="51">
        <f t="shared" si="4"/>
        <v>0.90951742627345844</v>
      </c>
      <c r="O20" s="33">
        <v>1342</v>
      </c>
      <c r="P20" s="51">
        <f t="shared" si="5"/>
        <v>0.89946380697050943</v>
      </c>
      <c r="Q20" s="33">
        <v>1098</v>
      </c>
      <c r="R20" s="51">
        <f t="shared" si="6"/>
        <v>0.73592493297587136</v>
      </c>
      <c r="S20" s="33">
        <v>1262</v>
      </c>
      <c r="T20" s="51">
        <f t="shared" si="7"/>
        <v>0.84584450402144773</v>
      </c>
      <c r="U20" s="33">
        <v>1232</v>
      </c>
      <c r="V20" s="51">
        <f t="shared" si="8"/>
        <v>0.82573726541554959</v>
      </c>
      <c r="W20" s="33">
        <v>1025</v>
      </c>
      <c r="X20" s="51">
        <f t="shared" si="9"/>
        <v>0.6869973190348525</v>
      </c>
      <c r="Z20" s="33">
        <v>3422</v>
      </c>
      <c r="AA20" s="73">
        <f t="shared" si="10"/>
        <v>2.2935656836461127</v>
      </c>
      <c r="AC20" s="41">
        <f>cálculos1!O20</f>
        <v>2</v>
      </c>
      <c r="AD20" s="42">
        <f t="shared" si="12"/>
        <v>0.2</v>
      </c>
      <c r="AE20" s="41">
        <f>cálculos1!P20</f>
        <v>0</v>
      </c>
      <c r="AF20" s="42">
        <f t="shared" si="13"/>
        <v>0</v>
      </c>
      <c r="AH20" s="55">
        <v>0.7</v>
      </c>
      <c r="AI20" s="33">
        <f>COUNTIF($AD$2:$AD$79,"=0,7")</f>
        <v>4</v>
      </c>
    </row>
    <row r="21" spans="1:35" x14ac:dyDescent="0.25">
      <c r="A21" s="50" t="s">
        <v>3</v>
      </c>
      <c r="B21" s="50" t="s">
        <v>25</v>
      </c>
      <c r="C21" s="34">
        <v>403</v>
      </c>
      <c r="D21" s="34">
        <f t="shared" si="11"/>
        <v>403</v>
      </c>
      <c r="E21" s="33">
        <v>34</v>
      </c>
      <c r="F21" s="51">
        <f t="shared" si="0"/>
        <v>8.4367245657568243E-2</v>
      </c>
      <c r="G21" s="33">
        <v>390</v>
      </c>
      <c r="H21" s="51">
        <f t="shared" si="1"/>
        <v>0.967741935483871</v>
      </c>
      <c r="I21" s="33">
        <v>391</v>
      </c>
      <c r="J21" s="51">
        <f t="shared" si="2"/>
        <v>0.97022332506203479</v>
      </c>
      <c r="K21" s="33">
        <v>389</v>
      </c>
      <c r="L21" s="51">
        <f t="shared" si="3"/>
        <v>0.9652605459057072</v>
      </c>
      <c r="M21" s="33">
        <v>367</v>
      </c>
      <c r="N21" s="51">
        <f t="shared" si="4"/>
        <v>0.91066997518610426</v>
      </c>
      <c r="O21" s="33">
        <v>398</v>
      </c>
      <c r="P21" s="51">
        <f t="shared" si="5"/>
        <v>0.98759305210918114</v>
      </c>
      <c r="Q21" s="33">
        <v>353</v>
      </c>
      <c r="R21" s="51">
        <f t="shared" si="6"/>
        <v>0.87593052109181146</v>
      </c>
      <c r="S21" s="33">
        <v>403</v>
      </c>
      <c r="T21" s="51">
        <f t="shared" si="7"/>
        <v>1</v>
      </c>
      <c r="U21" s="33">
        <v>424</v>
      </c>
      <c r="V21" s="51">
        <f t="shared" si="8"/>
        <v>1.0521091811414391</v>
      </c>
      <c r="W21" s="33">
        <v>402</v>
      </c>
      <c r="X21" s="51">
        <f t="shared" si="9"/>
        <v>0.9975186104218362</v>
      </c>
      <c r="Z21" s="33">
        <v>12</v>
      </c>
      <c r="AA21" s="73">
        <f t="shared" si="10"/>
        <v>2.9776674937965261E-2</v>
      </c>
      <c r="AC21" s="41">
        <f>cálculos1!O21</f>
        <v>8</v>
      </c>
      <c r="AD21" s="42">
        <f t="shared" si="12"/>
        <v>0.8</v>
      </c>
      <c r="AE21" s="41">
        <f>cálculos1!P21</f>
        <v>4</v>
      </c>
      <c r="AF21" s="42">
        <f t="shared" si="13"/>
        <v>1</v>
      </c>
      <c r="AH21" s="55">
        <v>0.8</v>
      </c>
      <c r="AI21" s="33">
        <f>COUNTIF($AD$2:$AD$79,"=0,8")</f>
        <v>10</v>
      </c>
    </row>
    <row r="22" spans="1:35" x14ac:dyDescent="0.25">
      <c r="A22" s="50" t="s">
        <v>2</v>
      </c>
      <c r="B22" s="50" t="s">
        <v>26</v>
      </c>
      <c r="C22" s="34">
        <v>150</v>
      </c>
      <c r="D22" s="34">
        <f t="shared" si="11"/>
        <v>150</v>
      </c>
      <c r="E22" s="33">
        <v>0</v>
      </c>
      <c r="F22" s="51">
        <f t="shared" si="0"/>
        <v>0</v>
      </c>
      <c r="G22" s="33">
        <v>141</v>
      </c>
      <c r="H22" s="51">
        <f t="shared" si="1"/>
        <v>0.94</v>
      </c>
      <c r="I22" s="33">
        <v>138</v>
      </c>
      <c r="J22" s="51">
        <f t="shared" si="2"/>
        <v>0.92</v>
      </c>
      <c r="K22" s="33">
        <v>150</v>
      </c>
      <c r="L22" s="51">
        <f t="shared" si="3"/>
        <v>1</v>
      </c>
      <c r="M22" s="33">
        <v>151</v>
      </c>
      <c r="N22" s="51">
        <f t="shared" si="4"/>
        <v>1.0066666666666666</v>
      </c>
      <c r="O22" s="33">
        <v>141</v>
      </c>
      <c r="P22" s="51">
        <f t="shared" si="5"/>
        <v>0.94</v>
      </c>
      <c r="Q22" s="33">
        <v>136</v>
      </c>
      <c r="R22" s="51">
        <f t="shared" si="6"/>
        <v>0.90666666666666662</v>
      </c>
      <c r="S22" s="33">
        <v>150</v>
      </c>
      <c r="T22" s="51">
        <f t="shared" si="7"/>
        <v>1</v>
      </c>
      <c r="U22" s="33">
        <v>152</v>
      </c>
      <c r="V22" s="51">
        <f t="shared" si="8"/>
        <v>1.0133333333333334</v>
      </c>
      <c r="W22" s="33">
        <v>141</v>
      </c>
      <c r="X22" s="51">
        <f t="shared" si="9"/>
        <v>0.94</v>
      </c>
      <c r="Z22" s="33">
        <v>1</v>
      </c>
      <c r="AA22" s="73">
        <f t="shared" si="10"/>
        <v>6.6666666666666671E-3</v>
      </c>
      <c r="AC22" s="41">
        <f>cálculos1!O22</f>
        <v>4</v>
      </c>
      <c r="AD22" s="42">
        <f t="shared" si="12"/>
        <v>0.4</v>
      </c>
      <c r="AE22" s="41">
        <f>cálculos1!P22</f>
        <v>2</v>
      </c>
      <c r="AF22" s="42">
        <f t="shared" si="13"/>
        <v>0.5</v>
      </c>
      <c r="AH22" s="55">
        <v>0.9</v>
      </c>
      <c r="AI22" s="33">
        <f>COUNTIF($AD$2:$AD$79,"=0,9")</f>
        <v>7</v>
      </c>
    </row>
    <row r="23" spans="1:35" x14ac:dyDescent="0.25">
      <c r="A23" s="50" t="s">
        <v>5</v>
      </c>
      <c r="B23" s="50" t="s">
        <v>27</v>
      </c>
      <c r="C23" s="34">
        <v>60</v>
      </c>
      <c r="D23" s="34">
        <f t="shared" si="11"/>
        <v>60</v>
      </c>
      <c r="E23" s="33">
        <v>52</v>
      </c>
      <c r="F23" s="51">
        <f t="shared" si="0"/>
        <v>0.8666666666666667</v>
      </c>
      <c r="G23" s="33">
        <v>64</v>
      </c>
      <c r="H23" s="51">
        <f t="shared" si="1"/>
        <v>1.0666666666666667</v>
      </c>
      <c r="I23" s="33">
        <v>63</v>
      </c>
      <c r="J23" s="51">
        <f t="shared" si="2"/>
        <v>1.05</v>
      </c>
      <c r="K23" s="33">
        <v>65</v>
      </c>
      <c r="L23" s="51">
        <f t="shared" si="3"/>
        <v>1.0833333333333333</v>
      </c>
      <c r="M23" s="33">
        <v>65</v>
      </c>
      <c r="N23" s="51">
        <f t="shared" si="4"/>
        <v>1.0833333333333333</v>
      </c>
      <c r="O23" s="33">
        <v>61</v>
      </c>
      <c r="P23" s="51">
        <f t="shared" si="5"/>
        <v>1.0166666666666666</v>
      </c>
      <c r="Q23" s="33">
        <v>47</v>
      </c>
      <c r="R23" s="51">
        <f t="shared" si="6"/>
        <v>0.78333333333333333</v>
      </c>
      <c r="S23" s="33">
        <v>64</v>
      </c>
      <c r="T23" s="51">
        <f t="shared" si="7"/>
        <v>1.0666666666666667</v>
      </c>
      <c r="U23" s="33">
        <v>66</v>
      </c>
      <c r="V23" s="51">
        <f t="shared" si="8"/>
        <v>1.1000000000000001</v>
      </c>
      <c r="W23" s="33">
        <v>60</v>
      </c>
      <c r="X23" s="51">
        <f t="shared" si="9"/>
        <v>1</v>
      </c>
      <c r="Z23" s="33">
        <v>51</v>
      </c>
      <c r="AA23" s="73">
        <f t="shared" si="10"/>
        <v>0.85</v>
      </c>
      <c r="AC23" s="41">
        <f>cálculos1!O23</f>
        <v>8</v>
      </c>
      <c r="AD23" s="42">
        <f t="shared" si="12"/>
        <v>0.8</v>
      </c>
      <c r="AE23" s="41">
        <f>cálculos1!P23</f>
        <v>4</v>
      </c>
      <c r="AF23" s="42">
        <f t="shared" si="13"/>
        <v>1</v>
      </c>
      <c r="AH23" s="55">
        <v>1</v>
      </c>
      <c r="AI23" s="33">
        <f>COUNTIF($AD$2:$AD$79,"=1,0")</f>
        <v>5</v>
      </c>
    </row>
    <row r="24" spans="1:35" x14ac:dyDescent="0.25">
      <c r="A24" s="50" t="s">
        <v>2</v>
      </c>
      <c r="B24" s="50" t="s">
        <v>28</v>
      </c>
      <c r="C24" s="34">
        <v>421</v>
      </c>
      <c r="D24" s="34">
        <f t="shared" si="11"/>
        <v>421</v>
      </c>
      <c r="E24" s="33">
        <v>81</v>
      </c>
      <c r="F24" s="51">
        <f t="shared" si="0"/>
        <v>0.19239904988123516</v>
      </c>
      <c r="G24" s="33">
        <v>421</v>
      </c>
      <c r="H24" s="51">
        <f t="shared" si="1"/>
        <v>1</v>
      </c>
      <c r="I24" s="33">
        <v>422</v>
      </c>
      <c r="J24" s="51">
        <f t="shared" si="2"/>
        <v>1.002375296912114</v>
      </c>
      <c r="K24" s="33">
        <v>411</v>
      </c>
      <c r="L24" s="51">
        <f t="shared" si="3"/>
        <v>0.97624703087885989</v>
      </c>
      <c r="M24" s="33">
        <v>407</v>
      </c>
      <c r="N24" s="51">
        <f t="shared" si="4"/>
        <v>0.9667458432304038</v>
      </c>
      <c r="O24" s="33">
        <v>400</v>
      </c>
      <c r="P24" s="51">
        <f t="shared" si="5"/>
        <v>0.95011876484560565</v>
      </c>
      <c r="Q24" s="33">
        <v>405</v>
      </c>
      <c r="R24" s="51">
        <f t="shared" si="6"/>
        <v>0.96199524940617576</v>
      </c>
      <c r="S24" s="33">
        <v>405</v>
      </c>
      <c r="T24" s="51">
        <f t="shared" si="7"/>
        <v>0.96199524940617576</v>
      </c>
      <c r="U24" s="33">
        <v>412</v>
      </c>
      <c r="V24" s="51">
        <f t="shared" si="8"/>
        <v>0.97862232779097391</v>
      </c>
      <c r="W24" s="33">
        <v>390</v>
      </c>
      <c r="X24" s="51">
        <f t="shared" si="9"/>
        <v>0.92636579572446553</v>
      </c>
      <c r="Z24" s="33">
        <v>31</v>
      </c>
      <c r="AA24" s="73">
        <f t="shared" si="10"/>
        <v>7.3634204275534437E-2</v>
      </c>
      <c r="AC24" s="41">
        <f>cálculos1!O24</f>
        <v>8</v>
      </c>
      <c r="AD24" s="42">
        <f t="shared" si="12"/>
        <v>0.8</v>
      </c>
      <c r="AE24" s="41">
        <f>cálculos1!P24</f>
        <v>4</v>
      </c>
      <c r="AF24" s="42">
        <f t="shared" si="13"/>
        <v>1</v>
      </c>
    </row>
    <row r="25" spans="1:35" x14ac:dyDescent="0.25">
      <c r="A25" s="50" t="s">
        <v>5</v>
      </c>
      <c r="B25" s="50" t="s">
        <v>29</v>
      </c>
      <c r="C25" s="34">
        <v>69</v>
      </c>
      <c r="D25" s="34">
        <f t="shared" si="11"/>
        <v>69</v>
      </c>
      <c r="E25" s="33">
        <v>72</v>
      </c>
      <c r="F25" s="51">
        <f t="shared" si="0"/>
        <v>1.0434782608695652</v>
      </c>
      <c r="G25" s="33">
        <v>98</v>
      </c>
      <c r="H25" s="51">
        <f t="shared" si="1"/>
        <v>1.4202898550724639</v>
      </c>
      <c r="I25" s="33">
        <v>98</v>
      </c>
      <c r="J25" s="51">
        <f t="shared" si="2"/>
        <v>1.4202898550724639</v>
      </c>
      <c r="K25" s="33">
        <v>101</v>
      </c>
      <c r="L25" s="51">
        <f t="shared" si="3"/>
        <v>1.463768115942029</v>
      </c>
      <c r="M25" s="33">
        <v>98</v>
      </c>
      <c r="N25" s="51">
        <f t="shared" si="4"/>
        <v>1.4202898550724639</v>
      </c>
      <c r="O25" s="33">
        <v>103</v>
      </c>
      <c r="P25" s="51">
        <f t="shared" si="5"/>
        <v>1.4927536231884058</v>
      </c>
      <c r="Q25" s="33">
        <v>76</v>
      </c>
      <c r="R25" s="51">
        <f t="shared" si="6"/>
        <v>1.1014492753623188</v>
      </c>
      <c r="S25" s="33">
        <v>82</v>
      </c>
      <c r="T25" s="51">
        <f t="shared" si="7"/>
        <v>1.1884057971014492</v>
      </c>
      <c r="U25" s="33">
        <v>76</v>
      </c>
      <c r="V25" s="51">
        <f t="shared" si="8"/>
        <v>1.1014492753623188</v>
      </c>
      <c r="W25" s="33">
        <v>74</v>
      </c>
      <c r="X25" s="51">
        <f t="shared" si="9"/>
        <v>1.0724637681159421</v>
      </c>
      <c r="Z25" s="33">
        <v>53</v>
      </c>
      <c r="AA25" s="73">
        <f t="shared" si="10"/>
        <v>0.76811594202898548</v>
      </c>
      <c r="AC25" s="41">
        <f>cálculos1!O25</f>
        <v>10</v>
      </c>
      <c r="AD25" s="42">
        <f t="shared" si="12"/>
        <v>1</v>
      </c>
      <c r="AE25" s="41">
        <f>cálculos1!P25</f>
        <v>4</v>
      </c>
      <c r="AF25" s="42">
        <f t="shared" si="13"/>
        <v>1</v>
      </c>
    </row>
    <row r="26" spans="1:35" x14ac:dyDescent="0.25">
      <c r="A26" s="50" t="s">
        <v>3</v>
      </c>
      <c r="B26" s="50" t="s">
        <v>30</v>
      </c>
      <c r="C26" s="34">
        <v>267</v>
      </c>
      <c r="D26" s="34">
        <f t="shared" si="11"/>
        <v>267</v>
      </c>
      <c r="E26" s="33">
        <v>130</v>
      </c>
      <c r="F26" s="51">
        <f t="shared" si="0"/>
        <v>0.48689138576779029</v>
      </c>
      <c r="G26" s="33">
        <v>260</v>
      </c>
      <c r="H26" s="51">
        <f t="shared" si="1"/>
        <v>0.97378277153558057</v>
      </c>
      <c r="I26" s="33">
        <v>261</v>
      </c>
      <c r="J26" s="51">
        <f t="shared" si="2"/>
        <v>0.97752808988764039</v>
      </c>
      <c r="K26" s="33">
        <v>259</v>
      </c>
      <c r="L26" s="51">
        <f t="shared" si="3"/>
        <v>0.97003745318352064</v>
      </c>
      <c r="M26" s="33">
        <v>252</v>
      </c>
      <c r="N26" s="51">
        <f t="shared" si="4"/>
        <v>0.9438202247191011</v>
      </c>
      <c r="O26" s="33">
        <v>263</v>
      </c>
      <c r="P26" s="51">
        <f t="shared" si="5"/>
        <v>0.98501872659176026</v>
      </c>
      <c r="Q26" s="33">
        <v>230</v>
      </c>
      <c r="R26" s="51">
        <f t="shared" si="6"/>
        <v>0.86142322097378277</v>
      </c>
      <c r="S26" s="33">
        <v>190</v>
      </c>
      <c r="T26" s="51">
        <f t="shared" si="7"/>
        <v>0.71161048689138573</v>
      </c>
      <c r="U26" s="33">
        <v>249</v>
      </c>
      <c r="V26" s="51">
        <f t="shared" si="8"/>
        <v>0.93258426966292129</v>
      </c>
      <c r="W26" s="33">
        <v>207</v>
      </c>
      <c r="X26" s="51">
        <f t="shared" si="9"/>
        <v>0.7752808988764045</v>
      </c>
      <c r="Z26" s="33">
        <v>107</v>
      </c>
      <c r="AA26" s="73">
        <f t="shared" si="10"/>
        <v>0.40074906367041196</v>
      </c>
      <c r="AC26" s="41">
        <f>cálculos1!O26</f>
        <v>5</v>
      </c>
      <c r="AD26" s="42">
        <f t="shared" si="12"/>
        <v>0.5</v>
      </c>
      <c r="AE26" s="41">
        <f>cálculos1!P26</f>
        <v>3</v>
      </c>
      <c r="AF26" s="42">
        <f t="shared" si="13"/>
        <v>0.75</v>
      </c>
    </row>
    <row r="27" spans="1:35" x14ac:dyDescent="0.25">
      <c r="A27" s="50" t="s">
        <v>2</v>
      </c>
      <c r="B27" s="50" t="s">
        <v>31</v>
      </c>
      <c r="C27" s="34">
        <v>241</v>
      </c>
      <c r="D27" s="34">
        <f t="shared" si="11"/>
        <v>241</v>
      </c>
      <c r="E27" s="33">
        <v>134</v>
      </c>
      <c r="F27" s="51">
        <f t="shared" si="0"/>
        <v>0.55601659751037347</v>
      </c>
      <c r="G27" s="33">
        <v>211</v>
      </c>
      <c r="H27" s="51">
        <f t="shared" si="1"/>
        <v>0.87551867219917012</v>
      </c>
      <c r="I27" s="33">
        <v>212</v>
      </c>
      <c r="J27" s="51">
        <f t="shared" si="2"/>
        <v>0.8796680497925311</v>
      </c>
      <c r="K27" s="33">
        <v>232</v>
      </c>
      <c r="L27" s="51">
        <f t="shared" si="3"/>
        <v>0.96265560165975106</v>
      </c>
      <c r="M27" s="33">
        <v>228</v>
      </c>
      <c r="N27" s="51">
        <f t="shared" si="4"/>
        <v>0.94605809128630702</v>
      </c>
      <c r="O27" s="33">
        <v>216</v>
      </c>
      <c r="P27" s="51">
        <f t="shared" si="5"/>
        <v>0.89626556016597514</v>
      </c>
      <c r="Q27" s="33">
        <v>182</v>
      </c>
      <c r="R27" s="51">
        <f t="shared" si="6"/>
        <v>0.75518672199170123</v>
      </c>
      <c r="S27" s="33">
        <v>223</v>
      </c>
      <c r="T27" s="51">
        <f t="shared" si="7"/>
        <v>0.92531120331950212</v>
      </c>
      <c r="U27" s="33">
        <v>248</v>
      </c>
      <c r="V27" s="51">
        <f t="shared" si="8"/>
        <v>1.0290456431535269</v>
      </c>
      <c r="W27" s="33">
        <v>224</v>
      </c>
      <c r="X27" s="51">
        <f t="shared" si="9"/>
        <v>0.9294605809128631</v>
      </c>
      <c r="Z27" s="33">
        <v>32</v>
      </c>
      <c r="AA27" s="73">
        <f t="shared" si="10"/>
        <v>0.13278008298755187</v>
      </c>
      <c r="AC27" s="41">
        <f>cálculos1!O27</f>
        <v>3</v>
      </c>
      <c r="AD27" s="42">
        <f t="shared" si="12"/>
        <v>0.30000000000000004</v>
      </c>
      <c r="AE27" s="41">
        <f>cálculos1!P27</f>
        <v>2</v>
      </c>
      <c r="AF27" s="42">
        <f t="shared" si="13"/>
        <v>0.5</v>
      </c>
    </row>
    <row r="28" spans="1:35" x14ac:dyDescent="0.25">
      <c r="A28" s="50" t="s">
        <v>4</v>
      </c>
      <c r="B28" s="50" t="s">
        <v>32</v>
      </c>
      <c r="C28" s="34">
        <v>141</v>
      </c>
      <c r="D28" s="34">
        <f t="shared" si="11"/>
        <v>141</v>
      </c>
      <c r="E28" s="33">
        <v>47</v>
      </c>
      <c r="F28" s="51">
        <f t="shared" si="0"/>
        <v>0.33333333333333331</v>
      </c>
      <c r="G28" s="33">
        <v>129</v>
      </c>
      <c r="H28" s="51">
        <f t="shared" si="1"/>
        <v>0.91489361702127658</v>
      </c>
      <c r="I28" s="33">
        <v>127</v>
      </c>
      <c r="J28" s="51">
        <f t="shared" si="2"/>
        <v>0.900709219858156</v>
      </c>
      <c r="K28" s="33">
        <v>121</v>
      </c>
      <c r="L28" s="51">
        <f t="shared" si="3"/>
        <v>0.85815602836879434</v>
      </c>
      <c r="M28" s="33">
        <v>124</v>
      </c>
      <c r="N28" s="51">
        <f t="shared" si="4"/>
        <v>0.87943262411347523</v>
      </c>
      <c r="O28" s="33">
        <v>128</v>
      </c>
      <c r="P28" s="51">
        <f t="shared" si="5"/>
        <v>0.90780141843971629</v>
      </c>
      <c r="Q28" s="33">
        <v>118</v>
      </c>
      <c r="R28" s="51">
        <f t="shared" si="6"/>
        <v>0.83687943262411346</v>
      </c>
      <c r="S28" s="33">
        <v>154</v>
      </c>
      <c r="T28" s="51">
        <f t="shared" si="7"/>
        <v>1.0921985815602837</v>
      </c>
      <c r="U28" s="33">
        <v>146</v>
      </c>
      <c r="V28" s="51">
        <f t="shared" si="8"/>
        <v>1.0354609929078014</v>
      </c>
      <c r="W28" s="33">
        <v>143</v>
      </c>
      <c r="X28" s="51">
        <f t="shared" si="9"/>
        <v>1.0141843971631206</v>
      </c>
      <c r="Z28" s="33">
        <v>30</v>
      </c>
      <c r="AA28" s="73">
        <f t="shared" si="10"/>
        <v>0.21276595744680851</v>
      </c>
      <c r="AC28" s="41">
        <f>cálculos1!O28</f>
        <v>3</v>
      </c>
      <c r="AD28" s="42">
        <f t="shared" si="12"/>
        <v>0.30000000000000004</v>
      </c>
      <c r="AE28" s="41">
        <f>cálculos1!P28</f>
        <v>1</v>
      </c>
      <c r="AF28" s="42">
        <f t="shared" si="13"/>
        <v>0.25</v>
      </c>
    </row>
    <row r="29" spans="1:35" x14ac:dyDescent="0.25">
      <c r="A29" s="50" t="s">
        <v>5</v>
      </c>
      <c r="B29" s="50" t="s">
        <v>33</v>
      </c>
      <c r="C29" s="34">
        <v>443</v>
      </c>
      <c r="D29" s="34">
        <f t="shared" si="11"/>
        <v>443</v>
      </c>
      <c r="E29" s="33">
        <v>254</v>
      </c>
      <c r="F29" s="51">
        <f t="shared" si="0"/>
        <v>0.57336343115124155</v>
      </c>
      <c r="G29" s="33">
        <v>355</v>
      </c>
      <c r="H29" s="51">
        <f t="shared" si="1"/>
        <v>0.80135440180586903</v>
      </c>
      <c r="I29" s="33">
        <v>362</v>
      </c>
      <c r="J29" s="51">
        <f t="shared" si="2"/>
        <v>0.81715575620767489</v>
      </c>
      <c r="K29" s="33">
        <v>399</v>
      </c>
      <c r="L29" s="51">
        <f t="shared" si="3"/>
        <v>0.90067720090293457</v>
      </c>
      <c r="M29" s="33">
        <v>390</v>
      </c>
      <c r="N29" s="51">
        <f t="shared" si="4"/>
        <v>0.88036117381489842</v>
      </c>
      <c r="O29" s="33">
        <v>390</v>
      </c>
      <c r="P29" s="51">
        <f t="shared" si="5"/>
        <v>0.88036117381489842</v>
      </c>
      <c r="Q29" s="33">
        <v>333</v>
      </c>
      <c r="R29" s="51">
        <f t="shared" si="6"/>
        <v>0.75169300225733637</v>
      </c>
      <c r="S29" s="33">
        <v>323</v>
      </c>
      <c r="T29" s="51">
        <f t="shared" si="7"/>
        <v>0.72911963882618513</v>
      </c>
      <c r="U29" s="33">
        <v>349</v>
      </c>
      <c r="V29" s="51">
        <f t="shared" si="8"/>
        <v>0.78781038374717838</v>
      </c>
      <c r="W29" s="33">
        <v>309</v>
      </c>
      <c r="X29" s="51">
        <f t="shared" si="9"/>
        <v>0.69751693002257331</v>
      </c>
      <c r="Z29" s="33">
        <v>219</v>
      </c>
      <c r="AA29" s="73">
        <f t="shared" si="10"/>
        <v>0.49435665914221216</v>
      </c>
      <c r="AC29" s="41">
        <f>cálculos1!O29</f>
        <v>0</v>
      </c>
      <c r="AD29" s="42">
        <f t="shared" si="12"/>
        <v>0</v>
      </c>
      <c r="AE29" s="41">
        <f>cálculos1!P29</f>
        <v>0</v>
      </c>
      <c r="AF29" s="42">
        <f t="shared" si="13"/>
        <v>0</v>
      </c>
    </row>
    <row r="30" spans="1:35" x14ac:dyDescent="0.25">
      <c r="A30" s="50" t="s">
        <v>2</v>
      </c>
      <c r="B30" s="50" t="s">
        <v>34</v>
      </c>
      <c r="C30" s="34">
        <v>1779</v>
      </c>
      <c r="D30" s="34">
        <f t="shared" si="11"/>
        <v>1779</v>
      </c>
      <c r="E30" s="33">
        <v>1495</v>
      </c>
      <c r="F30" s="51">
        <f t="shared" si="0"/>
        <v>0.84035975267003937</v>
      </c>
      <c r="G30" s="33">
        <v>1456</v>
      </c>
      <c r="H30" s="51">
        <f t="shared" si="1"/>
        <v>0.81843732433951655</v>
      </c>
      <c r="I30" s="33">
        <v>1475</v>
      </c>
      <c r="J30" s="51">
        <f t="shared" si="2"/>
        <v>0.82911748173130972</v>
      </c>
      <c r="K30" s="33">
        <v>1595</v>
      </c>
      <c r="L30" s="51">
        <f t="shared" si="3"/>
        <v>0.8965711073636875</v>
      </c>
      <c r="M30" s="33">
        <v>1536</v>
      </c>
      <c r="N30" s="51">
        <f t="shared" si="4"/>
        <v>0.86340640809443503</v>
      </c>
      <c r="O30" s="33">
        <v>1488</v>
      </c>
      <c r="P30" s="51">
        <f t="shared" si="5"/>
        <v>0.83642495784148396</v>
      </c>
      <c r="Q30" s="33">
        <v>1126</v>
      </c>
      <c r="R30" s="51">
        <f t="shared" si="6"/>
        <v>0.6329398538504778</v>
      </c>
      <c r="S30" s="33">
        <v>1510</v>
      </c>
      <c r="T30" s="51">
        <f t="shared" si="7"/>
        <v>0.84879145587408655</v>
      </c>
      <c r="U30" s="33">
        <v>1470</v>
      </c>
      <c r="V30" s="51">
        <f t="shared" si="8"/>
        <v>0.82630691399662737</v>
      </c>
      <c r="W30" s="33">
        <v>1324</v>
      </c>
      <c r="X30" s="51">
        <f t="shared" si="9"/>
        <v>0.74423833614390111</v>
      </c>
      <c r="Z30" s="33">
        <v>1480</v>
      </c>
      <c r="AA30" s="73">
        <f t="shared" si="10"/>
        <v>0.83192804946599208</v>
      </c>
      <c r="AC30" s="41">
        <f>cálculos1!O30</f>
        <v>0</v>
      </c>
      <c r="AD30" s="42">
        <f t="shared" si="12"/>
        <v>0</v>
      </c>
      <c r="AE30" s="41">
        <f>cálculos1!P30</f>
        <v>0</v>
      </c>
      <c r="AF30" s="42">
        <f t="shared" si="13"/>
        <v>0</v>
      </c>
    </row>
    <row r="31" spans="1:35" x14ac:dyDescent="0.25">
      <c r="A31" s="50" t="s">
        <v>2</v>
      </c>
      <c r="B31" s="50" t="s">
        <v>35</v>
      </c>
      <c r="C31" s="34">
        <v>352</v>
      </c>
      <c r="D31" s="34">
        <f t="shared" si="11"/>
        <v>352</v>
      </c>
      <c r="E31" s="33">
        <v>374</v>
      </c>
      <c r="F31" s="51">
        <f t="shared" si="0"/>
        <v>1.0625</v>
      </c>
      <c r="G31" s="33">
        <v>400</v>
      </c>
      <c r="H31" s="51">
        <f t="shared" si="1"/>
        <v>1.1363636363636365</v>
      </c>
      <c r="I31" s="33">
        <v>401</v>
      </c>
      <c r="J31" s="51">
        <f t="shared" si="2"/>
        <v>1.1392045454545454</v>
      </c>
      <c r="K31" s="33">
        <v>398</v>
      </c>
      <c r="L31" s="51">
        <f t="shared" si="3"/>
        <v>1.1306818181818181</v>
      </c>
      <c r="M31" s="33">
        <v>393</v>
      </c>
      <c r="N31" s="51">
        <f t="shared" si="4"/>
        <v>1.1164772727272727</v>
      </c>
      <c r="O31" s="33">
        <v>386</v>
      </c>
      <c r="P31" s="51">
        <f t="shared" si="5"/>
        <v>1.0965909090909092</v>
      </c>
      <c r="Q31" s="33">
        <v>374</v>
      </c>
      <c r="R31" s="51">
        <f t="shared" si="6"/>
        <v>1.0625</v>
      </c>
      <c r="S31" s="33">
        <v>400</v>
      </c>
      <c r="T31" s="51">
        <f t="shared" si="7"/>
        <v>1.1363636363636365</v>
      </c>
      <c r="U31" s="33">
        <v>391</v>
      </c>
      <c r="V31" s="51">
        <f t="shared" si="8"/>
        <v>1.1107954545454546</v>
      </c>
      <c r="W31" s="33">
        <v>379</v>
      </c>
      <c r="X31" s="51">
        <f t="shared" si="9"/>
        <v>1.0767045454545454</v>
      </c>
      <c r="Z31" s="33">
        <v>121</v>
      </c>
      <c r="AA31" s="73">
        <f t="shared" si="10"/>
        <v>0.34375</v>
      </c>
      <c r="AC31" s="41">
        <f>cálculos1!O31</f>
        <v>10</v>
      </c>
      <c r="AD31" s="42">
        <f t="shared" si="12"/>
        <v>1</v>
      </c>
      <c r="AE31" s="41">
        <f>cálculos1!P31</f>
        <v>4</v>
      </c>
      <c r="AF31" s="42">
        <f t="shared" si="13"/>
        <v>1</v>
      </c>
    </row>
    <row r="32" spans="1:35" x14ac:dyDescent="0.25">
      <c r="A32" s="50" t="s">
        <v>2</v>
      </c>
      <c r="B32" s="50" t="s">
        <v>36</v>
      </c>
      <c r="C32" s="34">
        <v>140</v>
      </c>
      <c r="D32" s="34">
        <f t="shared" si="11"/>
        <v>140</v>
      </c>
      <c r="E32" s="33">
        <v>96</v>
      </c>
      <c r="F32" s="51">
        <f t="shared" si="0"/>
        <v>0.68571428571428572</v>
      </c>
      <c r="G32" s="33">
        <v>125</v>
      </c>
      <c r="H32" s="51">
        <f t="shared" si="1"/>
        <v>0.8928571428571429</v>
      </c>
      <c r="I32" s="33">
        <v>126</v>
      </c>
      <c r="J32" s="51">
        <f t="shared" si="2"/>
        <v>0.9</v>
      </c>
      <c r="K32" s="33">
        <v>134</v>
      </c>
      <c r="L32" s="51">
        <f t="shared" si="3"/>
        <v>0.95714285714285718</v>
      </c>
      <c r="M32" s="33">
        <v>135</v>
      </c>
      <c r="N32" s="51">
        <f t="shared" si="4"/>
        <v>0.9642857142857143</v>
      </c>
      <c r="O32" s="33">
        <v>129</v>
      </c>
      <c r="P32" s="51">
        <f t="shared" si="5"/>
        <v>0.92142857142857137</v>
      </c>
      <c r="Q32" s="33">
        <v>105</v>
      </c>
      <c r="R32" s="51">
        <f t="shared" si="6"/>
        <v>0.75</v>
      </c>
      <c r="S32" s="33">
        <v>137</v>
      </c>
      <c r="T32" s="51">
        <f t="shared" si="7"/>
        <v>0.97857142857142854</v>
      </c>
      <c r="U32" s="33">
        <v>138</v>
      </c>
      <c r="V32" s="51">
        <f t="shared" si="8"/>
        <v>0.98571428571428577</v>
      </c>
      <c r="W32" s="33">
        <v>134</v>
      </c>
      <c r="X32" s="51">
        <f t="shared" si="9"/>
        <v>0.95714285714285718</v>
      </c>
      <c r="Z32" s="33">
        <v>84</v>
      </c>
      <c r="AA32" s="73">
        <f t="shared" si="10"/>
        <v>0.6</v>
      </c>
      <c r="AC32" s="41">
        <f>cálculos1!O32</f>
        <v>5</v>
      </c>
      <c r="AD32" s="42">
        <f t="shared" si="12"/>
        <v>0.5</v>
      </c>
      <c r="AE32" s="41">
        <f>cálculos1!P32</f>
        <v>2</v>
      </c>
      <c r="AF32" s="42">
        <f t="shared" si="13"/>
        <v>0.5</v>
      </c>
    </row>
    <row r="33" spans="1:32" x14ac:dyDescent="0.25">
      <c r="A33" s="50" t="s">
        <v>5</v>
      </c>
      <c r="B33" s="50" t="s">
        <v>37</v>
      </c>
      <c r="C33" s="34">
        <v>131</v>
      </c>
      <c r="D33" s="34">
        <f t="shared" si="11"/>
        <v>131</v>
      </c>
      <c r="E33" s="33">
        <v>90</v>
      </c>
      <c r="F33" s="51">
        <f t="shared" si="0"/>
        <v>0.68702290076335881</v>
      </c>
      <c r="G33" s="33">
        <v>119</v>
      </c>
      <c r="H33" s="51">
        <f t="shared" si="1"/>
        <v>0.90839694656488545</v>
      </c>
      <c r="I33" s="33">
        <v>122</v>
      </c>
      <c r="J33" s="51">
        <f t="shared" si="2"/>
        <v>0.93129770992366412</v>
      </c>
      <c r="K33" s="33">
        <v>123</v>
      </c>
      <c r="L33" s="51">
        <f t="shared" si="3"/>
        <v>0.93893129770992367</v>
      </c>
      <c r="M33" s="33">
        <v>123</v>
      </c>
      <c r="N33" s="51">
        <f t="shared" si="4"/>
        <v>0.93893129770992367</v>
      </c>
      <c r="O33" s="33">
        <v>120</v>
      </c>
      <c r="P33" s="51">
        <f t="shared" si="5"/>
        <v>0.91603053435114501</v>
      </c>
      <c r="Q33" s="33">
        <v>107</v>
      </c>
      <c r="R33" s="51">
        <f t="shared" si="6"/>
        <v>0.81679389312977102</v>
      </c>
      <c r="S33" s="33">
        <v>119</v>
      </c>
      <c r="T33" s="51">
        <f t="shared" si="7"/>
        <v>0.90839694656488545</v>
      </c>
      <c r="U33" s="33">
        <v>119</v>
      </c>
      <c r="V33" s="51">
        <f t="shared" si="8"/>
        <v>0.90839694656488545</v>
      </c>
      <c r="W33" s="33">
        <v>110</v>
      </c>
      <c r="X33" s="51">
        <f t="shared" si="9"/>
        <v>0.83969465648854957</v>
      </c>
      <c r="Z33" s="33">
        <v>59</v>
      </c>
      <c r="AA33" s="73">
        <f t="shared" si="10"/>
        <v>0.45038167938931295</v>
      </c>
      <c r="AC33" s="41">
        <f>cálculos1!O33</f>
        <v>1</v>
      </c>
      <c r="AD33" s="42">
        <f t="shared" si="12"/>
        <v>0.1</v>
      </c>
      <c r="AE33" s="41">
        <f>cálculos1!P33</f>
        <v>0</v>
      </c>
      <c r="AF33" s="42">
        <f t="shared" si="13"/>
        <v>0</v>
      </c>
    </row>
    <row r="34" spans="1:32" x14ac:dyDescent="0.25">
      <c r="A34" s="50" t="s">
        <v>5</v>
      </c>
      <c r="B34" s="50" t="s">
        <v>38</v>
      </c>
      <c r="C34" s="34">
        <v>147</v>
      </c>
      <c r="D34" s="34">
        <f t="shared" si="11"/>
        <v>147</v>
      </c>
      <c r="E34" s="33">
        <v>71</v>
      </c>
      <c r="F34" s="51">
        <f t="shared" ref="F34:F65" si="14">E34/D34</f>
        <v>0.48299319727891155</v>
      </c>
      <c r="G34" s="33">
        <v>115</v>
      </c>
      <c r="H34" s="51">
        <f t="shared" ref="H34:H65" si="15">G34/D34</f>
        <v>0.78231292517006801</v>
      </c>
      <c r="I34" s="33">
        <v>116</v>
      </c>
      <c r="J34" s="51">
        <f t="shared" ref="J34:J65" si="16">I34/D34</f>
        <v>0.78911564625850339</v>
      </c>
      <c r="K34" s="33">
        <v>124</v>
      </c>
      <c r="L34" s="51">
        <f t="shared" ref="L34:L65" si="17">K34/D34</f>
        <v>0.84353741496598644</v>
      </c>
      <c r="M34" s="33">
        <v>131</v>
      </c>
      <c r="N34" s="51">
        <f t="shared" ref="N34:N65" si="18">M34/D34</f>
        <v>0.891156462585034</v>
      </c>
      <c r="O34" s="33">
        <v>129</v>
      </c>
      <c r="P34" s="51">
        <f t="shared" ref="P34:P65" si="19">O34/D34</f>
        <v>0.87755102040816324</v>
      </c>
      <c r="Q34" s="33">
        <v>127</v>
      </c>
      <c r="R34" s="51">
        <f t="shared" ref="R34:R65" si="20">Q34/D34</f>
        <v>0.86394557823129248</v>
      </c>
      <c r="S34" s="33">
        <v>131</v>
      </c>
      <c r="T34" s="51">
        <f t="shared" ref="T34:T65" si="21">S34/D34</f>
        <v>0.891156462585034</v>
      </c>
      <c r="U34" s="33">
        <v>119</v>
      </c>
      <c r="V34" s="51">
        <f t="shared" ref="V34:V65" si="22">U34/D34</f>
        <v>0.80952380952380953</v>
      </c>
      <c r="W34" s="33">
        <v>124</v>
      </c>
      <c r="X34" s="51">
        <f t="shared" ref="X34:X65" si="23">W34/D34</f>
        <v>0.84353741496598644</v>
      </c>
      <c r="Z34" s="33">
        <v>38</v>
      </c>
      <c r="AA34" s="73">
        <f t="shared" ref="AA34:AA65" si="24">Z34/D34</f>
        <v>0.25850340136054423</v>
      </c>
      <c r="AC34" s="41">
        <f>cálculos1!O34</f>
        <v>0</v>
      </c>
      <c r="AD34" s="42">
        <f t="shared" si="12"/>
        <v>0</v>
      </c>
      <c r="AE34" s="41">
        <f>cálculos1!P34</f>
        <v>0</v>
      </c>
      <c r="AF34" s="42">
        <f t="shared" si="13"/>
        <v>0</v>
      </c>
    </row>
    <row r="35" spans="1:32" x14ac:dyDescent="0.25">
      <c r="A35" s="50" t="s">
        <v>5</v>
      </c>
      <c r="B35" s="50" t="s">
        <v>39</v>
      </c>
      <c r="C35" s="34">
        <v>171</v>
      </c>
      <c r="D35" s="34">
        <f t="shared" si="11"/>
        <v>171</v>
      </c>
      <c r="E35" s="33">
        <v>153</v>
      </c>
      <c r="F35" s="51">
        <f t="shared" si="14"/>
        <v>0.89473684210526316</v>
      </c>
      <c r="G35" s="33">
        <v>185</v>
      </c>
      <c r="H35" s="51">
        <f t="shared" si="15"/>
        <v>1.0818713450292399</v>
      </c>
      <c r="I35" s="33">
        <v>187</v>
      </c>
      <c r="J35" s="51">
        <f t="shared" si="16"/>
        <v>1.0935672514619883</v>
      </c>
      <c r="K35" s="33">
        <v>200</v>
      </c>
      <c r="L35" s="51">
        <f t="shared" si="17"/>
        <v>1.1695906432748537</v>
      </c>
      <c r="M35" s="33">
        <v>193</v>
      </c>
      <c r="N35" s="51">
        <f t="shared" si="18"/>
        <v>1.128654970760234</v>
      </c>
      <c r="O35" s="33">
        <v>177</v>
      </c>
      <c r="P35" s="51">
        <f t="shared" si="19"/>
        <v>1.0350877192982457</v>
      </c>
      <c r="Q35" s="33">
        <v>176</v>
      </c>
      <c r="R35" s="51">
        <f t="shared" si="20"/>
        <v>1.0292397660818713</v>
      </c>
      <c r="S35" s="33">
        <v>196</v>
      </c>
      <c r="T35" s="51">
        <f t="shared" si="21"/>
        <v>1.1461988304093567</v>
      </c>
      <c r="U35" s="33">
        <v>158</v>
      </c>
      <c r="V35" s="51">
        <f t="shared" si="22"/>
        <v>0.92397660818713445</v>
      </c>
      <c r="W35" s="33">
        <v>175</v>
      </c>
      <c r="X35" s="51">
        <f t="shared" si="23"/>
        <v>1.0233918128654971</v>
      </c>
      <c r="Z35" s="33">
        <v>74</v>
      </c>
      <c r="AA35" s="73">
        <f t="shared" si="24"/>
        <v>0.43274853801169588</v>
      </c>
      <c r="AC35" s="41">
        <f>cálculos1!O35</f>
        <v>8</v>
      </c>
      <c r="AD35" s="42">
        <f t="shared" si="12"/>
        <v>0.8</v>
      </c>
      <c r="AE35" s="41">
        <f>cálculos1!P35</f>
        <v>3</v>
      </c>
      <c r="AF35" s="42">
        <f t="shared" si="13"/>
        <v>0.75</v>
      </c>
    </row>
    <row r="36" spans="1:32" x14ac:dyDescent="0.25">
      <c r="A36" s="50" t="s">
        <v>2</v>
      </c>
      <c r="B36" s="50" t="s">
        <v>40</v>
      </c>
      <c r="C36" s="34">
        <v>141</v>
      </c>
      <c r="D36" s="34">
        <f t="shared" si="11"/>
        <v>141</v>
      </c>
      <c r="E36" s="33">
        <v>120</v>
      </c>
      <c r="F36" s="51">
        <f t="shared" si="14"/>
        <v>0.85106382978723405</v>
      </c>
      <c r="G36" s="33">
        <v>152</v>
      </c>
      <c r="H36" s="51">
        <f t="shared" si="15"/>
        <v>1.0780141843971631</v>
      </c>
      <c r="I36" s="33">
        <v>152</v>
      </c>
      <c r="J36" s="51">
        <f t="shared" si="16"/>
        <v>1.0780141843971631</v>
      </c>
      <c r="K36" s="33">
        <v>153</v>
      </c>
      <c r="L36" s="51">
        <f t="shared" si="17"/>
        <v>1.0851063829787233</v>
      </c>
      <c r="M36" s="33">
        <v>153</v>
      </c>
      <c r="N36" s="51">
        <f t="shared" si="18"/>
        <v>1.0851063829787233</v>
      </c>
      <c r="O36" s="33">
        <v>154</v>
      </c>
      <c r="P36" s="51">
        <f t="shared" si="19"/>
        <v>1.0921985815602837</v>
      </c>
      <c r="Q36" s="33">
        <v>147</v>
      </c>
      <c r="R36" s="51">
        <f t="shared" si="20"/>
        <v>1.0425531914893618</v>
      </c>
      <c r="S36" s="33">
        <v>148</v>
      </c>
      <c r="T36" s="51">
        <f t="shared" si="21"/>
        <v>1.0496453900709219</v>
      </c>
      <c r="U36" s="33">
        <v>152</v>
      </c>
      <c r="V36" s="51">
        <f t="shared" si="22"/>
        <v>1.0780141843971631</v>
      </c>
      <c r="W36" s="33">
        <v>134</v>
      </c>
      <c r="X36" s="51">
        <f t="shared" si="23"/>
        <v>0.95035460992907805</v>
      </c>
      <c r="Z36" s="33">
        <v>15</v>
      </c>
      <c r="AA36" s="73">
        <f t="shared" si="24"/>
        <v>0.10638297872340426</v>
      </c>
      <c r="AC36" s="41">
        <f>cálculos1!O36</f>
        <v>9</v>
      </c>
      <c r="AD36" s="42">
        <f t="shared" si="12"/>
        <v>0.9</v>
      </c>
      <c r="AE36" s="41">
        <f>cálculos1!P36</f>
        <v>4</v>
      </c>
      <c r="AF36" s="42">
        <f t="shared" si="13"/>
        <v>1</v>
      </c>
    </row>
    <row r="37" spans="1:32" x14ac:dyDescent="0.25">
      <c r="A37" s="50" t="s">
        <v>5</v>
      </c>
      <c r="B37" s="50" t="s">
        <v>41</v>
      </c>
      <c r="C37" s="34">
        <v>564</v>
      </c>
      <c r="D37" s="34">
        <f t="shared" si="11"/>
        <v>564</v>
      </c>
      <c r="E37" s="33">
        <v>312</v>
      </c>
      <c r="F37" s="51">
        <f t="shared" si="14"/>
        <v>0.55319148936170215</v>
      </c>
      <c r="G37" s="33">
        <v>437</v>
      </c>
      <c r="H37" s="51">
        <f t="shared" si="15"/>
        <v>0.77482269503546097</v>
      </c>
      <c r="I37" s="33">
        <v>444</v>
      </c>
      <c r="J37" s="51">
        <f t="shared" si="16"/>
        <v>0.78723404255319152</v>
      </c>
      <c r="K37" s="33">
        <v>497</v>
      </c>
      <c r="L37" s="51">
        <f t="shared" si="17"/>
        <v>0.88120567375886527</v>
      </c>
      <c r="M37" s="33">
        <v>486</v>
      </c>
      <c r="N37" s="51">
        <f t="shared" si="18"/>
        <v>0.86170212765957444</v>
      </c>
      <c r="O37" s="33">
        <v>458</v>
      </c>
      <c r="P37" s="51">
        <f t="shared" si="19"/>
        <v>0.81205673758865249</v>
      </c>
      <c r="Q37" s="33">
        <v>336</v>
      </c>
      <c r="R37" s="51">
        <f t="shared" si="20"/>
        <v>0.5957446808510638</v>
      </c>
      <c r="S37" s="33">
        <v>403</v>
      </c>
      <c r="T37" s="51">
        <f t="shared" si="21"/>
        <v>0.71453900709219853</v>
      </c>
      <c r="U37" s="33">
        <v>440</v>
      </c>
      <c r="V37" s="51">
        <f t="shared" si="22"/>
        <v>0.78014184397163122</v>
      </c>
      <c r="W37" s="33">
        <v>329</v>
      </c>
      <c r="X37" s="51">
        <f t="shared" si="23"/>
        <v>0.58333333333333337</v>
      </c>
      <c r="Z37" s="33">
        <v>987</v>
      </c>
      <c r="AA37" s="73">
        <f t="shared" si="24"/>
        <v>1.75</v>
      </c>
      <c r="AC37" s="41">
        <f>cálculos1!O37</f>
        <v>0</v>
      </c>
      <c r="AD37" s="42">
        <f t="shared" si="12"/>
        <v>0</v>
      </c>
      <c r="AE37" s="41">
        <f>cálculos1!P37</f>
        <v>0</v>
      </c>
      <c r="AF37" s="42">
        <f t="shared" si="13"/>
        <v>0</v>
      </c>
    </row>
    <row r="38" spans="1:32" x14ac:dyDescent="0.25">
      <c r="A38" s="50" t="s">
        <v>2</v>
      </c>
      <c r="B38" s="50" t="s">
        <v>42</v>
      </c>
      <c r="C38" s="34">
        <v>126</v>
      </c>
      <c r="D38" s="34">
        <f t="shared" si="11"/>
        <v>126</v>
      </c>
      <c r="E38" s="33">
        <v>109</v>
      </c>
      <c r="F38" s="51">
        <f t="shared" si="14"/>
        <v>0.86507936507936511</v>
      </c>
      <c r="G38" s="33">
        <v>119</v>
      </c>
      <c r="H38" s="51">
        <f t="shared" si="15"/>
        <v>0.94444444444444442</v>
      </c>
      <c r="I38" s="33">
        <v>119</v>
      </c>
      <c r="J38" s="51">
        <f t="shared" si="16"/>
        <v>0.94444444444444442</v>
      </c>
      <c r="K38" s="33">
        <v>126</v>
      </c>
      <c r="L38" s="51">
        <f t="shared" si="17"/>
        <v>1</v>
      </c>
      <c r="M38" s="33">
        <v>131</v>
      </c>
      <c r="N38" s="51">
        <f t="shared" si="18"/>
        <v>1.0396825396825398</v>
      </c>
      <c r="O38" s="33">
        <v>123</v>
      </c>
      <c r="P38" s="51">
        <f t="shared" si="19"/>
        <v>0.97619047619047616</v>
      </c>
      <c r="Q38" s="33">
        <v>102</v>
      </c>
      <c r="R38" s="51">
        <f t="shared" si="20"/>
        <v>0.80952380952380953</v>
      </c>
      <c r="S38" s="33">
        <v>110</v>
      </c>
      <c r="T38" s="51">
        <f t="shared" si="21"/>
        <v>0.87301587301587302</v>
      </c>
      <c r="U38" s="33">
        <v>114</v>
      </c>
      <c r="V38" s="51">
        <f t="shared" si="22"/>
        <v>0.90476190476190477</v>
      </c>
      <c r="W38" s="33">
        <v>112</v>
      </c>
      <c r="X38" s="51">
        <f t="shared" si="23"/>
        <v>0.88888888888888884</v>
      </c>
      <c r="Z38" s="33">
        <v>8</v>
      </c>
      <c r="AA38" s="73">
        <f t="shared" si="24"/>
        <v>6.3492063492063489E-2</v>
      </c>
      <c r="AC38" s="41">
        <f>cálculos1!O38</f>
        <v>3</v>
      </c>
      <c r="AD38" s="42">
        <f t="shared" si="12"/>
        <v>0.30000000000000004</v>
      </c>
      <c r="AE38" s="41">
        <f>cálculos1!P38</f>
        <v>1</v>
      </c>
      <c r="AF38" s="42">
        <f t="shared" si="13"/>
        <v>0.25</v>
      </c>
    </row>
    <row r="39" spans="1:32" x14ac:dyDescent="0.25">
      <c r="A39" s="50" t="s">
        <v>5</v>
      </c>
      <c r="B39" s="50" t="s">
        <v>43</v>
      </c>
      <c r="C39" s="34">
        <v>451</v>
      </c>
      <c r="D39" s="34">
        <f t="shared" si="11"/>
        <v>451</v>
      </c>
      <c r="E39" s="33">
        <v>361</v>
      </c>
      <c r="F39" s="51">
        <f t="shared" si="14"/>
        <v>0.80044345898004432</v>
      </c>
      <c r="G39" s="33">
        <v>382</v>
      </c>
      <c r="H39" s="51">
        <f t="shared" si="15"/>
        <v>0.8470066518847007</v>
      </c>
      <c r="I39" s="33">
        <v>384</v>
      </c>
      <c r="J39" s="51">
        <f t="shared" si="16"/>
        <v>0.85144124168514412</v>
      </c>
      <c r="K39" s="33">
        <v>409</v>
      </c>
      <c r="L39" s="51">
        <f t="shared" si="17"/>
        <v>0.90687361419068735</v>
      </c>
      <c r="M39" s="33">
        <v>398</v>
      </c>
      <c r="N39" s="51">
        <f t="shared" si="18"/>
        <v>0.8824833702882483</v>
      </c>
      <c r="O39" s="33">
        <v>401</v>
      </c>
      <c r="P39" s="51">
        <f t="shared" si="19"/>
        <v>0.88913525498891355</v>
      </c>
      <c r="Q39" s="33">
        <v>340</v>
      </c>
      <c r="R39" s="51">
        <f t="shared" si="20"/>
        <v>0.75388026607538805</v>
      </c>
      <c r="S39" s="33">
        <v>369</v>
      </c>
      <c r="T39" s="51">
        <f t="shared" si="21"/>
        <v>0.81818181818181823</v>
      </c>
      <c r="U39" s="33">
        <v>335</v>
      </c>
      <c r="V39" s="51">
        <f t="shared" si="22"/>
        <v>0.74279379157427938</v>
      </c>
      <c r="W39" s="33">
        <v>342</v>
      </c>
      <c r="X39" s="51">
        <f t="shared" si="23"/>
        <v>0.75831485587583147</v>
      </c>
      <c r="Z39" s="33">
        <v>299</v>
      </c>
      <c r="AA39" s="73">
        <f t="shared" si="24"/>
        <v>0.66297117516629711</v>
      </c>
      <c r="AC39" s="41">
        <f>cálculos1!O39</f>
        <v>0</v>
      </c>
      <c r="AD39" s="42">
        <f t="shared" si="12"/>
        <v>0</v>
      </c>
      <c r="AE39" s="41">
        <f>cálculos1!P39</f>
        <v>0</v>
      </c>
      <c r="AF39" s="42">
        <f t="shared" si="13"/>
        <v>0</v>
      </c>
    </row>
    <row r="40" spans="1:32" x14ac:dyDescent="0.25">
      <c r="A40" s="50" t="s">
        <v>3</v>
      </c>
      <c r="B40" s="50" t="s">
        <v>44</v>
      </c>
      <c r="C40" s="34">
        <v>507</v>
      </c>
      <c r="D40" s="34">
        <f t="shared" si="11"/>
        <v>507</v>
      </c>
      <c r="E40" s="33">
        <v>359</v>
      </c>
      <c r="F40" s="51">
        <f t="shared" si="14"/>
        <v>0.70808678500986189</v>
      </c>
      <c r="G40" s="33">
        <v>430</v>
      </c>
      <c r="H40" s="51">
        <f t="shared" si="15"/>
        <v>0.84812623274161736</v>
      </c>
      <c r="I40" s="33">
        <v>447</v>
      </c>
      <c r="J40" s="51">
        <f t="shared" si="16"/>
        <v>0.88165680473372776</v>
      </c>
      <c r="K40" s="33">
        <v>480</v>
      </c>
      <c r="L40" s="51">
        <f t="shared" si="17"/>
        <v>0.94674556213017746</v>
      </c>
      <c r="M40" s="33">
        <v>471</v>
      </c>
      <c r="N40" s="51">
        <f t="shared" si="18"/>
        <v>0.92899408284023666</v>
      </c>
      <c r="O40" s="33">
        <v>468</v>
      </c>
      <c r="P40" s="51">
        <f t="shared" si="19"/>
        <v>0.92307692307692313</v>
      </c>
      <c r="Q40" s="33">
        <v>372</v>
      </c>
      <c r="R40" s="51">
        <f t="shared" si="20"/>
        <v>0.73372781065088755</v>
      </c>
      <c r="S40" s="33">
        <v>469</v>
      </c>
      <c r="T40" s="51">
        <f t="shared" si="21"/>
        <v>0.92504930966469423</v>
      </c>
      <c r="U40" s="33">
        <v>495</v>
      </c>
      <c r="V40" s="51">
        <f t="shared" si="22"/>
        <v>0.97633136094674555</v>
      </c>
      <c r="W40" s="33">
        <v>432</v>
      </c>
      <c r="X40" s="51">
        <f t="shared" si="23"/>
        <v>0.85207100591715978</v>
      </c>
      <c r="Z40" s="33">
        <v>355</v>
      </c>
      <c r="AA40" s="73">
        <f t="shared" si="24"/>
        <v>0.70019723865877714</v>
      </c>
      <c r="AC40" s="41">
        <f>cálculos1!O40</f>
        <v>2</v>
      </c>
      <c r="AD40" s="42">
        <f t="shared" si="12"/>
        <v>0.2</v>
      </c>
      <c r="AE40" s="41">
        <f>cálculos1!P40</f>
        <v>1</v>
      </c>
      <c r="AF40" s="42">
        <f t="shared" si="13"/>
        <v>0.25</v>
      </c>
    </row>
    <row r="41" spans="1:32" x14ac:dyDescent="0.25">
      <c r="A41" s="50" t="s">
        <v>5</v>
      </c>
      <c r="B41" s="50" t="s">
        <v>45</v>
      </c>
      <c r="C41" s="34">
        <v>145</v>
      </c>
      <c r="D41" s="34">
        <f t="shared" si="11"/>
        <v>145</v>
      </c>
      <c r="E41" s="33">
        <v>48</v>
      </c>
      <c r="F41" s="51">
        <f t="shared" si="14"/>
        <v>0.33103448275862069</v>
      </c>
      <c r="G41" s="33">
        <v>157</v>
      </c>
      <c r="H41" s="51">
        <f t="shared" si="15"/>
        <v>1.0827586206896551</v>
      </c>
      <c r="I41" s="33">
        <v>159</v>
      </c>
      <c r="J41" s="51">
        <f t="shared" si="16"/>
        <v>1.096551724137931</v>
      </c>
      <c r="K41" s="33">
        <v>166</v>
      </c>
      <c r="L41" s="51">
        <f t="shared" si="17"/>
        <v>1.1448275862068966</v>
      </c>
      <c r="M41" s="33">
        <v>159</v>
      </c>
      <c r="N41" s="51">
        <f t="shared" si="18"/>
        <v>1.096551724137931</v>
      </c>
      <c r="O41" s="33">
        <v>163</v>
      </c>
      <c r="P41" s="51">
        <f t="shared" si="19"/>
        <v>1.1241379310344828</v>
      </c>
      <c r="Q41" s="33">
        <v>127</v>
      </c>
      <c r="R41" s="51">
        <f t="shared" si="20"/>
        <v>0.87586206896551722</v>
      </c>
      <c r="S41" s="33">
        <v>154</v>
      </c>
      <c r="T41" s="51">
        <f t="shared" si="21"/>
        <v>1.0620689655172413</v>
      </c>
      <c r="U41" s="33">
        <v>144</v>
      </c>
      <c r="V41" s="51">
        <f t="shared" si="22"/>
        <v>0.99310344827586206</v>
      </c>
      <c r="W41" s="33">
        <v>138</v>
      </c>
      <c r="X41" s="51">
        <f t="shared" si="23"/>
        <v>0.9517241379310345</v>
      </c>
      <c r="Z41" s="33">
        <v>37</v>
      </c>
      <c r="AA41" s="73">
        <f t="shared" si="24"/>
        <v>0.25517241379310346</v>
      </c>
      <c r="AC41" s="41">
        <f>cálculos1!O41</f>
        <v>8</v>
      </c>
      <c r="AD41" s="42">
        <f t="shared" si="12"/>
        <v>0.8</v>
      </c>
      <c r="AE41" s="41">
        <f>cálculos1!P41</f>
        <v>4</v>
      </c>
      <c r="AF41" s="42">
        <f t="shared" si="13"/>
        <v>1</v>
      </c>
    </row>
    <row r="42" spans="1:32" x14ac:dyDescent="0.25">
      <c r="A42" s="50" t="s">
        <v>2</v>
      </c>
      <c r="B42" s="50" t="s">
        <v>46</v>
      </c>
      <c r="C42" s="34">
        <v>169</v>
      </c>
      <c r="D42" s="34">
        <f t="shared" si="11"/>
        <v>169</v>
      </c>
      <c r="E42" s="33">
        <v>130</v>
      </c>
      <c r="F42" s="51">
        <f t="shared" si="14"/>
        <v>0.76923076923076927</v>
      </c>
      <c r="G42" s="33">
        <v>165</v>
      </c>
      <c r="H42" s="51">
        <f t="shared" si="15"/>
        <v>0.97633136094674555</v>
      </c>
      <c r="I42" s="33">
        <v>163</v>
      </c>
      <c r="J42" s="51">
        <f t="shared" si="16"/>
        <v>0.96449704142011838</v>
      </c>
      <c r="K42" s="33">
        <v>176</v>
      </c>
      <c r="L42" s="51">
        <f t="shared" si="17"/>
        <v>1.0414201183431953</v>
      </c>
      <c r="M42" s="33">
        <v>173</v>
      </c>
      <c r="N42" s="51">
        <f t="shared" si="18"/>
        <v>1.0236686390532543</v>
      </c>
      <c r="O42" s="33">
        <v>173</v>
      </c>
      <c r="P42" s="51">
        <f t="shared" si="19"/>
        <v>1.0236686390532543</v>
      </c>
      <c r="Q42" s="33">
        <v>149</v>
      </c>
      <c r="R42" s="51">
        <f t="shared" si="20"/>
        <v>0.88165680473372776</v>
      </c>
      <c r="S42" s="33">
        <v>153</v>
      </c>
      <c r="T42" s="51">
        <f t="shared" si="21"/>
        <v>0.90532544378698221</v>
      </c>
      <c r="U42" s="33">
        <v>149</v>
      </c>
      <c r="V42" s="51">
        <f t="shared" si="22"/>
        <v>0.88165680473372776</v>
      </c>
      <c r="W42" s="33">
        <v>142</v>
      </c>
      <c r="X42" s="51">
        <f t="shared" si="23"/>
        <v>0.84023668639053251</v>
      </c>
      <c r="Z42" s="33">
        <v>89</v>
      </c>
      <c r="AA42" s="73">
        <f t="shared" si="24"/>
        <v>0.52662721893491127</v>
      </c>
      <c r="AC42" s="41">
        <f>cálculos1!O42</f>
        <v>5</v>
      </c>
      <c r="AD42" s="42">
        <f t="shared" si="12"/>
        <v>0.5</v>
      </c>
      <c r="AE42" s="41">
        <f>cálculos1!P42</f>
        <v>3</v>
      </c>
      <c r="AF42" s="42">
        <f t="shared" si="13"/>
        <v>0.75</v>
      </c>
    </row>
    <row r="43" spans="1:32" x14ac:dyDescent="0.25">
      <c r="A43" s="50" t="s">
        <v>2</v>
      </c>
      <c r="B43" s="50" t="s">
        <v>47</v>
      </c>
      <c r="C43" s="34">
        <v>88</v>
      </c>
      <c r="D43" s="34">
        <f t="shared" si="11"/>
        <v>88</v>
      </c>
      <c r="E43" s="33">
        <v>106</v>
      </c>
      <c r="F43" s="51">
        <f t="shared" si="14"/>
        <v>1.2045454545454546</v>
      </c>
      <c r="G43" s="33">
        <v>120</v>
      </c>
      <c r="H43" s="51">
        <f t="shared" si="15"/>
        <v>1.3636363636363635</v>
      </c>
      <c r="I43" s="33">
        <v>120</v>
      </c>
      <c r="J43" s="51">
        <f t="shared" si="16"/>
        <v>1.3636363636363635</v>
      </c>
      <c r="K43" s="33">
        <v>131</v>
      </c>
      <c r="L43" s="51">
        <f t="shared" si="17"/>
        <v>1.4886363636363635</v>
      </c>
      <c r="M43" s="33">
        <v>131</v>
      </c>
      <c r="N43" s="51">
        <f t="shared" si="18"/>
        <v>1.4886363636363635</v>
      </c>
      <c r="O43" s="33">
        <v>115</v>
      </c>
      <c r="P43" s="51">
        <f t="shared" si="19"/>
        <v>1.3068181818181819</v>
      </c>
      <c r="Q43" s="33">
        <v>107</v>
      </c>
      <c r="R43" s="51">
        <f t="shared" si="20"/>
        <v>1.2159090909090908</v>
      </c>
      <c r="S43" s="33">
        <v>90</v>
      </c>
      <c r="T43" s="51">
        <f t="shared" si="21"/>
        <v>1.0227272727272727</v>
      </c>
      <c r="U43" s="33">
        <v>101</v>
      </c>
      <c r="V43" s="51">
        <f t="shared" si="22"/>
        <v>1.1477272727272727</v>
      </c>
      <c r="W43" s="33">
        <v>91</v>
      </c>
      <c r="X43" s="51">
        <f t="shared" si="23"/>
        <v>1.0340909090909092</v>
      </c>
      <c r="Z43" s="33">
        <v>3</v>
      </c>
      <c r="AA43" s="73">
        <f t="shared" si="24"/>
        <v>3.4090909090909088E-2</v>
      </c>
      <c r="AC43" s="41">
        <f>cálculos1!O43</f>
        <v>10</v>
      </c>
      <c r="AD43" s="42">
        <f t="shared" si="12"/>
        <v>1</v>
      </c>
      <c r="AE43" s="41">
        <f>cálculos1!P43</f>
        <v>4</v>
      </c>
      <c r="AF43" s="42">
        <f t="shared" si="13"/>
        <v>1</v>
      </c>
    </row>
    <row r="44" spans="1:32" x14ac:dyDescent="0.25">
      <c r="A44" s="50" t="s">
        <v>4</v>
      </c>
      <c r="B44" s="50" t="s">
        <v>48</v>
      </c>
      <c r="C44" s="34">
        <v>2664</v>
      </c>
      <c r="D44" s="34">
        <f t="shared" si="11"/>
        <v>2664</v>
      </c>
      <c r="E44" s="33">
        <v>3422</v>
      </c>
      <c r="F44" s="51">
        <f t="shared" si="14"/>
        <v>1.2845345345345345</v>
      </c>
      <c r="G44" s="33">
        <v>2097</v>
      </c>
      <c r="H44" s="51">
        <f t="shared" si="15"/>
        <v>0.78716216216216217</v>
      </c>
      <c r="I44" s="33">
        <v>2119</v>
      </c>
      <c r="J44" s="51">
        <f t="shared" si="16"/>
        <v>0.79542042042042038</v>
      </c>
      <c r="K44" s="33">
        <v>2239</v>
      </c>
      <c r="L44" s="51">
        <f t="shared" si="17"/>
        <v>0.84046546546546541</v>
      </c>
      <c r="M44" s="33">
        <v>2228</v>
      </c>
      <c r="N44" s="51">
        <f t="shared" si="18"/>
        <v>0.83633633633633631</v>
      </c>
      <c r="O44" s="33">
        <v>2202</v>
      </c>
      <c r="P44" s="51">
        <f t="shared" si="19"/>
        <v>0.82657657657657657</v>
      </c>
      <c r="Q44" s="33">
        <v>1838</v>
      </c>
      <c r="R44" s="51">
        <f t="shared" si="20"/>
        <v>0.68993993993993996</v>
      </c>
      <c r="S44" s="33">
        <v>2234</v>
      </c>
      <c r="T44" s="51">
        <f t="shared" si="21"/>
        <v>0.83858858858858853</v>
      </c>
      <c r="U44" s="33">
        <v>2268</v>
      </c>
      <c r="V44" s="51">
        <f t="shared" si="22"/>
        <v>0.85135135135135132</v>
      </c>
      <c r="W44" s="33">
        <v>1937</v>
      </c>
      <c r="X44" s="51">
        <f t="shared" si="23"/>
        <v>0.72710210210210213</v>
      </c>
      <c r="Z44" s="33">
        <v>3328</v>
      </c>
      <c r="AA44" s="73">
        <f t="shared" si="24"/>
        <v>1.2492492492492493</v>
      </c>
      <c r="AC44" s="41">
        <f>cálculos1!O44</f>
        <v>1</v>
      </c>
      <c r="AD44" s="42">
        <f t="shared" si="12"/>
        <v>0.1</v>
      </c>
      <c r="AE44" s="41">
        <f>cálculos1!P44</f>
        <v>0</v>
      </c>
      <c r="AF44" s="42">
        <f t="shared" si="13"/>
        <v>0</v>
      </c>
    </row>
    <row r="45" spans="1:32" x14ac:dyDescent="0.25">
      <c r="A45" s="50" t="s">
        <v>4</v>
      </c>
      <c r="B45" s="50" t="s">
        <v>49</v>
      </c>
      <c r="C45" s="34">
        <v>133</v>
      </c>
      <c r="D45" s="34">
        <f t="shared" si="11"/>
        <v>133</v>
      </c>
      <c r="E45" s="33">
        <v>80</v>
      </c>
      <c r="F45" s="51">
        <f t="shared" si="14"/>
        <v>0.60150375939849621</v>
      </c>
      <c r="G45" s="33">
        <v>164</v>
      </c>
      <c r="H45" s="51">
        <f t="shared" si="15"/>
        <v>1.2330827067669172</v>
      </c>
      <c r="I45" s="33">
        <v>164</v>
      </c>
      <c r="J45" s="51">
        <f t="shared" si="16"/>
        <v>1.2330827067669172</v>
      </c>
      <c r="K45" s="33">
        <v>174</v>
      </c>
      <c r="L45" s="51">
        <f t="shared" si="17"/>
        <v>1.3082706766917294</v>
      </c>
      <c r="M45" s="33">
        <v>169</v>
      </c>
      <c r="N45" s="51">
        <f t="shared" si="18"/>
        <v>1.2706766917293233</v>
      </c>
      <c r="O45" s="33">
        <v>170</v>
      </c>
      <c r="P45" s="51">
        <f t="shared" si="19"/>
        <v>1.2781954887218046</v>
      </c>
      <c r="Q45" s="33">
        <v>136</v>
      </c>
      <c r="R45" s="51">
        <f t="shared" si="20"/>
        <v>1.0225563909774436</v>
      </c>
      <c r="S45" s="33">
        <v>132</v>
      </c>
      <c r="T45" s="51">
        <f t="shared" si="21"/>
        <v>0.99248120300751874</v>
      </c>
      <c r="U45" s="33">
        <v>143</v>
      </c>
      <c r="V45" s="51">
        <f t="shared" si="22"/>
        <v>1.0751879699248121</v>
      </c>
      <c r="W45" s="33">
        <v>131</v>
      </c>
      <c r="X45" s="51">
        <f t="shared" si="23"/>
        <v>0.98496240601503759</v>
      </c>
      <c r="Z45" s="33">
        <v>61</v>
      </c>
      <c r="AA45" s="73">
        <f t="shared" si="24"/>
        <v>0.45864661654135336</v>
      </c>
      <c r="AC45" s="41">
        <f>cálculos1!O45</f>
        <v>9</v>
      </c>
      <c r="AD45" s="42">
        <f t="shared" si="12"/>
        <v>0.9</v>
      </c>
      <c r="AE45" s="41">
        <f>cálculos1!P45</f>
        <v>4</v>
      </c>
      <c r="AF45" s="42">
        <f t="shared" si="13"/>
        <v>1</v>
      </c>
    </row>
    <row r="46" spans="1:32" x14ac:dyDescent="0.25">
      <c r="A46" s="50" t="s">
        <v>5</v>
      </c>
      <c r="B46" s="50" t="s">
        <v>50</v>
      </c>
      <c r="C46" s="34">
        <v>519</v>
      </c>
      <c r="D46" s="34">
        <f t="shared" si="11"/>
        <v>519</v>
      </c>
      <c r="E46" s="33">
        <v>350</v>
      </c>
      <c r="F46" s="51">
        <f t="shared" si="14"/>
        <v>0.67437379576107903</v>
      </c>
      <c r="G46" s="33">
        <v>527</v>
      </c>
      <c r="H46" s="51">
        <f t="shared" si="15"/>
        <v>1.0154142581888246</v>
      </c>
      <c r="I46" s="33">
        <v>540</v>
      </c>
      <c r="J46" s="51">
        <f t="shared" si="16"/>
        <v>1.0404624277456647</v>
      </c>
      <c r="K46" s="33">
        <v>559</v>
      </c>
      <c r="L46" s="51">
        <f t="shared" si="17"/>
        <v>1.0770712909441233</v>
      </c>
      <c r="M46" s="33">
        <v>548</v>
      </c>
      <c r="N46" s="51">
        <f t="shared" si="18"/>
        <v>1.0558766859344895</v>
      </c>
      <c r="O46" s="33">
        <v>526</v>
      </c>
      <c r="P46" s="51">
        <f t="shared" si="19"/>
        <v>1.0134874759152215</v>
      </c>
      <c r="Q46" s="33">
        <v>394</v>
      </c>
      <c r="R46" s="51">
        <f t="shared" si="20"/>
        <v>0.75915221579961467</v>
      </c>
      <c r="S46" s="33">
        <v>524</v>
      </c>
      <c r="T46" s="51">
        <f t="shared" si="21"/>
        <v>1.0096339113680155</v>
      </c>
      <c r="U46" s="33">
        <v>524</v>
      </c>
      <c r="V46" s="51">
        <f t="shared" si="22"/>
        <v>1.0096339113680155</v>
      </c>
      <c r="W46" s="33">
        <v>471</v>
      </c>
      <c r="X46" s="51">
        <f t="shared" si="23"/>
        <v>0.90751445086705207</v>
      </c>
      <c r="Z46" s="33">
        <v>66</v>
      </c>
      <c r="AA46" s="73">
        <f t="shared" si="24"/>
        <v>0.12716763005780346</v>
      </c>
      <c r="AC46" s="41">
        <f>cálculos1!O46</f>
        <v>7</v>
      </c>
      <c r="AD46" s="42">
        <f t="shared" si="12"/>
        <v>0.70000000000000007</v>
      </c>
      <c r="AE46" s="41">
        <f>cálculos1!P46</f>
        <v>4</v>
      </c>
      <c r="AF46" s="42">
        <f t="shared" si="13"/>
        <v>1</v>
      </c>
    </row>
    <row r="47" spans="1:32" x14ac:dyDescent="0.25">
      <c r="A47" s="50" t="s">
        <v>2</v>
      </c>
      <c r="B47" s="50" t="s">
        <v>51</v>
      </c>
      <c r="C47" s="34">
        <v>197</v>
      </c>
      <c r="D47" s="34">
        <f t="shared" si="11"/>
        <v>197</v>
      </c>
      <c r="E47" s="33">
        <v>53</v>
      </c>
      <c r="F47" s="51">
        <f t="shared" si="14"/>
        <v>0.26903553299492383</v>
      </c>
      <c r="G47" s="33">
        <v>221</v>
      </c>
      <c r="H47" s="51">
        <f t="shared" si="15"/>
        <v>1.1218274111675126</v>
      </c>
      <c r="I47" s="33">
        <v>218</v>
      </c>
      <c r="J47" s="51">
        <f t="shared" si="16"/>
        <v>1.1065989847715736</v>
      </c>
      <c r="K47" s="33">
        <v>214</v>
      </c>
      <c r="L47" s="51">
        <f t="shared" si="17"/>
        <v>1.0862944162436547</v>
      </c>
      <c r="M47" s="33">
        <v>212</v>
      </c>
      <c r="N47" s="51">
        <f t="shared" si="18"/>
        <v>1.0761421319796953</v>
      </c>
      <c r="O47" s="33">
        <v>215</v>
      </c>
      <c r="P47" s="51">
        <f t="shared" si="19"/>
        <v>1.0913705583756346</v>
      </c>
      <c r="Q47" s="33">
        <v>165</v>
      </c>
      <c r="R47" s="51">
        <f t="shared" si="20"/>
        <v>0.8375634517766497</v>
      </c>
      <c r="S47" s="33">
        <v>245</v>
      </c>
      <c r="T47" s="51">
        <f t="shared" si="21"/>
        <v>1.2436548223350254</v>
      </c>
      <c r="U47" s="33">
        <v>224</v>
      </c>
      <c r="V47" s="51">
        <f t="shared" si="22"/>
        <v>1.1370558375634519</v>
      </c>
      <c r="W47" s="33">
        <v>228</v>
      </c>
      <c r="X47" s="51">
        <f t="shared" si="23"/>
        <v>1.1573604060913705</v>
      </c>
      <c r="Z47" s="33">
        <v>33</v>
      </c>
      <c r="AA47" s="73">
        <f t="shared" si="24"/>
        <v>0.16751269035532995</v>
      </c>
      <c r="AC47" s="41">
        <f>cálculos1!O47</f>
        <v>8</v>
      </c>
      <c r="AD47" s="42">
        <f t="shared" si="12"/>
        <v>0.8</v>
      </c>
      <c r="AE47" s="41">
        <f>cálculos1!P47</f>
        <v>4</v>
      </c>
      <c r="AF47" s="42">
        <f t="shared" si="13"/>
        <v>1</v>
      </c>
    </row>
    <row r="48" spans="1:32" x14ac:dyDescent="0.25">
      <c r="A48" s="50" t="s">
        <v>4</v>
      </c>
      <c r="B48" s="50" t="s">
        <v>52</v>
      </c>
      <c r="C48" s="34">
        <v>137</v>
      </c>
      <c r="D48" s="34">
        <f t="shared" si="11"/>
        <v>137</v>
      </c>
      <c r="E48" s="33">
        <v>72</v>
      </c>
      <c r="F48" s="51">
        <f t="shared" si="14"/>
        <v>0.52554744525547448</v>
      </c>
      <c r="G48" s="33">
        <v>119</v>
      </c>
      <c r="H48" s="51">
        <f t="shared" si="15"/>
        <v>0.86861313868613144</v>
      </c>
      <c r="I48" s="33">
        <v>118</v>
      </c>
      <c r="J48" s="51">
        <f t="shared" si="16"/>
        <v>0.86131386861313863</v>
      </c>
      <c r="K48" s="33">
        <v>131</v>
      </c>
      <c r="L48" s="51">
        <f t="shared" si="17"/>
        <v>0.95620437956204385</v>
      </c>
      <c r="M48" s="33">
        <v>140</v>
      </c>
      <c r="N48" s="51">
        <f t="shared" si="18"/>
        <v>1.0218978102189782</v>
      </c>
      <c r="O48" s="33">
        <v>109</v>
      </c>
      <c r="P48" s="51">
        <f t="shared" si="19"/>
        <v>0.79562043795620441</v>
      </c>
      <c r="Q48" s="33">
        <v>137</v>
      </c>
      <c r="R48" s="51">
        <f t="shared" si="20"/>
        <v>1</v>
      </c>
      <c r="S48" s="33">
        <v>147</v>
      </c>
      <c r="T48" s="51">
        <f t="shared" si="21"/>
        <v>1.0729927007299269</v>
      </c>
      <c r="U48" s="33">
        <v>133</v>
      </c>
      <c r="V48" s="51">
        <f t="shared" si="22"/>
        <v>0.97080291970802923</v>
      </c>
      <c r="W48" s="33">
        <v>145</v>
      </c>
      <c r="X48" s="51">
        <f t="shared" si="23"/>
        <v>1.0583941605839415</v>
      </c>
      <c r="Z48" s="33">
        <v>45</v>
      </c>
      <c r="AA48" s="73">
        <f t="shared" si="24"/>
        <v>0.32846715328467152</v>
      </c>
      <c r="AC48" s="41">
        <f>cálculos1!O48</f>
        <v>6</v>
      </c>
      <c r="AD48" s="42">
        <f t="shared" si="12"/>
        <v>0.60000000000000009</v>
      </c>
      <c r="AE48" s="41">
        <f>cálculos1!P48</f>
        <v>2</v>
      </c>
      <c r="AF48" s="42">
        <f t="shared" si="13"/>
        <v>0.5</v>
      </c>
    </row>
    <row r="49" spans="1:32" x14ac:dyDescent="0.25">
      <c r="A49" s="50" t="s">
        <v>5</v>
      </c>
      <c r="B49" s="50" t="s">
        <v>53</v>
      </c>
      <c r="C49" s="34">
        <v>275</v>
      </c>
      <c r="D49" s="34">
        <f t="shared" si="11"/>
        <v>275</v>
      </c>
      <c r="E49" s="33">
        <v>92</v>
      </c>
      <c r="F49" s="51">
        <f t="shared" si="14"/>
        <v>0.33454545454545453</v>
      </c>
      <c r="G49" s="33">
        <v>214</v>
      </c>
      <c r="H49" s="51">
        <f t="shared" si="15"/>
        <v>0.7781818181818182</v>
      </c>
      <c r="I49" s="33">
        <v>218</v>
      </c>
      <c r="J49" s="51">
        <f t="shared" si="16"/>
        <v>0.79272727272727272</v>
      </c>
      <c r="K49" s="33">
        <v>224</v>
      </c>
      <c r="L49" s="51">
        <f t="shared" si="17"/>
        <v>0.81454545454545457</v>
      </c>
      <c r="M49" s="33">
        <v>218</v>
      </c>
      <c r="N49" s="51">
        <f t="shared" si="18"/>
        <v>0.79272727272727272</v>
      </c>
      <c r="O49" s="33">
        <v>209</v>
      </c>
      <c r="P49" s="51">
        <f t="shared" si="19"/>
        <v>0.76</v>
      </c>
      <c r="Q49" s="33">
        <v>215</v>
      </c>
      <c r="R49" s="51">
        <f t="shared" si="20"/>
        <v>0.78181818181818186</v>
      </c>
      <c r="S49" s="33">
        <v>245</v>
      </c>
      <c r="T49" s="51">
        <f t="shared" si="21"/>
        <v>0.89090909090909087</v>
      </c>
      <c r="U49" s="33">
        <v>229</v>
      </c>
      <c r="V49" s="51">
        <f t="shared" si="22"/>
        <v>0.83272727272727276</v>
      </c>
      <c r="W49" s="33">
        <v>241</v>
      </c>
      <c r="X49" s="51">
        <f t="shared" si="23"/>
        <v>0.87636363636363634</v>
      </c>
      <c r="Z49" s="33">
        <v>73</v>
      </c>
      <c r="AA49" s="73">
        <f t="shared" si="24"/>
        <v>0.26545454545454544</v>
      </c>
      <c r="AC49" s="41">
        <f>cálculos1!O49</f>
        <v>0</v>
      </c>
      <c r="AD49" s="42">
        <f t="shared" si="12"/>
        <v>0</v>
      </c>
      <c r="AE49" s="41">
        <f>cálculos1!P49</f>
        <v>0</v>
      </c>
      <c r="AF49" s="42">
        <f t="shared" si="13"/>
        <v>0</v>
      </c>
    </row>
    <row r="50" spans="1:32" x14ac:dyDescent="0.25">
      <c r="A50" s="50" t="s">
        <v>3</v>
      </c>
      <c r="B50" s="50" t="s">
        <v>54</v>
      </c>
      <c r="C50" s="34">
        <v>273</v>
      </c>
      <c r="D50" s="34">
        <f t="shared" si="11"/>
        <v>273</v>
      </c>
      <c r="E50" s="33">
        <v>123</v>
      </c>
      <c r="F50" s="51">
        <f t="shared" si="14"/>
        <v>0.45054945054945056</v>
      </c>
      <c r="G50" s="33">
        <v>257</v>
      </c>
      <c r="H50" s="51">
        <f t="shared" si="15"/>
        <v>0.94139194139194138</v>
      </c>
      <c r="I50" s="33">
        <v>255</v>
      </c>
      <c r="J50" s="51">
        <f t="shared" si="16"/>
        <v>0.93406593406593408</v>
      </c>
      <c r="K50" s="33">
        <v>265</v>
      </c>
      <c r="L50" s="51">
        <f t="shared" si="17"/>
        <v>0.97069597069597069</v>
      </c>
      <c r="M50" s="33">
        <v>269</v>
      </c>
      <c r="N50" s="51">
        <f t="shared" si="18"/>
        <v>0.9853479853479854</v>
      </c>
      <c r="O50" s="33">
        <v>260</v>
      </c>
      <c r="P50" s="51">
        <f t="shared" si="19"/>
        <v>0.95238095238095233</v>
      </c>
      <c r="Q50" s="33">
        <v>249</v>
      </c>
      <c r="R50" s="51">
        <f t="shared" si="20"/>
        <v>0.91208791208791207</v>
      </c>
      <c r="S50" s="33">
        <v>270</v>
      </c>
      <c r="T50" s="51">
        <f t="shared" si="21"/>
        <v>0.98901098901098905</v>
      </c>
      <c r="U50" s="33">
        <v>256</v>
      </c>
      <c r="V50" s="51">
        <f t="shared" si="22"/>
        <v>0.93772893772893773</v>
      </c>
      <c r="W50" s="33">
        <v>258</v>
      </c>
      <c r="X50" s="51">
        <f t="shared" si="23"/>
        <v>0.94505494505494503</v>
      </c>
      <c r="Z50" s="33">
        <v>85</v>
      </c>
      <c r="AA50" s="73">
        <f t="shared" si="24"/>
        <v>0.31135531135531136</v>
      </c>
      <c r="AC50" s="41">
        <f>cálculos1!O50</f>
        <v>4</v>
      </c>
      <c r="AD50" s="42">
        <f t="shared" si="12"/>
        <v>0.4</v>
      </c>
      <c r="AE50" s="41">
        <f>cálculos1!P50</f>
        <v>1</v>
      </c>
      <c r="AF50" s="42">
        <f t="shared" si="13"/>
        <v>0.25</v>
      </c>
    </row>
    <row r="51" spans="1:32" x14ac:dyDescent="0.25">
      <c r="A51" s="50" t="s">
        <v>3</v>
      </c>
      <c r="B51" s="50" t="s">
        <v>55</v>
      </c>
      <c r="C51" s="34">
        <v>70</v>
      </c>
      <c r="D51" s="34">
        <f t="shared" si="11"/>
        <v>70</v>
      </c>
      <c r="E51" s="33">
        <v>13</v>
      </c>
      <c r="F51" s="51">
        <f t="shared" si="14"/>
        <v>0.18571428571428572</v>
      </c>
      <c r="G51" s="33">
        <v>58</v>
      </c>
      <c r="H51" s="51">
        <f t="shared" si="15"/>
        <v>0.82857142857142863</v>
      </c>
      <c r="I51" s="33">
        <v>63</v>
      </c>
      <c r="J51" s="51">
        <f t="shared" si="16"/>
        <v>0.9</v>
      </c>
      <c r="K51" s="33">
        <v>67</v>
      </c>
      <c r="L51" s="51">
        <f t="shared" si="17"/>
        <v>0.95714285714285718</v>
      </c>
      <c r="M51" s="33">
        <v>66</v>
      </c>
      <c r="N51" s="51">
        <f t="shared" si="18"/>
        <v>0.94285714285714284</v>
      </c>
      <c r="O51" s="33">
        <v>64</v>
      </c>
      <c r="P51" s="51">
        <f t="shared" si="19"/>
        <v>0.91428571428571426</v>
      </c>
      <c r="Q51" s="33">
        <v>61</v>
      </c>
      <c r="R51" s="51">
        <f t="shared" si="20"/>
        <v>0.87142857142857144</v>
      </c>
      <c r="S51" s="33">
        <v>77</v>
      </c>
      <c r="T51" s="51">
        <f t="shared" si="21"/>
        <v>1.1000000000000001</v>
      </c>
      <c r="U51" s="33">
        <v>67</v>
      </c>
      <c r="V51" s="51">
        <f t="shared" si="22"/>
        <v>0.95714285714285718</v>
      </c>
      <c r="W51" s="33">
        <v>75</v>
      </c>
      <c r="X51" s="51">
        <f t="shared" si="23"/>
        <v>1.0714285714285714</v>
      </c>
      <c r="Z51" s="33">
        <v>13</v>
      </c>
      <c r="AA51" s="73">
        <f t="shared" si="24"/>
        <v>0.18571428571428572</v>
      </c>
      <c r="AC51" s="41">
        <f>cálculos1!O51</f>
        <v>5</v>
      </c>
      <c r="AD51" s="42">
        <f t="shared" si="12"/>
        <v>0.5</v>
      </c>
      <c r="AE51" s="41">
        <f>cálculos1!P51</f>
        <v>2</v>
      </c>
      <c r="AF51" s="42">
        <f t="shared" si="13"/>
        <v>0.5</v>
      </c>
    </row>
    <row r="52" spans="1:32" x14ac:dyDescent="0.25">
      <c r="A52" s="50" t="s">
        <v>5</v>
      </c>
      <c r="B52" s="50" t="s">
        <v>56</v>
      </c>
      <c r="C52" s="34">
        <v>211</v>
      </c>
      <c r="D52" s="34">
        <f t="shared" si="11"/>
        <v>211</v>
      </c>
      <c r="E52" s="33">
        <v>177</v>
      </c>
      <c r="F52" s="51">
        <f t="shared" si="14"/>
        <v>0.83886255924170616</v>
      </c>
      <c r="G52" s="33">
        <v>219</v>
      </c>
      <c r="H52" s="51">
        <f t="shared" si="15"/>
        <v>1.0379146919431279</v>
      </c>
      <c r="I52" s="33">
        <v>223</v>
      </c>
      <c r="J52" s="51">
        <f t="shared" si="16"/>
        <v>1.0568720379146919</v>
      </c>
      <c r="K52" s="33">
        <v>233</v>
      </c>
      <c r="L52" s="51">
        <f t="shared" si="17"/>
        <v>1.1042654028436019</v>
      </c>
      <c r="M52" s="33">
        <v>233</v>
      </c>
      <c r="N52" s="51">
        <f t="shared" si="18"/>
        <v>1.1042654028436019</v>
      </c>
      <c r="O52" s="33">
        <v>226</v>
      </c>
      <c r="P52" s="51">
        <f t="shared" si="19"/>
        <v>1.0710900473933649</v>
      </c>
      <c r="Q52" s="33">
        <v>203</v>
      </c>
      <c r="R52" s="51">
        <f t="shared" si="20"/>
        <v>0.96208530805687209</v>
      </c>
      <c r="S52" s="33">
        <v>217</v>
      </c>
      <c r="T52" s="51">
        <f t="shared" si="21"/>
        <v>1.028436018957346</v>
      </c>
      <c r="U52" s="33">
        <v>207</v>
      </c>
      <c r="V52" s="51">
        <f t="shared" si="22"/>
        <v>0.98104265402843605</v>
      </c>
      <c r="W52" s="33">
        <v>213</v>
      </c>
      <c r="X52" s="51">
        <f t="shared" si="23"/>
        <v>1.0094786729857821</v>
      </c>
      <c r="Z52" s="33">
        <v>128</v>
      </c>
      <c r="AA52" s="73">
        <f t="shared" si="24"/>
        <v>0.60663507109004744</v>
      </c>
      <c r="AC52" s="41">
        <f>cálculos1!O52</f>
        <v>9</v>
      </c>
      <c r="AD52" s="42">
        <f t="shared" si="12"/>
        <v>0.9</v>
      </c>
      <c r="AE52" s="41">
        <f>cálculos1!P52</f>
        <v>4</v>
      </c>
      <c r="AF52" s="42">
        <f t="shared" si="13"/>
        <v>1</v>
      </c>
    </row>
    <row r="53" spans="1:32" x14ac:dyDescent="0.25">
      <c r="A53" s="50" t="s">
        <v>5</v>
      </c>
      <c r="B53" s="50" t="s">
        <v>57</v>
      </c>
      <c r="C53" s="34">
        <v>154</v>
      </c>
      <c r="D53" s="34">
        <f t="shared" si="11"/>
        <v>154</v>
      </c>
      <c r="E53" s="33">
        <v>52</v>
      </c>
      <c r="F53" s="51">
        <f t="shared" si="14"/>
        <v>0.33766233766233766</v>
      </c>
      <c r="G53" s="33">
        <v>146</v>
      </c>
      <c r="H53" s="51">
        <f t="shared" si="15"/>
        <v>0.94805194805194803</v>
      </c>
      <c r="I53" s="33">
        <v>144</v>
      </c>
      <c r="J53" s="51">
        <f t="shared" si="16"/>
        <v>0.93506493506493504</v>
      </c>
      <c r="K53" s="33">
        <v>157</v>
      </c>
      <c r="L53" s="51">
        <f t="shared" si="17"/>
        <v>1.0194805194805194</v>
      </c>
      <c r="M53" s="33">
        <v>155</v>
      </c>
      <c r="N53" s="51">
        <f t="shared" si="18"/>
        <v>1.0064935064935066</v>
      </c>
      <c r="O53" s="33">
        <v>151</v>
      </c>
      <c r="P53" s="51">
        <f t="shared" si="19"/>
        <v>0.98051948051948057</v>
      </c>
      <c r="Q53" s="33">
        <v>150</v>
      </c>
      <c r="R53" s="51">
        <f t="shared" si="20"/>
        <v>0.97402597402597402</v>
      </c>
      <c r="S53" s="33">
        <v>189</v>
      </c>
      <c r="T53" s="51">
        <f t="shared" si="21"/>
        <v>1.2272727272727273</v>
      </c>
      <c r="U53" s="33">
        <v>171</v>
      </c>
      <c r="V53" s="51">
        <f t="shared" si="22"/>
        <v>1.1103896103896105</v>
      </c>
      <c r="W53" s="33">
        <v>190</v>
      </c>
      <c r="X53" s="51">
        <f t="shared" si="23"/>
        <v>1.2337662337662338</v>
      </c>
      <c r="Z53" s="33">
        <v>49</v>
      </c>
      <c r="AA53" s="73">
        <f t="shared" si="24"/>
        <v>0.31818181818181818</v>
      </c>
      <c r="AC53" s="41">
        <f>cálculos1!O53</f>
        <v>7</v>
      </c>
      <c r="AD53" s="42">
        <f t="shared" si="12"/>
        <v>0.70000000000000007</v>
      </c>
      <c r="AE53" s="41">
        <f>cálculos1!P53</f>
        <v>2</v>
      </c>
      <c r="AF53" s="42">
        <f t="shared" si="13"/>
        <v>0.5</v>
      </c>
    </row>
    <row r="54" spans="1:32" x14ac:dyDescent="0.25">
      <c r="A54" s="50" t="s">
        <v>3</v>
      </c>
      <c r="B54" s="50" t="s">
        <v>58</v>
      </c>
      <c r="C54" s="34">
        <v>703</v>
      </c>
      <c r="D54" s="34">
        <f t="shared" si="11"/>
        <v>703</v>
      </c>
      <c r="E54" s="33">
        <v>432</v>
      </c>
      <c r="F54" s="51">
        <f t="shared" si="14"/>
        <v>0.61450924608819346</v>
      </c>
      <c r="G54" s="33">
        <v>610</v>
      </c>
      <c r="H54" s="51">
        <f t="shared" si="15"/>
        <v>0.86770981507823608</v>
      </c>
      <c r="I54" s="33">
        <v>604</v>
      </c>
      <c r="J54" s="51">
        <f t="shared" si="16"/>
        <v>0.85917496443812236</v>
      </c>
      <c r="K54" s="33">
        <v>654</v>
      </c>
      <c r="L54" s="51">
        <f t="shared" si="17"/>
        <v>0.93029871977240397</v>
      </c>
      <c r="M54" s="33">
        <v>648</v>
      </c>
      <c r="N54" s="51">
        <f t="shared" si="18"/>
        <v>0.92176386913229014</v>
      </c>
      <c r="O54" s="33">
        <v>655</v>
      </c>
      <c r="P54" s="51">
        <f t="shared" si="19"/>
        <v>0.93172119487908966</v>
      </c>
      <c r="Q54" s="33">
        <v>565</v>
      </c>
      <c r="R54" s="51">
        <f t="shared" si="20"/>
        <v>0.80369843527738261</v>
      </c>
      <c r="S54" s="33">
        <v>636</v>
      </c>
      <c r="T54" s="51">
        <f t="shared" si="21"/>
        <v>0.90469416785206258</v>
      </c>
      <c r="U54" s="33">
        <v>655</v>
      </c>
      <c r="V54" s="51">
        <f t="shared" si="22"/>
        <v>0.93172119487908966</v>
      </c>
      <c r="W54" s="33">
        <v>626</v>
      </c>
      <c r="X54" s="51">
        <f t="shared" si="23"/>
        <v>0.8904694167852063</v>
      </c>
      <c r="Z54" s="33">
        <v>397</v>
      </c>
      <c r="AA54" s="73">
        <f t="shared" si="24"/>
        <v>0.56472261735419627</v>
      </c>
      <c r="AC54" s="41">
        <f>cálculos1!O54</f>
        <v>1</v>
      </c>
      <c r="AD54" s="42">
        <f t="shared" si="12"/>
        <v>0.1</v>
      </c>
      <c r="AE54" s="41">
        <f>cálculos1!P54</f>
        <v>0</v>
      </c>
      <c r="AF54" s="42">
        <f t="shared" si="13"/>
        <v>0</v>
      </c>
    </row>
    <row r="55" spans="1:32" x14ac:dyDescent="0.25">
      <c r="A55" s="50" t="s">
        <v>4</v>
      </c>
      <c r="B55" s="50" t="s">
        <v>59</v>
      </c>
      <c r="C55" s="34">
        <v>228</v>
      </c>
      <c r="D55" s="34">
        <f t="shared" si="11"/>
        <v>228</v>
      </c>
      <c r="E55" s="33">
        <v>101</v>
      </c>
      <c r="F55" s="51">
        <f t="shared" si="14"/>
        <v>0.44298245614035087</v>
      </c>
      <c r="G55" s="33">
        <v>214</v>
      </c>
      <c r="H55" s="51">
        <f t="shared" si="15"/>
        <v>0.93859649122807021</v>
      </c>
      <c r="I55" s="33">
        <v>214</v>
      </c>
      <c r="J55" s="51">
        <f t="shared" si="16"/>
        <v>0.93859649122807021</v>
      </c>
      <c r="K55" s="33">
        <v>218</v>
      </c>
      <c r="L55" s="51">
        <f t="shared" si="17"/>
        <v>0.95614035087719296</v>
      </c>
      <c r="M55" s="33">
        <v>215</v>
      </c>
      <c r="N55" s="51">
        <f t="shared" si="18"/>
        <v>0.94298245614035092</v>
      </c>
      <c r="O55" s="33">
        <v>212</v>
      </c>
      <c r="P55" s="51">
        <f t="shared" si="19"/>
        <v>0.92982456140350878</v>
      </c>
      <c r="Q55" s="33">
        <v>215</v>
      </c>
      <c r="R55" s="51">
        <f t="shared" si="20"/>
        <v>0.94298245614035092</v>
      </c>
      <c r="S55" s="33">
        <v>210</v>
      </c>
      <c r="T55" s="51">
        <f t="shared" si="21"/>
        <v>0.92105263157894735</v>
      </c>
      <c r="U55" s="33">
        <v>217</v>
      </c>
      <c r="V55" s="51">
        <f t="shared" si="22"/>
        <v>0.95175438596491224</v>
      </c>
      <c r="W55" s="33">
        <v>197</v>
      </c>
      <c r="X55" s="51">
        <f t="shared" si="23"/>
        <v>0.86403508771929827</v>
      </c>
      <c r="Z55" s="33">
        <v>38</v>
      </c>
      <c r="AA55" s="73">
        <f t="shared" si="24"/>
        <v>0.16666666666666666</v>
      </c>
      <c r="AC55" s="41">
        <f>cálculos1!O55</f>
        <v>3</v>
      </c>
      <c r="AD55" s="42">
        <f t="shared" si="12"/>
        <v>0.30000000000000004</v>
      </c>
      <c r="AE55" s="41">
        <f>cálculos1!P55</f>
        <v>2</v>
      </c>
      <c r="AF55" s="42">
        <f t="shared" si="13"/>
        <v>0.5</v>
      </c>
    </row>
    <row r="56" spans="1:32" x14ac:dyDescent="0.25">
      <c r="A56" s="50" t="s">
        <v>3</v>
      </c>
      <c r="B56" s="50" t="s">
        <v>60</v>
      </c>
      <c r="C56" s="34">
        <v>344</v>
      </c>
      <c r="D56" s="34">
        <f t="shared" si="11"/>
        <v>344</v>
      </c>
      <c r="E56" s="33">
        <v>54</v>
      </c>
      <c r="F56" s="51">
        <f t="shared" si="14"/>
        <v>0.15697674418604651</v>
      </c>
      <c r="G56" s="33">
        <v>323</v>
      </c>
      <c r="H56" s="51">
        <f t="shared" si="15"/>
        <v>0.93895348837209303</v>
      </c>
      <c r="I56" s="33">
        <v>330</v>
      </c>
      <c r="J56" s="51">
        <f t="shared" si="16"/>
        <v>0.95930232558139539</v>
      </c>
      <c r="K56" s="33">
        <v>368</v>
      </c>
      <c r="L56" s="51">
        <f t="shared" si="17"/>
        <v>1.069767441860465</v>
      </c>
      <c r="M56" s="33">
        <v>359</v>
      </c>
      <c r="N56" s="51">
        <f t="shared" si="18"/>
        <v>1.0436046511627908</v>
      </c>
      <c r="O56" s="33">
        <v>335</v>
      </c>
      <c r="P56" s="51">
        <f t="shared" si="19"/>
        <v>0.97383720930232553</v>
      </c>
      <c r="Q56" s="33">
        <v>277</v>
      </c>
      <c r="R56" s="51">
        <f t="shared" si="20"/>
        <v>0.80523255813953487</v>
      </c>
      <c r="S56" s="33">
        <v>333</v>
      </c>
      <c r="T56" s="51">
        <f t="shared" si="21"/>
        <v>0.96802325581395354</v>
      </c>
      <c r="U56" s="33">
        <v>320</v>
      </c>
      <c r="V56" s="51">
        <f t="shared" si="22"/>
        <v>0.93023255813953487</v>
      </c>
      <c r="W56" s="33">
        <v>313</v>
      </c>
      <c r="X56" s="51">
        <f t="shared" si="23"/>
        <v>0.90988372093023251</v>
      </c>
      <c r="Z56" s="33">
        <v>42</v>
      </c>
      <c r="AA56" s="73">
        <f t="shared" si="24"/>
        <v>0.12209302325581395</v>
      </c>
      <c r="AC56" s="41">
        <f>cálculos1!O56</f>
        <v>5</v>
      </c>
      <c r="AD56" s="42">
        <f t="shared" si="12"/>
        <v>0.5</v>
      </c>
      <c r="AE56" s="41">
        <f>cálculos1!P56</f>
        <v>2</v>
      </c>
      <c r="AF56" s="42">
        <f t="shared" si="13"/>
        <v>0.5</v>
      </c>
    </row>
    <row r="57" spans="1:32" x14ac:dyDescent="0.25">
      <c r="A57" s="50" t="s">
        <v>3</v>
      </c>
      <c r="B57" s="50" t="s">
        <v>61</v>
      </c>
      <c r="C57" s="34">
        <v>317</v>
      </c>
      <c r="D57" s="34">
        <f t="shared" si="11"/>
        <v>317</v>
      </c>
      <c r="E57" s="33">
        <v>55</v>
      </c>
      <c r="F57" s="51">
        <f t="shared" si="14"/>
        <v>0.17350157728706625</v>
      </c>
      <c r="G57" s="33">
        <v>274</v>
      </c>
      <c r="H57" s="51">
        <f t="shared" si="15"/>
        <v>0.86435331230283907</v>
      </c>
      <c r="I57" s="33">
        <v>279</v>
      </c>
      <c r="J57" s="51">
        <f t="shared" si="16"/>
        <v>0.88012618296529965</v>
      </c>
      <c r="K57" s="33">
        <v>298</v>
      </c>
      <c r="L57" s="51">
        <f t="shared" si="17"/>
        <v>0.94006309148264988</v>
      </c>
      <c r="M57" s="33">
        <v>285</v>
      </c>
      <c r="N57" s="51">
        <f t="shared" si="18"/>
        <v>0.89905362776025233</v>
      </c>
      <c r="O57" s="33">
        <v>270</v>
      </c>
      <c r="P57" s="51">
        <f t="shared" si="19"/>
        <v>0.8517350157728707</v>
      </c>
      <c r="Q57" s="33">
        <v>237</v>
      </c>
      <c r="R57" s="51">
        <f t="shared" si="20"/>
        <v>0.74763406940063093</v>
      </c>
      <c r="S57" s="33">
        <v>308</v>
      </c>
      <c r="T57" s="51">
        <f t="shared" si="21"/>
        <v>0.97160883280757093</v>
      </c>
      <c r="U57" s="33">
        <v>297</v>
      </c>
      <c r="V57" s="51">
        <f t="shared" si="22"/>
        <v>0.93690851735015768</v>
      </c>
      <c r="W57" s="33">
        <v>273</v>
      </c>
      <c r="X57" s="51">
        <f t="shared" si="23"/>
        <v>0.86119873817034698</v>
      </c>
      <c r="Z57" s="33">
        <v>25</v>
      </c>
      <c r="AA57" s="73">
        <f t="shared" si="24"/>
        <v>7.8864353312302835E-2</v>
      </c>
      <c r="AC57" s="41">
        <f>cálculos1!O57</f>
        <v>1</v>
      </c>
      <c r="AD57" s="42">
        <f t="shared" si="12"/>
        <v>0.1</v>
      </c>
      <c r="AE57" s="41">
        <f>cálculos1!P57</f>
        <v>0</v>
      </c>
      <c r="AF57" s="42">
        <f t="shared" si="13"/>
        <v>0</v>
      </c>
    </row>
    <row r="58" spans="1:32" x14ac:dyDescent="0.25">
      <c r="A58" s="50" t="s">
        <v>5</v>
      </c>
      <c r="B58" s="50" t="s">
        <v>62</v>
      </c>
      <c r="C58" s="34">
        <v>308</v>
      </c>
      <c r="D58" s="34">
        <f t="shared" si="11"/>
        <v>308</v>
      </c>
      <c r="E58" s="33">
        <v>178</v>
      </c>
      <c r="F58" s="51">
        <f t="shared" si="14"/>
        <v>0.57792207792207795</v>
      </c>
      <c r="G58" s="33">
        <v>267</v>
      </c>
      <c r="H58" s="51">
        <f t="shared" si="15"/>
        <v>0.86688311688311692</v>
      </c>
      <c r="I58" s="33">
        <v>267</v>
      </c>
      <c r="J58" s="51">
        <f t="shared" si="16"/>
        <v>0.86688311688311692</v>
      </c>
      <c r="K58" s="33">
        <v>276</v>
      </c>
      <c r="L58" s="51">
        <f t="shared" si="17"/>
        <v>0.89610389610389607</v>
      </c>
      <c r="M58" s="33">
        <v>260</v>
      </c>
      <c r="N58" s="51">
        <f t="shared" si="18"/>
        <v>0.8441558441558441</v>
      </c>
      <c r="O58" s="33">
        <v>263</v>
      </c>
      <c r="P58" s="51">
        <f t="shared" si="19"/>
        <v>0.85389610389610393</v>
      </c>
      <c r="Q58" s="33">
        <v>227</v>
      </c>
      <c r="R58" s="51">
        <f t="shared" si="20"/>
        <v>0.73701298701298701</v>
      </c>
      <c r="S58" s="33">
        <v>277</v>
      </c>
      <c r="T58" s="51">
        <f t="shared" si="21"/>
        <v>0.89935064935064934</v>
      </c>
      <c r="U58" s="33">
        <v>278</v>
      </c>
      <c r="V58" s="51">
        <f t="shared" si="22"/>
        <v>0.90259740259740262</v>
      </c>
      <c r="W58" s="33">
        <v>232</v>
      </c>
      <c r="X58" s="51">
        <f t="shared" si="23"/>
        <v>0.75324675324675328</v>
      </c>
      <c r="Z58" s="33">
        <v>16</v>
      </c>
      <c r="AA58" s="73">
        <f t="shared" si="24"/>
        <v>5.1948051948051951E-2</v>
      </c>
      <c r="AC58" s="41">
        <f>cálculos1!O58</f>
        <v>0</v>
      </c>
      <c r="AD58" s="42">
        <f t="shared" si="12"/>
        <v>0</v>
      </c>
      <c r="AE58" s="41">
        <f>cálculos1!P58</f>
        <v>0</v>
      </c>
      <c r="AF58" s="42">
        <f t="shared" si="13"/>
        <v>0</v>
      </c>
    </row>
    <row r="59" spans="1:32" x14ac:dyDescent="0.25">
      <c r="A59" s="50" t="s">
        <v>3</v>
      </c>
      <c r="B59" s="50" t="s">
        <v>63</v>
      </c>
      <c r="C59" s="34">
        <v>81</v>
      </c>
      <c r="D59" s="34">
        <f t="shared" si="11"/>
        <v>81</v>
      </c>
      <c r="E59" s="33">
        <v>5</v>
      </c>
      <c r="F59" s="51">
        <f t="shared" si="14"/>
        <v>6.1728395061728392E-2</v>
      </c>
      <c r="G59" s="33">
        <v>109</v>
      </c>
      <c r="H59" s="51">
        <f t="shared" si="15"/>
        <v>1.345679012345679</v>
      </c>
      <c r="I59" s="33">
        <v>106</v>
      </c>
      <c r="J59" s="51">
        <f t="shared" si="16"/>
        <v>1.308641975308642</v>
      </c>
      <c r="K59" s="33">
        <v>94</v>
      </c>
      <c r="L59" s="51">
        <f t="shared" si="17"/>
        <v>1.1604938271604939</v>
      </c>
      <c r="M59" s="33">
        <v>94</v>
      </c>
      <c r="N59" s="51">
        <f t="shared" si="18"/>
        <v>1.1604938271604939</v>
      </c>
      <c r="O59" s="33">
        <v>104</v>
      </c>
      <c r="P59" s="51">
        <f t="shared" si="19"/>
        <v>1.2839506172839505</v>
      </c>
      <c r="Q59" s="33">
        <v>91</v>
      </c>
      <c r="R59" s="51">
        <f t="shared" si="20"/>
        <v>1.1234567901234569</v>
      </c>
      <c r="S59" s="33">
        <v>100</v>
      </c>
      <c r="T59" s="51">
        <f t="shared" si="21"/>
        <v>1.2345679012345678</v>
      </c>
      <c r="U59" s="33">
        <v>98</v>
      </c>
      <c r="V59" s="51">
        <f t="shared" si="22"/>
        <v>1.2098765432098766</v>
      </c>
      <c r="W59" s="33">
        <v>103</v>
      </c>
      <c r="X59" s="51">
        <f t="shared" si="23"/>
        <v>1.271604938271605</v>
      </c>
      <c r="Z59" s="33">
        <v>15</v>
      </c>
      <c r="AA59" s="73">
        <f t="shared" si="24"/>
        <v>0.18518518518518517</v>
      </c>
      <c r="AC59" s="41">
        <f>cálculos1!O59</f>
        <v>9</v>
      </c>
      <c r="AD59" s="42">
        <f t="shared" si="12"/>
        <v>0.9</v>
      </c>
      <c r="AE59" s="41">
        <f>cálculos1!P59</f>
        <v>4</v>
      </c>
      <c r="AF59" s="42">
        <f t="shared" si="13"/>
        <v>1</v>
      </c>
    </row>
    <row r="60" spans="1:32" x14ac:dyDescent="0.25">
      <c r="A60" s="50" t="s">
        <v>5</v>
      </c>
      <c r="B60" s="50" t="s">
        <v>64</v>
      </c>
      <c r="C60" s="34">
        <v>190</v>
      </c>
      <c r="D60" s="34">
        <f t="shared" si="11"/>
        <v>190</v>
      </c>
      <c r="E60" s="33">
        <v>33</v>
      </c>
      <c r="F60" s="51">
        <f t="shared" si="14"/>
        <v>0.1736842105263158</v>
      </c>
      <c r="G60" s="33">
        <v>192</v>
      </c>
      <c r="H60" s="51">
        <f t="shared" si="15"/>
        <v>1.0105263157894737</v>
      </c>
      <c r="I60" s="33">
        <v>191</v>
      </c>
      <c r="J60" s="51">
        <f t="shared" si="16"/>
        <v>1.0052631578947369</v>
      </c>
      <c r="K60" s="33">
        <v>206</v>
      </c>
      <c r="L60" s="51">
        <f t="shared" si="17"/>
        <v>1.0842105263157895</v>
      </c>
      <c r="M60" s="33">
        <v>200</v>
      </c>
      <c r="N60" s="51">
        <f t="shared" si="18"/>
        <v>1.0526315789473684</v>
      </c>
      <c r="O60" s="33">
        <v>198</v>
      </c>
      <c r="P60" s="51">
        <f t="shared" si="19"/>
        <v>1.0421052631578946</v>
      </c>
      <c r="Q60" s="33">
        <v>179</v>
      </c>
      <c r="R60" s="51">
        <f t="shared" si="20"/>
        <v>0.94210526315789478</v>
      </c>
      <c r="S60" s="33">
        <v>203</v>
      </c>
      <c r="T60" s="51">
        <f t="shared" si="21"/>
        <v>1.0684210526315789</v>
      </c>
      <c r="U60" s="33">
        <v>180</v>
      </c>
      <c r="V60" s="51">
        <f t="shared" si="22"/>
        <v>0.94736842105263153</v>
      </c>
      <c r="W60" s="33">
        <v>190</v>
      </c>
      <c r="X60" s="51">
        <f t="shared" si="23"/>
        <v>1</v>
      </c>
      <c r="Z60" s="33">
        <v>24</v>
      </c>
      <c r="AA60" s="73">
        <f t="shared" si="24"/>
        <v>0.12631578947368421</v>
      </c>
      <c r="AC60" s="41">
        <f>cálculos1!O60</f>
        <v>7</v>
      </c>
      <c r="AD60" s="42">
        <f t="shared" si="12"/>
        <v>0.70000000000000007</v>
      </c>
      <c r="AE60" s="41">
        <f>cálculos1!P60</f>
        <v>3</v>
      </c>
      <c r="AF60" s="42">
        <f t="shared" si="13"/>
        <v>0.75</v>
      </c>
    </row>
    <row r="61" spans="1:32" x14ac:dyDescent="0.25">
      <c r="A61" s="50" t="s">
        <v>4</v>
      </c>
      <c r="B61" s="50" t="s">
        <v>65</v>
      </c>
      <c r="C61" s="34">
        <v>318</v>
      </c>
      <c r="D61" s="34">
        <f t="shared" si="11"/>
        <v>318</v>
      </c>
      <c r="E61" s="33">
        <v>58</v>
      </c>
      <c r="F61" s="51">
        <f t="shared" si="14"/>
        <v>0.18238993710691823</v>
      </c>
      <c r="G61" s="33">
        <v>296</v>
      </c>
      <c r="H61" s="51">
        <f t="shared" si="15"/>
        <v>0.9308176100628931</v>
      </c>
      <c r="I61" s="33">
        <v>296</v>
      </c>
      <c r="J61" s="51">
        <f t="shared" si="16"/>
        <v>0.9308176100628931</v>
      </c>
      <c r="K61" s="33">
        <v>314</v>
      </c>
      <c r="L61" s="51">
        <f t="shared" si="17"/>
        <v>0.98742138364779874</v>
      </c>
      <c r="M61" s="33">
        <v>317</v>
      </c>
      <c r="N61" s="51">
        <f t="shared" si="18"/>
        <v>0.99685534591194969</v>
      </c>
      <c r="O61" s="33">
        <v>309</v>
      </c>
      <c r="P61" s="51">
        <f t="shared" si="19"/>
        <v>0.97169811320754718</v>
      </c>
      <c r="Q61" s="33">
        <v>313</v>
      </c>
      <c r="R61" s="51">
        <f t="shared" si="20"/>
        <v>0.98427672955974843</v>
      </c>
      <c r="S61" s="33">
        <v>324</v>
      </c>
      <c r="T61" s="51">
        <f t="shared" si="21"/>
        <v>1.0188679245283019</v>
      </c>
      <c r="U61" s="33">
        <v>315</v>
      </c>
      <c r="V61" s="51">
        <f t="shared" si="22"/>
        <v>0.99056603773584906</v>
      </c>
      <c r="W61" s="33">
        <v>286</v>
      </c>
      <c r="X61" s="51">
        <f t="shared" si="23"/>
        <v>0.89937106918238996</v>
      </c>
      <c r="Z61" s="33">
        <v>45</v>
      </c>
      <c r="AA61" s="73">
        <f t="shared" si="24"/>
        <v>0.14150943396226415</v>
      </c>
      <c r="AC61" s="41">
        <f>cálculos1!O61</f>
        <v>6</v>
      </c>
      <c r="AD61" s="42">
        <f t="shared" si="12"/>
        <v>0.60000000000000009</v>
      </c>
      <c r="AE61" s="41">
        <f>cálculos1!P61</f>
        <v>2</v>
      </c>
      <c r="AF61" s="42">
        <f t="shared" si="13"/>
        <v>0.5</v>
      </c>
    </row>
    <row r="62" spans="1:32" x14ac:dyDescent="0.25">
      <c r="A62" s="50" t="s">
        <v>5</v>
      </c>
      <c r="B62" s="50" t="s">
        <v>66</v>
      </c>
      <c r="C62" s="34">
        <v>127</v>
      </c>
      <c r="D62" s="34">
        <f t="shared" si="11"/>
        <v>127</v>
      </c>
      <c r="E62" s="33">
        <v>63</v>
      </c>
      <c r="F62" s="51">
        <f t="shared" si="14"/>
        <v>0.49606299212598426</v>
      </c>
      <c r="G62" s="33">
        <v>97</v>
      </c>
      <c r="H62" s="51">
        <f t="shared" si="15"/>
        <v>0.76377952755905509</v>
      </c>
      <c r="I62" s="33">
        <v>102</v>
      </c>
      <c r="J62" s="51">
        <f t="shared" si="16"/>
        <v>0.80314960629921262</v>
      </c>
      <c r="K62" s="33">
        <v>124</v>
      </c>
      <c r="L62" s="51">
        <f t="shared" si="17"/>
        <v>0.97637795275590555</v>
      </c>
      <c r="M62" s="33">
        <v>122</v>
      </c>
      <c r="N62" s="51">
        <f t="shared" si="18"/>
        <v>0.96062992125984248</v>
      </c>
      <c r="O62" s="33">
        <v>120</v>
      </c>
      <c r="P62" s="51">
        <f t="shared" si="19"/>
        <v>0.94488188976377951</v>
      </c>
      <c r="Q62" s="33">
        <v>124</v>
      </c>
      <c r="R62" s="51">
        <f t="shared" si="20"/>
        <v>0.97637795275590555</v>
      </c>
      <c r="S62" s="33">
        <v>129</v>
      </c>
      <c r="T62" s="51">
        <f t="shared" si="21"/>
        <v>1.015748031496063</v>
      </c>
      <c r="U62" s="33">
        <v>118</v>
      </c>
      <c r="V62" s="51">
        <f t="shared" si="22"/>
        <v>0.92913385826771655</v>
      </c>
      <c r="W62" s="33">
        <v>121</v>
      </c>
      <c r="X62" s="51">
        <f t="shared" si="23"/>
        <v>0.952755905511811</v>
      </c>
      <c r="Z62" s="33">
        <v>31</v>
      </c>
      <c r="AA62" s="73">
        <f t="shared" si="24"/>
        <v>0.24409448818897639</v>
      </c>
      <c r="AC62" s="41">
        <f>cálculos1!O62</f>
        <v>5</v>
      </c>
      <c r="AD62" s="42">
        <f t="shared" si="12"/>
        <v>0.5</v>
      </c>
      <c r="AE62" s="41">
        <f>cálculos1!P62</f>
        <v>1</v>
      </c>
      <c r="AF62" s="42">
        <f t="shared" si="13"/>
        <v>0.25</v>
      </c>
    </row>
    <row r="63" spans="1:32" x14ac:dyDescent="0.25">
      <c r="A63" s="50" t="s">
        <v>2</v>
      </c>
      <c r="B63" s="50" t="s">
        <v>67</v>
      </c>
      <c r="C63" s="34">
        <v>111</v>
      </c>
      <c r="D63" s="34">
        <f t="shared" si="11"/>
        <v>111</v>
      </c>
      <c r="E63" s="33">
        <v>58</v>
      </c>
      <c r="F63" s="51">
        <f t="shared" si="14"/>
        <v>0.52252252252252251</v>
      </c>
      <c r="G63" s="33">
        <v>113</v>
      </c>
      <c r="H63" s="51">
        <f t="shared" si="15"/>
        <v>1.0180180180180181</v>
      </c>
      <c r="I63" s="33">
        <v>114</v>
      </c>
      <c r="J63" s="51">
        <f t="shared" si="16"/>
        <v>1.027027027027027</v>
      </c>
      <c r="K63" s="33">
        <v>113</v>
      </c>
      <c r="L63" s="51">
        <f t="shared" si="17"/>
        <v>1.0180180180180181</v>
      </c>
      <c r="M63" s="33">
        <v>114</v>
      </c>
      <c r="N63" s="51">
        <f t="shared" si="18"/>
        <v>1.027027027027027</v>
      </c>
      <c r="O63" s="33">
        <v>109</v>
      </c>
      <c r="P63" s="51">
        <f t="shared" si="19"/>
        <v>0.98198198198198194</v>
      </c>
      <c r="Q63" s="33">
        <v>89</v>
      </c>
      <c r="R63" s="51">
        <f t="shared" si="20"/>
        <v>0.80180180180180183</v>
      </c>
      <c r="S63" s="33">
        <v>101</v>
      </c>
      <c r="T63" s="51">
        <f t="shared" si="21"/>
        <v>0.90990990990990994</v>
      </c>
      <c r="U63" s="33">
        <v>96</v>
      </c>
      <c r="V63" s="51">
        <f t="shared" si="22"/>
        <v>0.86486486486486491</v>
      </c>
      <c r="W63" s="33">
        <v>101</v>
      </c>
      <c r="X63" s="51">
        <f t="shared" si="23"/>
        <v>0.90990990990990994</v>
      </c>
      <c r="Z63" s="33">
        <v>26</v>
      </c>
      <c r="AA63" s="73">
        <f t="shared" si="24"/>
        <v>0.23423423423423423</v>
      </c>
      <c r="AC63" s="41">
        <f>cálculos1!O63</f>
        <v>5</v>
      </c>
      <c r="AD63" s="42">
        <f t="shared" si="12"/>
        <v>0.5</v>
      </c>
      <c r="AE63" s="41">
        <f>cálculos1!P63</f>
        <v>3</v>
      </c>
      <c r="AF63" s="42">
        <f t="shared" si="13"/>
        <v>0.75</v>
      </c>
    </row>
    <row r="64" spans="1:32" x14ac:dyDescent="0.25">
      <c r="A64" s="50" t="s">
        <v>2</v>
      </c>
      <c r="B64" s="50" t="s">
        <v>68</v>
      </c>
      <c r="C64" s="34">
        <v>656</v>
      </c>
      <c r="D64" s="34">
        <f t="shared" si="11"/>
        <v>656</v>
      </c>
      <c r="E64" s="33">
        <v>564</v>
      </c>
      <c r="F64" s="51">
        <f t="shared" si="14"/>
        <v>0.8597560975609756</v>
      </c>
      <c r="G64" s="33">
        <v>600</v>
      </c>
      <c r="H64" s="51">
        <f t="shared" si="15"/>
        <v>0.91463414634146345</v>
      </c>
      <c r="I64" s="33">
        <v>608</v>
      </c>
      <c r="J64" s="51">
        <f t="shared" si="16"/>
        <v>0.92682926829268297</v>
      </c>
      <c r="K64" s="33">
        <v>630</v>
      </c>
      <c r="L64" s="51">
        <f t="shared" si="17"/>
        <v>0.96036585365853655</v>
      </c>
      <c r="M64" s="33">
        <v>641</v>
      </c>
      <c r="N64" s="51">
        <f t="shared" si="18"/>
        <v>0.97713414634146345</v>
      </c>
      <c r="O64" s="33">
        <v>610</v>
      </c>
      <c r="P64" s="51">
        <f t="shared" si="19"/>
        <v>0.92987804878048785</v>
      </c>
      <c r="Q64" s="33">
        <v>561</v>
      </c>
      <c r="R64" s="51">
        <f t="shared" si="20"/>
        <v>0.85518292682926833</v>
      </c>
      <c r="S64" s="33">
        <v>605</v>
      </c>
      <c r="T64" s="51">
        <f t="shared" si="21"/>
        <v>0.9222560975609756</v>
      </c>
      <c r="U64" s="33">
        <v>601</v>
      </c>
      <c r="V64" s="51">
        <f t="shared" si="22"/>
        <v>0.91615853658536583</v>
      </c>
      <c r="W64" s="33">
        <v>586</v>
      </c>
      <c r="X64" s="51">
        <f t="shared" si="23"/>
        <v>0.89329268292682928</v>
      </c>
      <c r="Z64" s="33">
        <v>455</v>
      </c>
      <c r="AA64" s="73">
        <f t="shared" si="24"/>
        <v>0.69359756097560976</v>
      </c>
      <c r="AC64" s="41">
        <f>cálculos1!O64</f>
        <v>2</v>
      </c>
      <c r="AD64" s="42">
        <f t="shared" si="12"/>
        <v>0.2</v>
      </c>
      <c r="AE64" s="41">
        <f>cálculos1!P64</f>
        <v>1</v>
      </c>
      <c r="AF64" s="42">
        <f t="shared" si="13"/>
        <v>0.25</v>
      </c>
    </row>
    <row r="65" spans="1:32" x14ac:dyDescent="0.25">
      <c r="A65" s="50" t="s">
        <v>2</v>
      </c>
      <c r="B65" s="50" t="s">
        <v>69</v>
      </c>
      <c r="C65" s="34">
        <v>306</v>
      </c>
      <c r="D65" s="34">
        <f t="shared" si="11"/>
        <v>306</v>
      </c>
      <c r="E65" s="33">
        <v>223</v>
      </c>
      <c r="F65" s="51">
        <f t="shared" si="14"/>
        <v>0.72875816993464049</v>
      </c>
      <c r="G65" s="33">
        <v>228</v>
      </c>
      <c r="H65" s="51">
        <f t="shared" si="15"/>
        <v>0.74509803921568629</v>
      </c>
      <c r="I65" s="33">
        <v>227</v>
      </c>
      <c r="J65" s="51">
        <f t="shared" si="16"/>
        <v>0.74183006535947715</v>
      </c>
      <c r="K65" s="33">
        <v>232</v>
      </c>
      <c r="L65" s="51">
        <f t="shared" si="17"/>
        <v>0.75816993464052285</v>
      </c>
      <c r="M65" s="33">
        <v>229</v>
      </c>
      <c r="N65" s="51">
        <f t="shared" si="18"/>
        <v>0.74836601307189543</v>
      </c>
      <c r="O65" s="33">
        <v>226</v>
      </c>
      <c r="P65" s="51">
        <f t="shared" si="19"/>
        <v>0.73856209150326801</v>
      </c>
      <c r="Q65" s="33">
        <v>236</v>
      </c>
      <c r="R65" s="51">
        <f t="shared" si="20"/>
        <v>0.77124183006535951</v>
      </c>
      <c r="S65" s="33">
        <v>268</v>
      </c>
      <c r="T65" s="51">
        <f t="shared" si="21"/>
        <v>0.87581699346405228</v>
      </c>
      <c r="U65" s="33">
        <v>258</v>
      </c>
      <c r="V65" s="51">
        <f t="shared" si="22"/>
        <v>0.84313725490196079</v>
      </c>
      <c r="W65" s="33">
        <v>246</v>
      </c>
      <c r="X65" s="51">
        <f t="shared" si="23"/>
        <v>0.80392156862745101</v>
      </c>
      <c r="Z65" s="33">
        <v>664</v>
      </c>
      <c r="AA65" s="73">
        <f t="shared" si="24"/>
        <v>2.1699346405228757</v>
      </c>
      <c r="AC65" s="41">
        <f>cálculos1!O65</f>
        <v>0</v>
      </c>
      <c r="AD65" s="42">
        <f t="shared" si="12"/>
        <v>0</v>
      </c>
      <c r="AE65" s="41">
        <f>cálculos1!P65</f>
        <v>0</v>
      </c>
      <c r="AF65" s="42">
        <f t="shared" si="13"/>
        <v>0</v>
      </c>
    </row>
    <row r="66" spans="1:32" x14ac:dyDescent="0.25">
      <c r="A66" s="50" t="s">
        <v>4</v>
      </c>
      <c r="B66" s="50" t="s">
        <v>70</v>
      </c>
      <c r="C66" s="34">
        <v>107</v>
      </c>
      <c r="D66" s="34">
        <f t="shared" si="11"/>
        <v>107</v>
      </c>
      <c r="E66" s="33">
        <v>58</v>
      </c>
      <c r="F66" s="51">
        <f t="shared" ref="F66:F79" si="25">E66/D66</f>
        <v>0.54205607476635509</v>
      </c>
      <c r="G66" s="33">
        <v>105</v>
      </c>
      <c r="H66" s="51">
        <f t="shared" ref="H66:H79" si="26">G66/D66</f>
        <v>0.98130841121495327</v>
      </c>
      <c r="I66" s="33">
        <v>109</v>
      </c>
      <c r="J66" s="51">
        <f t="shared" ref="J66:J79" si="27">I66/D66</f>
        <v>1.0186915887850467</v>
      </c>
      <c r="K66" s="33">
        <v>110</v>
      </c>
      <c r="L66" s="51">
        <f t="shared" ref="L66:L79" si="28">K66/D66</f>
        <v>1.02803738317757</v>
      </c>
      <c r="M66" s="33">
        <v>109</v>
      </c>
      <c r="N66" s="51">
        <f t="shared" ref="N66:N79" si="29">M66/D66</f>
        <v>1.0186915887850467</v>
      </c>
      <c r="O66" s="33">
        <v>106</v>
      </c>
      <c r="P66" s="51">
        <f t="shared" ref="P66:P79" si="30">O66/D66</f>
        <v>0.99065420560747663</v>
      </c>
      <c r="Q66" s="33">
        <v>92</v>
      </c>
      <c r="R66" s="51">
        <f t="shared" ref="R66:R79" si="31">Q66/D66</f>
        <v>0.85981308411214952</v>
      </c>
      <c r="S66" s="33">
        <v>111</v>
      </c>
      <c r="T66" s="51">
        <f t="shared" ref="T66:T79" si="32">S66/D66</f>
        <v>1.0373831775700935</v>
      </c>
      <c r="U66" s="33">
        <v>103</v>
      </c>
      <c r="V66" s="51">
        <f t="shared" ref="V66:V79" si="33">U66/D66</f>
        <v>0.96261682242990654</v>
      </c>
      <c r="W66" s="33">
        <v>102</v>
      </c>
      <c r="X66" s="51">
        <f t="shared" ref="X66:X79" si="34">W66/D66</f>
        <v>0.95327102803738317</v>
      </c>
      <c r="Z66" s="33">
        <v>33</v>
      </c>
      <c r="AA66" s="73">
        <f t="shared" ref="AA66:AA79" si="35">Z66/D66</f>
        <v>0.30841121495327101</v>
      </c>
      <c r="AC66" s="41">
        <f>cálculos1!O66</f>
        <v>8</v>
      </c>
      <c r="AD66" s="42">
        <f t="shared" si="12"/>
        <v>0.8</v>
      </c>
      <c r="AE66" s="41">
        <f>cálculos1!P66</f>
        <v>4</v>
      </c>
      <c r="AF66" s="42">
        <f t="shared" si="13"/>
        <v>1</v>
      </c>
    </row>
    <row r="67" spans="1:32" x14ac:dyDescent="0.25">
      <c r="A67" s="50" t="s">
        <v>4</v>
      </c>
      <c r="B67" s="50" t="s">
        <v>71</v>
      </c>
      <c r="C67" s="34">
        <v>420</v>
      </c>
      <c r="D67" s="34">
        <f t="shared" ref="D67:D79" si="36">(C67/12)*12</f>
        <v>420</v>
      </c>
      <c r="E67" s="33">
        <v>247</v>
      </c>
      <c r="F67" s="51">
        <f t="shared" si="25"/>
        <v>0.58809523809523812</v>
      </c>
      <c r="G67" s="33">
        <v>378</v>
      </c>
      <c r="H67" s="51">
        <f t="shared" si="26"/>
        <v>0.9</v>
      </c>
      <c r="I67" s="33">
        <v>375</v>
      </c>
      <c r="J67" s="51">
        <f t="shared" si="27"/>
        <v>0.8928571428571429</v>
      </c>
      <c r="K67" s="33">
        <v>380</v>
      </c>
      <c r="L67" s="51">
        <f t="shared" si="28"/>
        <v>0.90476190476190477</v>
      </c>
      <c r="M67" s="33">
        <v>370</v>
      </c>
      <c r="N67" s="51">
        <f t="shared" si="29"/>
        <v>0.88095238095238093</v>
      </c>
      <c r="O67" s="33">
        <v>363</v>
      </c>
      <c r="P67" s="51">
        <f t="shared" si="30"/>
        <v>0.86428571428571432</v>
      </c>
      <c r="Q67" s="33">
        <v>375</v>
      </c>
      <c r="R67" s="51">
        <f t="shared" si="31"/>
        <v>0.8928571428571429</v>
      </c>
      <c r="S67" s="33">
        <v>404</v>
      </c>
      <c r="T67" s="51">
        <f t="shared" si="32"/>
        <v>0.96190476190476193</v>
      </c>
      <c r="U67" s="33">
        <v>406</v>
      </c>
      <c r="V67" s="51">
        <f t="shared" si="33"/>
        <v>0.96666666666666667</v>
      </c>
      <c r="W67" s="33">
        <v>392</v>
      </c>
      <c r="X67" s="51">
        <f t="shared" si="34"/>
        <v>0.93333333333333335</v>
      </c>
      <c r="Z67" s="33">
        <v>157</v>
      </c>
      <c r="AA67" s="73">
        <f t="shared" si="35"/>
        <v>0.37380952380952381</v>
      </c>
      <c r="AC67" s="41">
        <f>cálculos1!O67</f>
        <v>2</v>
      </c>
      <c r="AD67" s="42">
        <f t="shared" ref="AD67:AD85" si="37">AC67*0.1</f>
        <v>0.2</v>
      </c>
      <c r="AE67" s="41">
        <f>cálculos1!P67</f>
        <v>1</v>
      </c>
      <c r="AF67" s="42">
        <f t="shared" ref="AF67:AF85" si="38">AE67*0.25</f>
        <v>0.25</v>
      </c>
    </row>
    <row r="68" spans="1:32" x14ac:dyDescent="0.25">
      <c r="A68" s="50" t="s">
        <v>5</v>
      </c>
      <c r="B68" s="50" t="s">
        <v>72</v>
      </c>
      <c r="C68" s="34">
        <v>118</v>
      </c>
      <c r="D68" s="34">
        <f t="shared" si="36"/>
        <v>118</v>
      </c>
      <c r="E68" s="33">
        <v>89</v>
      </c>
      <c r="F68" s="51">
        <f t="shared" si="25"/>
        <v>0.75423728813559321</v>
      </c>
      <c r="G68" s="33">
        <v>120</v>
      </c>
      <c r="H68" s="51">
        <f t="shared" si="26"/>
        <v>1.0169491525423728</v>
      </c>
      <c r="I68" s="33">
        <v>122</v>
      </c>
      <c r="J68" s="51">
        <f t="shared" si="27"/>
        <v>1.0338983050847457</v>
      </c>
      <c r="K68" s="33">
        <v>138</v>
      </c>
      <c r="L68" s="51">
        <f t="shared" si="28"/>
        <v>1.1694915254237288</v>
      </c>
      <c r="M68" s="33">
        <v>132</v>
      </c>
      <c r="N68" s="51">
        <f t="shared" si="29"/>
        <v>1.1186440677966101</v>
      </c>
      <c r="O68" s="33">
        <v>135</v>
      </c>
      <c r="P68" s="51">
        <f t="shared" si="30"/>
        <v>1.1440677966101696</v>
      </c>
      <c r="Q68" s="33">
        <v>103</v>
      </c>
      <c r="R68" s="51">
        <f t="shared" si="31"/>
        <v>0.8728813559322034</v>
      </c>
      <c r="S68" s="33">
        <v>86</v>
      </c>
      <c r="T68" s="51">
        <f t="shared" si="32"/>
        <v>0.72881355932203384</v>
      </c>
      <c r="U68" s="33">
        <v>112</v>
      </c>
      <c r="V68" s="51">
        <f t="shared" si="33"/>
        <v>0.94915254237288138</v>
      </c>
      <c r="W68" s="33">
        <v>87</v>
      </c>
      <c r="X68" s="51">
        <f t="shared" si="34"/>
        <v>0.73728813559322037</v>
      </c>
      <c r="Z68" s="33">
        <v>83</v>
      </c>
      <c r="AA68" s="73">
        <f t="shared" si="35"/>
        <v>0.70338983050847459</v>
      </c>
      <c r="AC68" s="41">
        <f>cálculos1!O68</f>
        <v>5</v>
      </c>
      <c r="AD68" s="42">
        <f t="shared" si="37"/>
        <v>0.5</v>
      </c>
      <c r="AE68" s="41">
        <f>cálculos1!P68</f>
        <v>3</v>
      </c>
      <c r="AF68" s="42">
        <f t="shared" si="38"/>
        <v>0.75</v>
      </c>
    </row>
    <row r="69" spans="1:32" x14ac:dyDescent="0.25">
      <c r="A69" s="50" t="s">
        <v>3</v>
      </c>
      <c r="B69" s="50" t="s">
        <v>73</v>
      </c>
      <c r="C69" s="34">
        <v>1809</v>
      </c>
      <c r="D69" s="34">
        <f t="shared" si="36"/>
        <v>1809</v>
      </c>
      <c r="E69" s="33">
        <v>2463</v>
      </c>
      <c r="F69" s="51">
        <f t="shared" si="25"/>
        <v>1.3615257048092868</v>
      </c>
      <c r="G69" s="33">
        <v>1507</v>
      </c>
      <c r="H69" s="51">
        <f t="shared" si="26"/>
        <v>0.83305693753454946</v>
      </c>
      <c r="I69" s="33">
        <v>1517</v>
      </c>
      <c r="J69" s="51">
        <f t="shared" si="27"/>
        <v>0.8385848535102266</v>
      </c>
      <c r="K69" s="33">
        <v>1654</v>
      </c>
      <c r="L69" s="51">
        <f t="shared" si="28"/>
        <v>0.91431730237700382</v>
      </c>
      <c r="M69" s="33">
        <v>1581</v>
      </c>
      <c r="N69" s="51">
        <f t="shared" si="29"/>
        <v>0.87396351575456055</v>
      </c>
      <c r="O69" s="33">
        <v>1559</v>
      </c>
      <c r="P69" s="51">
        <f t="shared" si="30"/>
        <v>0.86180210060807072</v>
      </c>
      <c r="Q69" s="33">
        <v>1159</v>
      </c>
      <c r="R69" s="51">
        <f t="shared" si="31"/>
        <v>0.64068546158098394</v>
      </c>
      <c r="S69" s="33">
        <v>1554</v>
      </c>
      <c r="T69" s="51">
        <f t="shared" si="32"/>
        <v>0.85903814262023215</v>
      </c>
      <c r="U69" s="33">
        <v>1457</v>
      </c>
      <c r="V69" s="51">
        <f t="shared" si="33"/>
        <v>0.80541735765616362</v>
      </c>
      <c r="W69" s="33">
        <v>1341</v>
      </c>
      <c r="X69" s="51">
        <f t="shared" si="34"/>
        <v>0.74129353233830841</v>
      </c>
      <c r="Z69" s="33">
        <v>2490</v>
      </c>
      <c r="AA69" s="73">
        <f t="shared" si="35"/>
        <v>1.3764510779436152</v>
      </c>
      <c r="AC69" s="41">
        <f>cálculos1!O69</f>
        <v>1</v>
      </c>
      <c r="AD69" s="42">
        <f t="shared" si="37"/>
        <v>0.1</v>
      </c>
      <c r="AE69" s="41">
        <f>cálculos1!P69</f>
        <v>0</v>
      </c>
      <c r="AF69" s="42">
        <f t="shared" si="38"/>
        <v>0</v>
      </c>
    </row>
    <row r="70" spans="1:32" x14ac:dyDescent="0.25">
      <c r="A70" s="50" t="s">
        <v>4</v>
      </c>
      <c r="B70" s="50" t="s">
        <v>74</v>
      </c>
      <c r="C70" s="34">
        <v>106</v>
      </c>
      <c r="D70" s="34">
        <f t="shared" si="36"/>
        <v>106</v>
      </c>
      <c r="E70" s="33">
        <v>70</v>
      </c>
      <c r="F70" s="51">
        <f t="shared" si="25"/>
        <v>0.660377358490566</v>
      </c>
      <c r="G70" s="33">
        <v>121</v>
      </c>
      <c r="H70" s="51">
        <f t="shared" si="26"/>
        <v>1.1415094339622642</v>
      </c>
      <c r="I70" s="33">
        <v>122</v>
      </c>
      <c r="J70" s="51">
        <f t="shared" si="27"/>
        <v>1.1509433962264151</v>
      </c>
      <c r="K70" s="33">
        <v>120</v>
      </c>
      <c r="L70" s="51">
        <f t="shared" si="28"/>
        <v>1.1320754716981132</v>
      </c>
      <c r="M70" s="33">
        <v>124</v>
      </c>
      <c r="N70" s="51">
        <f t="shared" si="29"/>
        <v>1.1698113207547169</v>
      </c>
      <c r="O70" s="33">
        <v>107</v>
      </c>
      <c r="P70" s="51">
        <f t="shared" si="30"/>
        <v>1.0094339622641511</v>
      </c>
      <c r="Q70" s="33">
        <v>107</v>
      </c>
      <c r="R70" s="51">
        <f t="shared" si="31"/>
        <v>1.0094339622641511</v>
      </c>
      <c r="S70" s="33">
        <v>117</v>
      </c>
      <c r="T70" s="51">
        <f t="shared" si="32"/>
        <v>1.1037735849056605</v>
      </c>
      <c r="U70" s="33">
        <v>113</v>
      </c>
      <c r="V70" s="51">
        <f t="shared" si="33"/>
        <v>1.0660377358490567</v>
      </c>
      <c r="W70" s="33">
        <v>118</v>
      </c>
      <c r="X70" s="51">
        <f t="shared" si="34"/>
        <v>1.1132075471698113</v>
      </c>
      <c r="Z70" s="33">
        <v>40</v>
      </c>
      <c r="AA70" s="73">
        <f t="shared" si="35"/>
        <v>0.37735849056603776</v>
      </c>
      <c r="AC70" s="41">
        <f>cálculos1!O70</f>
        <v>9</v>
      </c>
      <c r="AD70" s="42">
        <f t="shared" si="37"/>
        <v>0.9</v>
      </c>
      <c r="AE70" s="41">
        <f>cálculos1!P70</f>
        <v>4</v>
      </c>
      <c r="AF70" s="42">
        <f t="shared" si="38"/>
        <v>1</v>
      </c>
    </row>
    <row r="71" spans="1:32" x14ac:dyDescent="0.25">
      <c r="A71" s="50" t="s">
        <v>2</v>
      </c>
      <c r="B71" s="50" t="s">
        <v>75</v>
      </c>
      <c r="C71" s="34">
        <v>7517</v>
      </c>
      <c r="D71" s="34">
        <f t="shared" si="36"/>
        <v>7517</v>
      </c>
      <c r="E71" s="33">
        <v>8030</v>
      </c>
      <c r="F71" s="51">
        <f t="shared" si="25"/>
        <v>1.0682453106292404</v>
      </c>
      <c r="G71" s="33">
        <v>5980</v>
      </c>
      <c r="H71" s="51">
        <f t="shared" si="26"/>
        <v>0.79553013170147668</v>
      </c>
      <c r="I71" s="33">
        <v>6073</v>
      </c>
      <c r="J71" s="51">
        <f t="shared" si="27"/>
        <v>0.80790208859917523</v>
      </c>
      <c r="K71" s="33">
        <v>6636</v>
      </c>
      <c r="L71" s="51">
        <f t="shared" si="28"/>
        <v>0.88279898895836106</v>
      </c>
      <c r="M71" s="33">
        <v>6351</v>
      </c>
      <c r="N71" s="51">
        <f t="shared" si="29"/>
        <v>0.84488492749767197</v>
      </c>
      <c r="O71" s="33">
        <v>6185</v>
      </c>
      <c r="P71" s="51">
        <f t="shared" si="30"/>
        <v>0.82280164959425306</v>
      </c>
      <c r="Q71" s="33">
        <v>5069</v>
      </c>
      <c r="R71" s="51">
        <f t="shared" si="31"/>
        <v>0.67433816682187042</v>
      </c>
      <c r="S71" s="33">
        <v>6030</v>
      </c>
      <c r="T71" s="51">
        <f t="shared" si="32"/>
        <v>0.80218172143142208</v>
      </c>
      <c r="U71" s="33">
        <v>6175</v>
      </c>
      <c r="V71" s="51">
        <f t="shared" si="33"/>
        <v>0.82147133164826391</v>
      </c>
      <c r="W71" s="33">
        <v>4813</v>
      </c>
      <c r="X71" s="51">
        <f t="shared" si="34"/>
        <v>0.64028202740454965</v>
      </c>
      <c r="Z71" s="33">
        <v>8329</v>
      </c>
      <c r="AA71" s="73">
        <f t="shared" si="35"/>
        <v>1.1080218172143141</v>
      </c>
      <c r="AC71" s="41">
        <f>cálculos1!O71</f>
        <v>1</v>
      </c>
      <c r="AD71" s="42">
        <f t="shared" si="37"/>
        <v>0.1</v>
      </c>
      <c r="AE71" s="41">
        <f>cálculos1!P71</f>
        <v>0</v>
      </c>
      <c r="AF71" s="42">
        <f t="shared" si="38"/>
        <v>0</v>
      </c>
    </row>
    <row r="72" spans="1:32" x14ac:dyDescent="0.25">
      <c r="A72" s="50" t="s">
        <v>4</v>
      </c>
      <c r="B72" s="50" t="s">
        <v>76</v>
      </c>
      <c r="C72" s="34">
        <v>433</v>
      </c>
      <c r="D72" s="34">
        <f t="shared" si="36"/>
        <v>433</v>
      </c>
      <c r="E72" s="33">
        <v>40</v>
      </c>
      <c r="F72" s="51">
        <f t="shared" si="25"/>
        <v>9.237875288683603E-2</v>
      </c>
      <c r="G72" s="33">
        <v>386</v>
      </c>
      <c r="H72" s="51">
        <f t="shared" si="26"/>
        <v>0.89145496535796764</v>
      </c>
      <c r="I72" s="33">
        <v>388</v>
      </c>
      <c r="J72" s="51">
        <f t="shared" si="27"/>
        <v>0.89607390300230949</v>
      </c>
      <c r="K72" s="33">
        <v>412</v>
      </c>
      <c r="L72" s="51">
        <f t="shared" si="28"/>
        <v>0.9515011547344111</v>
      </c>
      <c r="M72" s="33">
        <v>406</v>
      </c>
      <c r="N72" s="51">
        <f t="shared" si="29"/>
        <v>0.93764434180138567</v>
      </c>
      <c r="O72" s="33">
        <v>410</v>
      </c>
      <c r="P72" s="51">
        <f t="shared" si="30"/>
        <v>0.94688221709006926</v>
      </c>
      <c r="Q72" s="33">
        <v>329</v>
      </c>
      <c r="R72" s="51">
        <f t="shared" si="31"/>
        <v>0.75981524249422627</v>
      </c>
      <c r="S72" s="33">
        <v>388</v>
      </c>
      <c r="T72" s="51">
        <f t="shared" si="32"/>
        <v>0.89607390300230949</v>
      </c>
      <c r="U72" s="33">
        <v>410</v>
      </c>
      <c r="V72" s="51">
        <f t="shared" si="33"/>
        <v>0.94688221709006926</v>
      </c>
      <c r="W72" s="33">
        <v>351</v>
      </c>
      <c r="X72" s="51">
        <f t="shared" si="34"/>
        <v>0.81062355658198615</v>
      </c>
      <c r="Z72" s="33">
        <v>27</v>
      </c>
      <c r="AA72" s="73">
        <f t="shared" si="35"/>
        <v>6.2355658198614321E-2</v>
      </c>
      <c r="AC72" s="41">
        <f>cálculos1!O72</f>
        <v>2</v>
      </c>
      <c r="AD72" s="42">
        <f t="shared" si="37"/>
        <v>0.2</v>
      </c>
      <c r="AE72" s="41">
        <f>cálculos1!P72</f>
        <v>1</v>
      </c>
      <c r="AF72" s="42">
        <f t="shared" si="38"/>
        <v>0.25</v>
      </c>
    </row>
    <row r="73" spans="1:32" x14ac:dyDescent="0.25">
      <c r="A73" s="50" t="s">
        <v>5</v>
      </c>
      <c r="B73" s="50" t="s">
        <v>77</v>
      </c>
      <c r="C73" s="34">
        <v>245</v>
      </c>
      <c r="D73" s="34">
        <f t="shared" si="36"/>
        <v>245</v>
      </c>
      <c r="E73" s="33">
        <v>56</v>
      </c>
      <c r="F73" s="51">
        <f t="shared" si="25"/>
        <v>0.22857142857142856</v>
      </c>
      <c r="G73" s="33">
        <v>247</v>
      </c>
      <c r="H73" s="51">
        <f t="shared" si="26"/>
        <v>1.0081632653061225</v>
      </c>
      <c r="I73" s="33">
        <v>246</v>
      </c>
      <c r="J73" s="51">
        <f t="shared" si="27"/>
        <v>1.0040816326530613</v>
      </c>
      <c r="K73" s="33">
        <v>253</v>
      </c>
      <c r="L73" s="51">
        <f t="shared" si="28"/>
        <v>1.0326530612244897</v>
      </c>
      <c r="M73" s="33">
        <v>255</v>
      </c>
      <c r="N73" s="51">
        <f t="shared" si="29"/>
        <v>1.0408163265306123</v>
      </c>
      <c r="O73" s="33">
        <v>242</v>
      </c>
      <c r="P73" s="51">
        <f t="shared" si="30"/>
        <v>0.98775510204081629</v>
      </c>
      <c r="Q73" s="33">
        <v>211</v>
      </c>
      <c r="R73" s="51">
        <f t="shared" si="31"/>
        <v>0.86122448979591837</v>
      </c>
      <c r="S73" s="33">
        <v>248</v>
      </c>
      <c r="T73" s="51">
        <f t="shared" si="32"/>
        <v>1.0122448979591836</v>
      </c>
      <c r="U73" s="33">
        <v>230</v>
      </c>
      <c r="V73" s="51">
        <f t="shared" si="33"/>
        <v>0.93877551020408168</v>
      </c>
      <c r="W73" s="33">
        <v>216</v>
      </c>
      <c r="X73" s="51">
        <f t="shared" si="34"/>
        <v>0.88163265306122451</v>
      </c>
      <c r="Z73" s="33">
        <v>50</v>
      </c>
      <c r="AA73" s="73">
        <f t="shared" si="35"/>
        <v>0.20408163265306123</v>
      </c>
      <c r="AC73" s="41">
        <f>cálculos1!O73</f>
        <v>6</v>
      </c>
      <c r="AD73" s="42">
        <f t="shared" si="37"/>
        <v>0.60000000000000009</v>
      </c>
      <c r="AE73" s="41">
        <f>cálculos1!P73</f>
        <v>3</v>
      </c>
      <c r="AF73" s="42">
        <f t="shared" si="38"/>
        <v>0.75</v>
      </c>
    </row>
    <row r="74" spans="1:32" x14ac:dyDescent="0.25">
      <c r="A74" s="50" t="s">
        <v>2</v>
      </c>
      <c r="B74" s="50" t="s">
        <v>78</v>
      </c>
      <c r="C74" s="34">
        <v>350</v>
      </c>
      <c r="D74" s="34">
        <f t="shared" si="36"/>
        <v>350</v>
      </c>
      <c r="E74" s="33">
        <v>536</v>
      </c>
      <c r="F74" s="51">
        <f t="shared" si="25"/>
        <v>1.5314285714285714</v>
      </c>
      <c r="G74" s="33">
        <v>394</v>
      </c>
      <c r="H74" s="51">
        <f t="shared" si="26"/>
        <v>1.1257142857142857</v>
      </c>
      <c r="I74" s="33">
        <v>395</v>
      </c>
      <c r="J74" s="51">
        <f t="shared" si="27"/>
        <v>1.1285714285714286</v>
      </c>
      <c r="K74" s="33">
        <v>405</v>
      </c>
      <c r="L74" s="51">
        <f t="shared" si="28"/>
        <v>1.1571428571428573</v>
      </c>
      <c r="M74" s="33">
        <v>400</v>
      </c>
      <c r="N74" s="51">
        <f t="shared" si="29"/>
        <v>1.1428571428571428</v>
      </c>
      <c r="O74" s="33">
        <v>389</v>
      </c>
      <c r="P74" s="51">
        <f t="shared" si="30"/>
        <v>1.1114285714285714</v>
      </c>
      <c r="Q74" s="33">
        <v>363</v>
      </c>
      <c r="R74" s="51">
        <f t="shared" si="31"/>
        <v>1.0371428571428571</v>
      </c>
      <c r="S74" s="33">
        <v>362</v>
      </c>
      <c r="T74" s="51">
        <f t="shared" si="32"/>
        <v>1.0342857142857143</v>
      </c>
      <c r="U74" s="33">
        <v>351</v>
      </c>
      <c r="V74" s="51">
        <f t="shared" si="33"/>
        <v>1.0028571428571429</v>
      </c>
      <c r="W74" s="33">
        <v>342</v>
      </c>
      <c r="X74" s="51">
        <f t="shared" si="34"/>
        <v>0.97714285714285709</v>
      </c>
      <c r="Z74" s="33">
        <v>475</v>
      </c>
      <c r="AA74" s="73">
        <f t="shared" si="35"/>
        <v>1.3571428571428572</v>
      </c>
      <c r="AC74" s="41">
        <f>cálculos1!O74</f>
        <v>10</v>
      </c>
      <c r="AD74" s="42">
        <f t="shared" si="37"/>
        <v>1</v>
      </c>
      <c r="AE74" s="41">
        <f>cálculos1!P74</f>
        <v>4</v>
      </c>
      <c r="AF74" s="42">
        <f t="shared" si="38"/>
        <v>1</v>
      </c>
    </row>
    <row r="75" spans="1:32" x14ac:dyDescent="0.25">
      <c r="A75" s="50" t="s">
        <v>2</v>
      </c>
      <c r="B75" s="50" t="s">
        <v>79</v>
      </c>
      <c r="C75" s="34">
        <v>899</v>
      </c>
      <c r="D75" s="34">
        <f t="shared" si="36"/>
        <v>899</v>
      </c>
      <c r="E75" s="33">
        <v>260</v>
      </c>
      <c r="F75" s="51">
        <f t="shared" si="25"/>
        <v>0.28921023359288101</v>
      </c>
      <c r="G75" s="33">
        <v>819</v>
      </c>
      <c r="H75" s="51">
        <f t="shared" si="26"/>
        <v>0.91101223581757507</v>
      </c>
      <c r="I75" s="33">
        <v>822</v>
      </c>
      <c r="J75" s="51">
        <f t="shared" si="27"/>
        <v>0.91434927697441604</v>
      </c>
      <c r="K75" s="33">
        <v>936</v>
      </c>
      <c r="L75" s="51">
        <f t="shared" si="28"/>
        <v>1.0411568409343714</v>
      </c>
      <c r="M75" s="33">
        <v>887</v>
      </c>
      <c r="N75" s="51">
        <f t="shared" si="29"/>
        <v>0.98665183537263623</v>
      </c>
      <c r="O75" s="33">
        <v>888</v>
      </c>
      <c r="P75" s="51">
        <f t="shared" si="30"/>
        <v>0.98776418242491659</v>
      </c>
      <c r="Q75" s="33">
        <v>644</v>
      </c>
      <c r="R75" s="51">
        <f t="shared" si="31"/>
        <v>0.71635150166852057</v>
      </c>
      <c r="S75" s="33">
        <v>847</v>
      </c>
      <c r="T75" s="51">
        <f t="shared" si="32"/>
        <v>0.94215795328142382</v>
      </c>
      <c r="U75" s="33">
        <v>819</v>
      </c>
      <c r="V75" s="51">
        <f t="shared" si="33"/>
        <v>0.91101223581757507</v>
      </c>
      <c r="W75" s="33">
        <v>667</v>
      </c>
      <c r="X75" s="51">
        <f t="shared" si="34"/>
        <v>0.74193548387096775</v>
      </c>
      <c r="Z75" s="33">
        <v>225</v>
      </c>
      <c r="AA75" s="73">
        <f t="shared" si="35"/>
        <v>0.25027808676307006</v>
      </c>
      <c r="AC75" s="41">
        <f>cálculos1!O75</f>
        <v>3</v>
      </c>
      <c r="AD75" s="42">
        <f t="shared" si="37"/>
        <v>0.30000000000000004</v>
      </c>
      <c r="AE75" s="41">
        <f>cálculos1!P75</f>
        <v>1</v>
      </c>
      <c r="AF75" s="42">
        <f t="shared" si="38"/>
        <v>0.25</v>
      </c>
    </row>
    <row r="76" spans="1:32" x14ac:dyDescent="0.25">
      <c r="A76" s="50" t="s">
        <v>3</v>
      </c>
      <c r="B76" s="50" t="s">
        <v>80</v>
      </c>
      <c r="C76" s="34">
        <v>121</v>
      </c>
      <c r="D76" s="34">
        <f t="shared" si="36"/>
        <v>121</v>
      </c>
      <c r="E76" s="33">
        <v>61</v>
      </c>
      <c r="F76" s="51">
        <f t="shared" si="25"/>
        <v>0.50413223140495866</v>
      </c>
      <c r="G76" s="33">
        <v>120</v>
      </c>
      <c r="H76" s="51">
        <f t="shared" si="26"/>
        <v>0.99173553719008267</v>
      </c>
      <c r="I76" s="33">
        <v>122</v>
      </c>
      <c r="J76" s="51">
        <f t="shared" si="27"/>
        <v>1.0082644628099173</v>
      </c>
      <c r="K76" s="33">
        <v>118</v>
      </c>
      <c r="L76" s="51">
        <f t="shared" si="28"/>
        <v>0.97520661157024791</v>
      </c>
      <c r="M76" s="33">
        <v>113</v>
      </c>
      <c r="N76" s="51">
        <f t="shared" si="29"/>
        <v>0.93388429752066116</v>
      </c>
      <c r="O76" s="33">
        <v>119</v>
      </c>
      <c r="P76" s="51">
        <f t="shared" si="30"/>
        <v>0.98347107438016534</v>
      </c>
      <c r="Q76" s="33">
        <v>104</v>
      </c>
      <c r="R76" s="51">
        <f t="shared" si="31"/>
        <v>0.85950413223140498</v>
      </c>
      <c r="S76" s="33">
        <v>123</v>
      </c>
      <c r="T76" s="51">
        <f t="shared" si="32"/>
        <v>1.0165289256198347</v>
      </c>
      <c r="U76" s="33">
        <v>115</v>
      </c>
      <c r="V76" s="51">
        <f t="shared" si="33"/>
        <v>0.95041322314049592</v>
      </c>
      <c r="W76" s="33">
        <v>107</v>
      </c>
      <c r="X76" s="51">
        <f t="shared" si="34"/>
        <v>0.88429752066115708</v>
      </c>
      <c r="Z76" s="33">
        <v>24</v>
      </c>
      <c r="AA76" s="73">
        <f t="shared" si="35"/>
        <v>0.19834710743801653</v>
      </c>
      <c r="AC76" s="41">
        <f>cálculos1!O76</f>
        <v>7</v>
      </c>
      <c r="AD76" s="42">
        <f t="shared" si="37"/>
        <v>0.70000000000000007</v>
      </c>
      <c r="AE76" s="41">
        <f>cálculos1!P76</f>
        <v>4</v>
      </c>
      <c r="AF76" s="42">
        <f t="shared" si="38"/>
        <v>1</v>
      </c>
    </row>
    <row r="77" spans="1:32" x14ac:dyDescent="0.25">
      <c r="A77" s="50" t="s">
        <v>4</v>
      </c>
      <c r="B77" s="50" t="s">
        <v>81</v>
      </c>
      <c r="C77" s="34">
        <v>227</v>
      </c>
      <c r="D77" s="34">
        <f t="shared" si="36"/>
        <v>227</v>
      </c>
      <c r="E77" s="33">
        <v>87</v>
      </c>
      <c r="F77" s="51">
        <f t="shared" si="25"/>
        <v>0.38325991189427311</v>
      </c>
      <c r="G77" s="33">
        <v>214</v>
      </c>
      <c r="H77" s="51">
        <f t="shared" si="26"/>
        <v>0.94273127753303965</v>
      </c>
      <c r="I77" s="33">
        <v>211</v>
      </c>
      <c r="J77" s="51">
        <f t="shared" si="27"/>
        <v>0.92951541850220265</v>
      </c>
      <c r="K77" s="33">
        <v>226</v>
      </c>
      <c r="L77" s="51">
        <f t="shared" si="28"/>
        <v>0.99559471365638763</v>
      </c>
      <c r="M77" s="33">
        <v>229</v>
      </c>
      <c r="N77" s="51">
        <f t="shared" si="29"/>
        <v>1.0088105726872247</v>
      </c>
      <c r="O77" s="33">
        <v>226</v>
      </c>
      <c r="P77" s="51">
        <f t="shared" si="30"/>
        <v>0.99559471365638763</v>
      </c>
      <c r="Q77" s="33">
        <v>203</v>
      </c>
      <c r="R77" s="51">
        <f t="shared" si="31"/>
        <v>0.89427312775330392</v>
      </c>
      <c r="S77" s="33">
        <v>249</v>
      </c>
      <c r="T77" s="51">
        <f t="shared" si="32"/>
        <v>1.0969162995594715</v>
      </c>
      <c r="U77" s="33">
        <v>246</v>
      </c>
      <c r="V77" s="51">
        <f t="shared" si="33"/>
        <v>1.0837004405286343</v>
      </c>
      <c r="W77" s="33">
        <v>214</v>
      </c>
      <c r="X77" s="51">
        <f t="shared" si="34"/>
        <v>0.94273127753303965</v>
      </c>
      <c r="Z77" s="33">
        <v>33</v>
      </c>
      <c r="AA77" s="73">
        <f t="shared" si="35"/>
        <v>0.14537444933920704</v>
      </c>
      <c r="AC77" s="41">
        <f>cálculos1!O77</f>
        <v>5</v>
      </c>
      <c r="AD77" s="42">
        <f t="shared" si="37"/>
        <v>0.5</v>
      </c>
      <c r="AE77" s="41">
        <f>cálculos1!P77</f>
        <v>2</v>
      </c>
      <c r="AF77" s="42">
        <f t="shared" si="38"/>
        <v>0.5</v>
      </c>
    </row>
    <row r="78" spans="1:32" x14ac:dyDescent="0.25">
      <c r="A78" s="50" t="s">
        <v>2</v>
      </c>
      <c r="B78" s="50" t="s">
        <v>82</v>
      </c>
      <c r="C78" s="34">
        <v>5757</v>
      </c>
      <c r="D78" s="34">
        <f t="shared" si="36"/>
        <v>5757</v>
      </c>
      <c r="E78" s="33">
        <v>4891</v>
      </c>
      <c r="F78" s="51">
        <f t="shared" si="25"/>
        <v>0.84957443112732323</v>
      </c>
      <c r="G78" s="33">
        <v>4285</v>
      </c>
      <c r="H78" s="51">
        <f t="shared" si="26"/>
        <v>0.74431127323258639</v>
      </c>
      <c r="I78" s="33">
        <v>4307</v>
      </c>
      <c r="J78" s="51">
        <f t="shared" si="27"/>
        <v>0.74813270800764287</v>
      </c>
      <c r="K78" s="33">
        <v>4638</v>
      </c>
      <c r="L78" s="51">
        <f t="shared" si="28"/>
        <v>0.80562793121417409</v>
      </c>
      <c r="M78" s="33">
        <v>4480</v>
      </c>
      <c r="N78" s="51">
        <f t="shared" si="29"/>
        <v>0.77818308146604132</v>
      </c>
      <c r="O78" s="33">
        <v>4320</v>
      </c>
      <c r="P78" s="51">
        <f t="shared" si="30"/>
        <v>0.75039082855653982</v>
      </c>
      <c r="Q78" s="33">
        <v>3865</v>
      </c>
      <c r="R78" s="51">
        <f t="shared" si="31"/>
        <v>0.67135660934514507</v>
      </c>
      <c r="S78" s="33">
        <v>4549</v>
      </c>
      <c r="T78" s="51">
        <f t="shared" si="32"/>
        <v>0.79016849053326388</v>
      </c>
      <c r="U78" s="33">
        <v>4370</v>
      </c>
      <c r="V78" s="51">
        <f t="shared" si="33"/>
        <v>0.75907590759075905</v>
      </c>
      <c r="W78" s="33">
        <v>3687</v>
      </c>
      <c r="X78" s="51">
        <f t="shared" si="34"/>
        <v>0.64043772798332466</v>
      </c>
      <c r="Z78" s="33">
        <v>4699</v>
      </c>
      <c r="AA78" s="73">
        <f t="shared" si="35"/>
        <v>0.81622372763592144</v>
      </c>
      <c r="AC78" s="41">
        <f>cálculos1!O78</f>
        <v>0</v>
      </c>
      <c r="AD78" s="42">
        <f t="shared" si="37"/>
        <v>0</v>
      </c>
      <c r="AE78" s="41">
        <f>cálculos1!P78</f>
        <v>0</v>
      </c>
      <c r="AF78" s="42">
        <f t="shared" si="38"/>
        <v>0</v>
      </c>
    </row>
    <row r="79" spans="1:32" x14ac:dyDescent="0.25">
      <c r="A79" s="50" t="s">
        <v>2</v>
      </c>
      <c r="B79" s="50" t="s">
        <v>83</v>
      </c>
      <c r="C79" s="34">
        <v>3862</v>
      </c>
      <c r="D79" s="34">
        <f t="shared" si="36"/>
        <v>3862</v>
      </c>
      <c r="E79" s="33">
        <v>7036</v>
      </c>
      <c r="F79" s="51">
        <f t="shared" si="25"/>
        <v>1.821853961677887</v>
      </c>
      <c r="G79" s="33">
        <v>3576</v>
      </c>
      <c r="H79" s="51">
        <f t="shared" si="26"/>
        <v>0.92594510616261005</v>
      </c>
      <c r="I79" s="33">
        <v>3570</v>
      </c>
      <c r="J79" s="51">
        <f t="shared" si="27"/>
        <v>0.92439150699119632</v>
      </c>
      <c r="K79" s="33">
        <v>3502</v>
      </c>
      <c r="L79" s="51">
        <f t="shared" si="28"/>
        <v>0.90678404971517346</v>
      </c>
      <c r="M79" s="33">
        <v>3382</v>
      </c>
      <c r="N79" s="51">
        <f t="shared" si="29"/>
        <v>0.87571206628689802</v>
      </c>
      <c r="O79" s="33">
        <v>3330</v>
      </c>
      <c r="P79" s="51">
        <f t="shared" si="30"/>
        <v>0.86224754013464522</v>
      </c>
      <c r="Q79" s="33">
        <v>2639</v>
      </c>
      <c r="R79" s="51">
        <f t="shared" si="31"/>
        <v>0.68332470222682551</v>
      </c>
      <c r="S79" s="33">
        <v>3582</v>
      </c>
      <c r="T79" s="51">
        <f t="shared" si="32"/>
        <v>0.92749870533402379</v>
      </c>
      <c r="U79" s="33">
        <v>3405</v>
      </c>
      <c r="V79" s="51">
        <f t="shared" si="33"/>
        <v>0.88166752977731744</v>
      </c>
      <c r="W79" s="33">
        <v>3074</v>
      </c>
      <c r="X79" s="51">
        <f t="shared" si="34"/>
        <v>0.79596064215432416</v>
      </c>
      <c r="Z79" s="33">
        <v>5674</v>
      </c>
      <c r="AA79" s="73">
        <f t="shared" si="35"/>
        <v>1.4691869497669601</v>
      </c>
      <c r="AC79" s="41">
        <f>cálculos1!O79</f>
        <v>1</v>
      </c>
      <c r="AD79" s="42">
        <f t="shared" si="37"/>
        <v>0.1</v>
      </c>
      <c r="AE79" s="41">
        <f>cálculos1!P79</f>
        <v>0</v>
      </c>
      <c r="AF79" s="42">
        <f t="shared" si="38"/>
        <v>0</v>
      </c>
    </row>
    <row r="81" spans="1:32" s="52" customFormat="1" x14ac:dyDescent="0.25">
      <c r="A81" s="49"/>
      <c r="B81" s="33" t="s">
        <v>110</v>
      </c>
      <c r="C81" s="34">
        <f>SUMIF($A$2:$A$79,"Norte",C$2:C$79)</f>
        <v>5828</v>
      </c>
      <c r="D81" s="34">
        <f>SUMIF($A$2:$A$79,"Norte",D$2:D$79)</f>
        <v>5828</v>
      </c>
      <c r="E81" s="33">
        <f>SUMIF($A$2:$A$79,"Norte",E$2:E$79)</f>
        <v>4371</v>
      </c>
      <c r="F81" s="51">
        <f>E81/D81</f>
        <v>0.75</v>
      </c>
      <c r="G81" s="33">
        <f>SUMIF($A$2:$A$79,"Norte",G$2:G$79)</f>
        <v>5200</v>
      </c>
      <c r="H81" s="51">
        <f>G81/D81</f>
        <v>0.89224433768016476</v>
      </c>
      <c r="I81" s="33">
        <f>SUMIF($A$2:$A$79,"Norte",I$2:I$79)</f>
        <v>5249</v>
      </c>
      <c r="J81" s="51">
        <f>I81/D81</f>
        <v>0.90065202470830474</v>
      </c>
      <c r="K81" s="33">
        <f>SUMIF($A$2:$A$79,"Norte",K$2:K$79)</f>
        <v>5541</v>
      </c>
      <c r="L81" s="51">
        <f>K81/D81</f>
        <v>0.95075497597803704</v>
      </c>
      <c r="M81" s="33">
        <f>SUMIF($A$2:$A$79,"Norte",M$2:M$79)</f>
        <v>5377</v>
      </c>
      <c r="N81" s="51">
        <f>M81/D81</f>
        <v>0.9226149622512011</v>
      </c>
      <c r="O81" s="33">
        <f>SUMIF($A$2:$A$79,"Norte",O$2:O$79)</f>
        <v>5356</v>
      </c>
      <c r="P81" s="51">
        <f>O81/D81</f>
        <v>0.91901166781056964</v>
      </c>
      <c r="Q81" s="33">
        <f>SUMIF($A$2:$A$79,"Norte",Q$2:Q$79)</f>
        <v>4461</v>
      </c>
      <c r="R81" s="51">
        <f>Q81/D81</f>
        <v>0.76544269045984903</v>
      </c>
      <c r="S81" s="33">
        <f>SUMIF($A$2:$A$79,"Norte",S$2:S$79)</f>
        <v>5292</v>
      </c>
      <c r="T81" s="51">
        <f>S81/D81</f>
        <v>0.90803019903912152</v>
      </c>
      <c r="U81" s="33">
        <f>SUMIF($A$2:$A$79,"Norte",U$2:U$79)</f>
        <v>5284</v>
      </c>
      <c r="V81" s="51">
        <f>U81/D81</f>
        <v>0.90665751544269046</v>
      </c>
      <c r="W81" s="33">
        <f>SUMIF($A$2:$A$79,"Norte",W$2:W$79)</f>
        <v>4883</v>
      </c>
      <c r="X81" s="51">
        <f>W81/D81</f>
        <v>0.83785175017158542</v>
      </c>
      <c r="Z81" s="33">
        <f>SUMIF($A$2:$A$79,"Norte",Z$2:Z$79)</f>
        <v>4060</v>
      </c>
      <c r="AA81" s="73">
        <f>Z81/D81</f>
        <v>0.69663692518874398</v>
      </c>
      <c r="AC81" s="41">
        <f>cálculos1!O81</f>
        <v>2</v>
      </c>
      <c r="AD81" s="42">
        <f t="shared" si="37"/>
        <v>0.2</v>
      </c>
      <c r="AE81" s="41">
        <f>cálculos1!P81</f>
        <v>1</v>
      </c>
      <c r="AF81" s="42">
        <f t="shared" si="38"/>
        <v>0.25</v>
      </c>
    </row>
    <row r="82" spans="1:32" s="52" customFormat="1" x14ac:dyDescent="0.25">
      <c r="A82" s="49"/>
      <c r="B82" s="33" t="s">
        <v>111</v>
      </c>
      <c r="C82" s="34">
        <f>SUMIF($A$2:$A$79,"Central",C$2:C$79)</f>
        <v>7022</v>
      </c>
      <c r="D82" s="34">
        <f>SUMIF($A$2:$A$79,"Central",D$2:D$79)</f>
        <v>7022</v>
      </c>
      <c r="E82" s="33">
        <f>SUMIF($A$2:$A$79,"Central",E$2:E$79)</f>
        <v>7806</v>
      </c>
      <c r="F82" s="51">
        <f>E82/D82</f>
        <v>1.1116491028197095</v>
      </c>
      <c r="G82" s="33">
        <f>SUMIF($A$2:$A$79,"Central",G$2:G$79)</f>
        <v>6043</v>
      </c>
      <c r="H82" s="51">
        <f>G82/D82</f>
        <v>0.86058103104528627</v>
      </c>
      <c r="I82" s="33">
        <f>SUMIF($A$2:$A$79,"Central",I$2:I$79)</f>
        <v>6079</v>
      </c>
      <c r="J82" s="51">
        <f>I82/D82</f>
        <v>0.86570777556251777</v>
      </c>
      <c r="K82" s="33">
        <f>SUMIF($A$2:$A$79,"Central",K$2:K$79)</f>
        <v>6398</v>
      </c>
      <c r="L82" s="51">
        <f>K82/D82</f>
        <v>0.91113642836798636</v>
      </c>
      <c r="M82" s="33">
        <f>SUMIF($A$2:$A$79,"Central",M$2:M$79)</f>
        <v>6359</v>
      </c>
      <c r="N82" s="51">
        <f>M82/D82</f>
        <v>0.90558245514098545</v>
      </c>
      <c r="O82" s="33">
        <f>SUMIF($A$2:$A$79,"Central",O$2:O$79)</f>
        <v>6231</v>
      </c>
      <c r="P82" s="51">
        <f>O82/D82</f>
        <v>0.88735403019082881</v>
      </c>
      <c r="Q82" s="33">
        <f>SUMIF($A$2:$A$79,"Central",Q$2:Q$79)</f>
        <v>5468</v>
      </c>
      <c r="R82" s="51">
        <f>Q82/D82</f>
        <v>0.77869552833950439</v>
      </c>
      <c r="S82" s="33">
        <f>SUMIF($A$2:$A$79,"Central",S$2:S$79)</f>
        <v>6339</v>
      </c>
      <c r="T82" s="51">
        <f>S82/D82</f>
        <v>0.90273426374252352</v>
      </c>
      <c r="U82" s="33">
        <f>SUMIF($A$2:$A$79,"Central",U$2:U$79)</f>
        <v>6333</v>
      </c>
      <c r="V82" s="51">
        <f>U82/D82</f>
        <v>0.90187980632298492</v>
      </c>
      <c r="W82" s="33">
        <f>SUMIF($A$2:$A$79,"Central",W$2:W$79)</f>
        <v>5577</v>
      </c>
      <c r="X82" s="51">
        <f>W82/D82</f>
        <v>0.79421817146112217</v>
      </c>
      <c r="Z82" s="33">
        <f>SUMIF($A$2:$A$79,"Central",Z$2:Z$79)</f>
        <v>7417</v>
      </c>
      <c r="AA82" s="73">
        <f>Z82/D82</f>
        <v>1.0562517801196241</v>
      </c>
      <c r="AC82" s="41">
        <f>cálculos1!O82</f>
        <v>2</v>
      </c>
      <c r="AD82" s="42">
        <f t="shared" si="37"/>
        <v>0.2</v>
      </c>
      <c r="AE82" s="41">
        <f>cálculos1!P82</f>
        <v>0</v>
      </c>
      <c r="AF82" s="42">
        <f t="shared" si="38"/>
        <v>0</v>
      </c>
    </row>
    <row r="83" spans="1:32" s="52" customFormat="1" x14ac:dyDescent="0.25">
      <c r="A83" s="49"/>
      <c r="B83" s="33" t="s">
        <v>112</v>
      </c>
      <c r="C83" s="34">
        <f>SUMIF($A$2:$A$79,"Metropolitana",C$2:C$79)</f>
        <v>30435</v>
      </c>
      <c r="D83" s="34">
        <f>SUMIF($A$2:$A$79,"Metropolitana",D$2:D$79)</f>
        <v>30435</v>
      </c>
      <c r="E83" s="33">
        <f>SUMIF($A$2:$A$79,"Metropolitana",E$2:E$79)</f>
        <v>29046</v>
      </c>
      <c r="F83" s="51">
        <f>E83/D83</f>
        <v>0.95436175455889605</v>
      </c>
      <c r="G83" s="33">
        <f>SUMIF($A$2:$A$79,"Metropolitana",G$2:G$79)</f>
        <v>25684</v>
      </c>
      <c r="H83" s="51">
        <f>G83/D83</f>
        <v>0.84389682930836207</v>
      </c>
      <c r="I83" s="33">
        <f>SUMIF($A$2:$A$79,"Metropolitana",I$2:I$79)</f>
        <v>25866</v>
      </c>
      <c r="J83" s="51">
        <f>I83/D83</f>
        <v>0.84987678659438148</v>
      </c>
      <c r="K83" s="33">
        <f>SUMIF($A$2:$A$79,"Metropolitana",K$2:K$79)</f>
        <v>27361</v>
      </c>
      <c r="L83" s="51">
        <f>K83/D83</f>
        <v>0.89899786430096928</v>
      </c>
      <c r="M83" s="33">
        <f>SUMIF($A$2:$A$79,"Metropolitana",M$2:M$79)</f>
        <v>26476</v>
      </c>
      <c r="N83" s="51">
        <f>M83/D83</f>
        <v>0.8699195005749959</v>
      </c>
      <c r="O83" s="33">
        <f>SUMIF($A$2:$A$79,"Metropolitana",O$2:O$79)</f>
        <v>25880</v>
      </c>
      <c r="P83" s="51">
        <f>O83/D83</f>
        <v>0.85033678330869067</v>
      </c>
      <c r="Q83" s="33">
        <f>SUMIF($A$2:$A$79,"Metropolitana",Q$2:Q$79)</f>
        <v>21900</v>
      </c>
      <c r="R83" s="51">
        <f>Q83/D83</f>
        <v>0.71956628881222273</v>
      </c>
      <c r="S83" s="33">
        <f>SUMIF($A$2:$A$79,"Metropolitana",S$2:S$79)</f>
        <v>26189</v>
      </c>
      <c r="T83" s="51">
        <f>S83/D83</f>
        <v>0.86048956793165765</v>
      </c>
      <c r="U83" s="33">
        <f>SUMIF($A$2:$A$79,"Metropolitana",U$2:U$79)</f>
        <v>25608</v>
      </c>
      <c r="V83" s="51">
        <f>U83/D83</f>
        <v>0.84139970428782651</v>
      </c>
      <c r="W83" s="33">
        <f>SUMIF($A$2:$A$79,"Metropolitana",W$2:W$79)</f>
        <v>22226</v>
      </c>
      <c r="X83" s="51">
        <f>W83/D83</f>
        <v>0.73027764087399372</v>
      </c>
      <c r="Z83" s="33">
        <f>SUMIF($A$2:$A$79,"Metropolitana",Z$2:Z$79)</f>
        <v>26858</v>
      </c>
      <c r="AA83" s="73">
        <f>Z83/D83</f>
        <v>0.88247083949400362</v>
      </c>
      <c r="AC83" s="41">
        <f>cálculos1!O83</f>
        <v>1</v>
      </c>
      <c r="AD83" s="42">
        <f t="shared" si="37"/>
        <v>0.1</v>
      </c>
      <c r="AE83" s="41">
        <f>cálculos1!P83</f>
        <v>0</v>
      </c>
      <c r="AF83" s="42">
        <f t="shared" si="38"/>
        <v>0</v>
      </c>
    </row>
    <row r="84" spans="1:32" s="52" customFormat="1" x14ac:dyDescent="0.25">
      <c r="A84" s="49"/>
      <c r="B84" s="33" t="s">
        <v>113</v>
      </c>
      <c r="C84" s="34">
        <f>SUMIF($A$2:$A$79,"sul",C$2:C$79)</f>
        <v>8444</v>
      </c>
      <c r="D84" s="34">
        <f>SUMIF($A$2:$A$79,"sul",D$2:D$79)</f>
        <v>8444</v>
      </c>
      <c r="E84" s="33">
        <f>SUMIF($A$2:$A$79,"Sul",E$2:E$79)</f>
        <v>8294</v>
      </c>
      <c r="F84" s="51">
        <f>E84/D84</f>
        <v>0.98223590715300801</v>
      </c>
      <c r="G84" s="33">
        <f>SUMIF($A$2:$A$79,"Sul",G$2:G$79)</f>
        <v>7864</v>
      </c>
      <c r="H84" s="51">
        <f>G84/D84</f>
        <v>0.93131217432496449</v>
      </c>
      <c r="I84" s="33">
        <f>SUMIF($A$2:$A$79,"Sul",I$2:I$79)</f>
        <v>7914</v>
      </c>
      <c r="J84" s="51">
        <f>I84/D84</f>
        <v>0.93723353860729508</v>
      </c>
      <c r="K84" s="33">
        <f>SUMIF($A$2:$A$79,"Sul",K$2:K$79)</f>
        <v>8290</v>
      </c>
      <c r="L84" s="51">
        <f>K84/D84</f>
        <v>0.98176219801042164</v>
      </c>
      <c r="M84" s="33">
        <f>SUMIF($A$2:$A$79,"Sul",M$2:M$79)</f>
        <v>8094</v>
      </c>
      <c r="N84" s="51">
        <f>M84/D84</f>
        <v>0.95855045002368544</v>
      </c>
      <c r="O84" s="33">
        <f>SUMIF($A$2:$A$79,"Sul",O$2:O$79)</f>
        <v>8008</v>
      </c>
      <c r="P84" s="51">
        <f>O84/D84</f>
        <v>0.94836570345807669</v>
      </c>
      <c r="Q84" s="33">
        <f>SUMIF($A$2:$A$79,"Sul",Q$2:Q$79)</f>
        <v>6758</v>
      </c>
      <c r="R84" s="51">
        <f>Q84/D84</f>
        <v>0.80033159639981055</v>
      </c>
      <c r="S84" s="33">
        <f>SUMIF($A$2:$A$79,"Sul",S$2:S$79)</f>
        <v>7889</v>
      </c>
      <c r="T84" s="51">
        <f>S84/D84</f>
        <v>0.93427285646612979</v>
      </c>
      <c r="U84" s="33">
        <f>SUMIF($A$2:$A$79,"Sul",U$2:U$79)</f>
        <v>7713</v>
      </c>
      <c r="V84" s="51">
        <f>U84/D84</f>
        <v>0.91342965419232591</v>
      </c>
      <c r="W84" s="33">
        <f>SUMIF($A$2:$A$79,"Sul",W$2:W$79)</f>
        <v>7063</v>
      </c>
      <c r="X84" s="51">
        <f>W84/D84</f>
        <v>0.83645191852202749</v>
      </c>
      <c r="Z84" s="33">
        <f>SUMIF($A$2:$A$79,"Sul",Z$2:Z$79)</f>
        <v>7739</v>
      </c>
      <c r="AA84" s="73">
        <f>Z84/D84</f>
        <v>0.9165087636191378</v>
      </c>
      <c r="AC84" s="41">
        <f>cálculos1!O84</f>
        <v>3</v>
      </c>
      <c r="AD84" s="42">
        <f t="shared" si="37"/>
        <v>0.30000000000000004</v>
      </c>
      <c r="AE84" s="41">
        <f>cálculos1!P84</f>
        <v>1</v>
      </c>
      <c r="AF84" s="42">
        <f t="shared" si="38"/>
        <v>0.25</v>
      </c>
    </row>
    <row r="85" spans="1:32" s="52" customFormat="1" x14ac:dyDescent="0.25">
      <c r="A85" s="49"/>
      <c r="B85" s="3" t="s">
        <v>109</v>
      </c>
      <c r="C85" s="53">
        <f>SUM(C2:C79)</f>
        <v>51729</v>
      </c>
      <c r="D85" s="53">
        <f>SUM(D2:D79)</f>
        <v>51729</v>
      </c>
      <c r="E85" s="3">
        <f>SUM(E81:E84)</f>
        <v>49517</v>
      </c>
      <c r="F85" s="54">
        <f>E85/D85</f>
        <v>0.95723868623016106</v>
      </c>
      <c r="G85" s="3">
        <f>SUM(G81:G84)</f>
        <v>44791</v>
      </c>
      <c r="H85" s="54">
        <f>G85/D85</f>
        <v>0.86587794080689751</v>
      </c>
      <c r="I85" s="3">
        <f>SUM(I81:I84)</f>
        <v>45108</v>
      </c>
      <c r="J85" s="54">
        <f>I85/D85</f>
        <v>0.87200603143304534</v>
      </c>
      <c r="K85" s="3">
        <f>SUM(K81:K84)</f>
        <v>47590</v>
      </c>
      <c r="L85" s="54">
        <f>K85/D85</f>
        <v>0.91998685456900386</v>
      </c>
      <c r="M85" s="3">
        <f>SUM(M81:M84)</f>
        <v>46306</v>
      </c>
      <c r="N85" s="54">
        <f>M85/D85</f>
        <v>0.89516518780567955</v>
      </c>
      <c r="O85" s="3">
        <f>SUM(O81:O84)</f>
        <v>45475</v>
      </c>
      <c r="P85" s="54">
        <f>O85/D85</f>
        <v>0.87910069786773382</v>
      </c>
      <c r="Q85" s="3">
        <f>SUM(Q81:Q84)</f>
        <v>38587</v>
      </c>
      <c r="R85" s="54">
        <f>Q85/D85</f>
        <v>0.74594521448317197</v>
      </c>
      <c r="S85" s="3">
        <f>SUM(S81:S84)</f>
        <v>45709</v>
      </c>
      <c r="T85" s="54">
        <f>S85/D85</f>
        <v>0.88362427265170407</v>
      </c>
      <c r="U85" s="3">
        <f>SUM(U81:U84)</f>
        <v>44938</v>
      </c>
      <c r="V85" s="54">
        <f>U85/D85</f>
        <v>0.86871967368400704</v>
      </c>
      <c r="W85" s="3">
        <f>SUM(W81:W84)</f>
        <v>39749</v>
      </c>
      <c r="X85" s="54">
        <f>W85/D85</f>
        <v>0.76840843627365696</v>
      </c>
      <c r="Z85" s="3">
        <f>SUM(Z81:Z84)</f>
        <v>46074</v>
      </c>
      <c r="AA85" s="73">
        <f>Z85/D85</f>
        <v>0.89068027605405087</v>
      </c>
      <c r="AC85" s="47">
        <f>cálculos1!O85</f>
        <v>1</v>
      </c>
      <c r="AD85" s="42">
        <f t="shared" si="37"/>
        <v>0.1</v>
      </c>
      <c r="AE85" s="47">
        <f>cálculos1!P85</f>
        <v>0</v>
      </c>
      <c r="AF85" s="48">
        <f t="shared" si="38"/>
        <v>0</v>
      </c>
    </row>
    <row r="86" spans="1:32" s="56" customFormat="1" x14ac:dyDescent="0.25">
      <c r="C86" s="70"/>
      <c r="D86" s="70"/>
      <c r="E86" s="90">
        <f>COUNTIF(F2:F79,"&gt;=0,9")</f>
        <v>13</v>
      </c>
      <c r="F86" s="90"/>
      <c r="G86" s="90">
        <f>COUNTIF(H2:H79,"&gt;=0,95")</f>
        <v>32</v>
      </c>
      <c r="H86" s="90"/>
      <c r="I86" s="90">
        <f>COUNTIF(J2:J79,"&gt;=0,95")</f>
        <v>33</v>
      </c>
      <c r="J86" s="90"/>
      <c r="K86" s="90">
        <f>COUNTIF(L2:L79,"&gt;=0,95")</f>
        <v>50</v>
      </c>
      <c r="L86" s="90"/>
      <c r="M86" s="90">
        <f>COUNTIF(N2:N79,"&gt;=0,9")</f>
        <v>58</v>
      </c>
      <c r="N86" s="90"/>
      <c r="O86" s="90">
        <f>COUNTIF(P2:P79,"&gt;=0,95")</f>
        <v>37</v>
      </c>
      <c r="P86" s="90"/>
      <c r="Q86" s="90">
        <f>COUNTIF(R2:R79,"&gt;=0,95")</f>
        <v>18</v>
      </c>
      <c r="R86" s="90"/>
      <c r="S86" s="90">
        <f>COUNTIF(T2:T79,"&gt;=0,95")</f>
        <v>43</v>
      </c>
      <c r="T86" s="90"/>
      <c r="U86" s="93">
        <f>COUNTIF(V2:V79,"&gt;=0,95")</f>
        <v>40</v>
      </c>
      <c r="V86" s="93"/>
      <c r="W86" s="90">
        <f>COUNTIF(X2:X79,"&gt;=0,95")</f>
        <v>27</v>
      </c>
      <c r="X86" s="90"/>
      <c r="Z86" s="90">
        <f>COUNTIF(AA2:AA79,"&gt;=0,95")</f>
        <v>10</v>
      </c>
      <c r="AA86" s="90"/>
    </row>
    <row r="87" spans="1:32" x14ac:dyDescent="0.25">
      <c r="B87" s="92" t="s">
        <v>171</v>
      </c>
      <c r="C87" s="92"/>
      <c r="D87" s="92"/>
      <c r="E87" s="91">
        <f>E86/78</f>
        <v>0.16666666666666666</v>
      </c>
      <c r="F87" s="91"/>
      <c r="G87" s="91">
        <f>G86/78</f>
        <v>0.41025641025641024</v>
      </c>
      <c r="H87" s="91"/>
      <c r="I87" s="91">
        <f>I86/78</f>
        <v>0.42307692307692307</v>
      </c>
      <c r="J87" s="91"/>
      <c r="K87" s="91">
        <f>K86/78</f>
        <v>0.64102564102564108</v>
      </c>
      <c r="L87" s="91"/>
      <c r="M87" s="91">
        <f>M86/78</f>
        <v>0.74358974358974361</v>
      </c>
      <c r="N87" s="91"/>
      <c r="O87" s="91">
        <f>O86/78</f>
        <v>0.47435897435897434</v>
      </c>
      <c r="P87" s="91"/>
      <c r="Q87" s="91">
        <f>Q86/78</f>
        <v>0.23076923076923078</v>
      </c>
      <c r="R87" s="91"/>
      <c r="S87" s="91">
        <f>S86/78</f>
        <v>0.55128205128205132</v>
      </c>
      <c r="T87" s="91"/>
      <c r="U87" s="91">
        <f>U86/78</f>
        <v>0.51282051282051277</v>
      </c>
      <c r="V87" s="91"/>
      <c r="W87" s="91">
        <f>W86/78</f>
        <v>0.34615384615384615</v>
      </c>
      <c r="X87" s="91"/>
      <c r="Z87" s="91">
        <f>Z86/78</f>
        <v>0.12820512820512819</v>
      </c>
      <c r="AA87" s="91"/>
    </row>
    <row r="89" spans="1:32" x14ac:dyDescent="0.25">
      <c r="A89" s="84" t="s">
        <v>182</v>
      </c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</row>
    <row r="90" spans="1:32" x14ac:dyDescent="0.25">
      <c r="A90" s="84" t="s">
        <v>194</v>
      </c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</row>
    <row r="91" spans="1:32" x14ac:dyDescent="0.25">
      <c r="A91" s="85" t="s">
        <v>157</v>
      </c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</row>
    <row r="92" spans="1:32" x14ac:dyDescent="0.25">
      <c r="A92" s="83" t="s">
        <v>191</v>
      </c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</row>
    <row r="93" spans="1:32" x14ac:dyDescent="0.25">
      <c r="A93" s="87" t="s">
        <v>176</v>
      </c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</row>
    <row r="94" spans="1:32" x14ac:dyDescent="0.25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</row>
    <row r="95" spans="1:32" x14ac:dyDescent="0.25">
      <c r="A95" s="86" t="s">
        <v>177</v>
      </c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</row>
    <row r="96" spans="1:32" ht="17.25" x14ac:dyDescent="0.25">
      <c r="A96" s="82" t="s">
        <v>193</v>
      </c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</row>
    <row r="97" spans="1:14" x14ac:dyDescent="0.25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</row>
    <row r="98" spans="1:14" x14ac:dyDescent="0.25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</row>
  </sheetData>
  <autoFilter ref="A1:X87"/>
  <customSheetViews>
    <customSheetView guid="{3750D93B-2A32-4040-BAE5-F8408ECDBB1D}" showGridLines="0" showAutoFilter="1">
      <pane ySplit="1" topLeftCell="A68" activePane="bottomLeft" state="frozen"/>
      <selection pane="bottomLeft" activeCell="E17" sqref="E17"/>
      <pageMargins left="0.511811024" right="0.511811024" top="0.78740157499999996" bottom="0.78740157499999996" header="0.31496062000000002" footer="0.31496062000000002"/>
      <pageSetup paperSize="9" orientation="portrait" r:id="rId1"/>
      <autoFilter ref="A1:X87"/>
    </customSheetView>
    <customSheetView guid="{9EFA0E2E-4423-4194-BE85-A51AF61C76D7}" showGridLines="0" showAutoFilter="1">
      <pane ySplit="1" topLeftCell="A44" activePane="bottomLeft" state="frozen"/>
      <selection pane="bottomLeft" activeCell="I60" sqref="I60"/>
      <pageMargins left="0.511811024" right="0.511811024" top="0.78740157499999996" bottom="0.78740157499999996" header="0.31496062000000002" footer="0.31496062000000002"/>
      <pageSetup paperSize="9" orientation="portrait" r:id="rId2"/>
      <autoFilter ref="A1:AA86"/>
    </customSheetView>
    <customSheetView guid="{1A030D3C-92EE-4DAF-ABAC-228947DF045D}" showGridLines="0" showAutoFilter="1">
      <pane ySplit="1" topLeftCell="A61" activePane="bottomLeft" state="frozen"/>
      <selection pane="bottomLeft" activeCell="A95" sqref="A95:N95"/>
      <pageMargins left="0.511811024" right="0.511811024" top="0.78740157499999996" bottom="0.78740157499999996" header="0.31496062000000002" footer="0.31496062000000002"/>
      <pageSetup paperSize="9" orientation="portrait" r:id="rId3"/>
      <autoFilter ref="A1:AA86"/>
    </customSheetView>
  </customSheetViews>
  <mergeCells count="34">
    <mergeCell ref="Z86:AA86"/>
    <mergeCell ref="Z87:AA87"/>
    <mergeCell ref="U87:V87"/>
    <mergeCell ref="B87:D87"/>
    <mergeCell ref="Q87:R87"/>
    <mergeCell ref="Q86:R86"/>
    <mergeCell ref="S87:T87"/>
    <mergeCell ref="S86:T86"/>
    <mergeCell ref="U86:V86"/>
    <mergeCell ref="AH2:AI2"/>
    <mergeCell ref="AH11:AI11"/>
    <mergeCell ref="E86:F86"/>
    <mergeCell ref="E87:F87"/>
    <mergeCell ref="G87:H87"/>
    <mergeCell ref="G86:H86"/>
    <mergeCell ref="I87:J87"/>
    <mergeCell ref="I86:J86"/>
    <mergeCell ref="K87:L87"/>
    <mergeCell ref="K86:L86"/>
    <mergeCell ref="M87:N87"/>
    <mergeCell ref="M86:N86"/>
    <mergeCell ref="O87:P87"/>
    <mergeCell ref="O86:P86"/>
    <mergeCell ref="W87:X87"/>
    <mergeCell ref="W86:X86"/>
    <mergeCell ref="A96:N96"/>
    <mergeCell ref="A97:N97"/>
    <mergeCell ref="A98:N98"/>
    <mergeCell ref="A89:N89"/>
    <mergeCell ref="A90:N90"/>
    <mergeCell ref="A91:N91"/>
    <mergeCell ref="A92:N92"/>
    <mergeCell ref="A95:N95"/>
    <mergeCell ref="A93:N94"/>
  </mergeCells>
  <conditionalFormatting sqref="E87:X87">
    <cfRule type="cellIs" dxfId="35" priority="5" operator="lessThan">
      <formula>0.7</formula>
    </cfRule>
    <cfRule type="cellIs" dxfId="34" priority="6" operator="greaterThanOrEqual">
      <formula>0.7</formula>
    </cfRule>
  </conditionalFormatting>
  <conditionalFormatting sqref="Z87:AA87">
    <cfRule type="cellIs" dxfId="33" priority="1" operator="lessThan">
      <formula>0.7</formula>
    </cfRule>
    <cfRule type="cellIs" dxfId="32" priority="2" operator="greaterThanOrEqual">
      <formula>0.7</formula>
    </cfRule>
  </conditionalFormatting>
  <conditionalFormatting sqref="AD2:AD79">
    <cfRule type="colorScale" priority="14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D81:AD85">
    <cfRule type="colorScale" priority="7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F2:AF79 AF81:AF85">
    <cfRule type="cellIs" dxfId="31" priority="19" operator="equal">
      <formula>1</formula>
    </cfRule>
  </conditionalFormatting>
  <conditionalFormatting sqref="AF2:AF79">
    <cfRule type="cellIs" dxfId="30" priority="28" operator="equal">
      <formula>0.75</formula>
    </cfRule>
    <cfRule type="cellIs" dxfId="29" priority="29" operator="equal">
      <formula>0.5</formula>
    </cfRule>
    <cfRule type="cellIs" dxfId="28" priority="30" operator="equal">
      <formula>0.25</formula>
    </cfRule>
    <cfRule type="cellIs" dxfId="27" priority="31" operator="equal">
      <formula>0</formula>
    </cfRule>
  </conditionalFormatting>
  <conditionalFormatting sqref="AF81:AF85">
    <cfRule type="cellIs" dxfId="26" priority="15" operator="equal">
      <formula>0.75</formula>
    </cfRule>
    <cfRule type="cellIs" dxfId="25" priority="16" operator="equal">
      <formula>0.5</formula>
    </cfRule>
    <cfRule type="cellIs" dxfId="24" priority="17" operator="equal">
      <formula>0.25</formula>
    </cfRule>
    <cfRule type="cellIs" dxfId="23" priority="18" operator="equal">
      <formula>0</formula>
    </cfRule>
  </conditionalFormatting>
  <conditionalFormatting sqref="AH4:AH8">
    <cfRule type="cellIs" dxfId="22" priority="8" operator="equal">
      <formula>1</formula>
    </cfRule>
    <cfRule type="cellIs" dxfId="21" priority="9" operator="equal">
      <formula>0.75</formula>
    </cfRule>
    <cfRule type="cellIs" dxfId="20" priority="10" operator="equal">
      <formula>0.5</formula>
    </cfRule>
    <cfRule type="cellIs" dxfId="19" priority="11" operator="equal">
      <formula>0.25</formula>
    </cfRule>
    <cfRule type="cellIs" dxfId="18" priority="12" operator="equal">
      <formula>0</formula>
    </cfRule>
  </conditionalFormatting>
  <conditionalFormatting sqref="AH13:AH23">
    <cfRule type="colorScale" priority="13">
      <colorScale>
        <cfvo type="min"/>
        <cfvo type="percentile" val="50"/>
        <cfvo type="max"/>
        <color rgb="FFFF0000"/>
        <color rgb="FFFFFF00"/>
        <color rgb="FF00B050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4"/>
  <legacy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activeCell="M2" sqref="M2"/>
    </sheetView>
  </sheetViews>
  <sheetFormatPr defaultRowHeight="15" x14ac:dyDescent="0.25"/>
  <cols>
    <col min="1" max="1" width="18.140625" customWidth="1"/>
    <col min="2" max="2" width="23.85546875" bestFit="1" customWidth="1"/>
    <col min="3" max="11" width="13" customWidth="1"/>
    <col min="12" max="12" width="10.140625" customWidth="1"/>
    <col min="13" max="16" width="14.28515625" customWidth="1"/>
  </cols>
  <sheetData>
    <row r="1" spans="1:16" ht="59.25" customHeight="1" x14ac:dyDescent="0.25">
      <c r="A1" s="3" t="s">
        <v>0</v>
      </c>
      <c r="B1" s="3" t="s">
        <v>1</v>
      </c>
      <c r="C1" s="31" t="s">
        <v>135</v>
      </c>
      <c r="D1" s="31" t="s">
        <v>143</v>
      </c>
      <c r="E1" s="31" t="s">
        <v>137</v>
      </c>
      <c r="F1" s="31" t="s">
        <v>139</v>
      </c>
      <c r="G1" s="31" t="s">
        <v>141</v>
      </c>
      <c r="H1" s="31" t="s">
        <v>151</v>
      </c>
      <c r="I1" s="31" t="s">
        <v>145</v>
      </c>
      <c r="J1" s="31" t="s">
        <v>147</v>
      </c>
      <c r="K1" s="31" t="s">
        <v>149</v>
      </c>
      <c r="L1" s="31" t="s">
        <v>152</v>
      </c>
      <c r="M1" s="31" t="s">
        <v>163</v>
      </c>
      <c r="N1" s="31" t="s">
        <v>164</v>
      </c>
      <c r="O1" s="31" t="s">
        <v>165</v>
      </c>
      <c r="P1" s="44" t="s">
        <v>166</v>
      </c>
    </row>
    <row r="2" spans="1:16" x14ac:dyDescent="0.25">
      <c r="A2" s="2" t="s">
        <v>2</v>
      </c>
      <c r="B2" s="2" t="s">
        <v>6</v>
      </c>
      <c r="C2" s="4">
        <f>'CV Rotina &lt;2A - residência'!F2</f>
        <v>1.0025641025641026</v>
      </c>
      <c r="D2" s="4">
        <f>'CV Rotina &lt;2A - residência'!N2</f>
        <v>0.98974358974358978</v>
      </c>
      <c r="E2" s="4">
        <f>'CV Rotina &lt;2A - residência'!H2</f>
        <v>0.99230769230769234</v>
      </c>
      <c r="F2" s="4">
        <f>'CV Rotina &lt;2A - residência'!J2</f>
        <v>0.99487179487179489</v>
      </c>
      <c r="G2" s="4">
        <f>'CV Rotina &lt;2A - residência'!L2</f>
        <v>0.99230769230769234</v>
      </c>
      <c r="H2" s="4">
        <f>'CV Rotina &lt;2A - residência'!V2</f>
        <v>0.95897435897435901</v>
      </c>
      <c r="I2" s="4">
        <f>'CV Rotina &lt;2A - residência'!P2</f>
        <v>0.94358974358974357</v>
      </c>
      <c r="J2" s="4">
        <f>'CV Rotina &lt;2A - residência'!R2</f>
        <v>0.94871794871794868</v>
      </c>
      <c r="K2" s="4">
        <f>'CV Rotina &lt;2A - residência'!T2</f>
        <v>0.96923076923076923</v>
      </c>
      <c r="L2" s="4">
        <f>'CV Rotina &lt;2A - residência'!X2</f>
        <v>0.94615384615384612</v>
      </c>
      <c r="M2" s="2">
        <f t="shared" ref="M2:M65" si="0">COUNTIF(C2:D2,"&gt;=0,9")</f>
        <v>2</v>
      </c>
      <c r="N2" s="2">
        <f t="shared" ref="N2:N65" si="1">COUNTIFS(E2:L2,"&gt;=0,95")</f>
        <v>5</v>
      </c>
      <c r="O2" s="2">
        <f>SUM(M2:N2)</f>
        <v>7</v>
      </c>
      <c r="P2" s="2">
        <f>COUNTIF(E2:H2,"&gt;=0,95")</f>
        <v>4</v>
      </c>
    </row>
    <row r="3" spans="1:16" x14ac:dyDescent="0.25">
      <c r="A3" s="2" t="s">
        <v>3</v>
      </c>
      <c r="B3" s="2" t="s">
        <v>7</v>
      </c>
      <c r="C3" s="4">
        <f>'CV Rotina &lt;2A - residência'!F3</f>
        <v>0.93333333333333335</v>
      </c>
      <c r="D3" s="4">
        <f>'CV Rotina &lt;2A - residência'!N3</f>
        <v>0.90909090909090906</v>
      </c>
      <c r="E3" s="4">
        <f>'CV Rotina &lt;2A - residência'!H3</f>
        <v>0.83030303030303032</v>
      </c>
      <c r="F3" s="4">
        <f>'CV Rotina &lt;2A - residência'!J3</f>
        <v>0.8606060606060606</v>
      </c>
      <c r="G3" s="4">
        <f>'CV Rotina &lt;2A - residência'!L3</f>
        <v>0.94545454545454544</v>
      </c>
      <c r="H3" s="4">
        <f>'CV Rotina &lt;2A - residência'!V3</f>
        <v>0.91515151515151516</v>
      </c>
      <c r="I3" s="4">
        <f>'CV Rotina &lt;2A - residência'!P3</f>
        <v>0.93333333333333335</v>
      </c>
      <c r="J3" s="4">
        <f>'CV Rotina &lt;2A - residência'!R3</f>
        <v>0.72121212121212119</v>
      </c>
      <c r="K3" s="4">
        <f>'CV Rotina &lt;2A - residência'!T3</f>
        <v>0.88484848484848488</v>
      </c>
      <c r="L3" s="4">
        <f>'CV Rotina &lt;2A - residência'!X3</f>
        <v>0.83030303030303032</v>
      </c>
      <c r="M3" s="2">
        <f t="shared" si="0"/>
        <v>2</v>
      </c>
      <c r="N3" s="2">
        <f t="shared" si="1"/>
        <v>0</v>
      </c>
      <c r="O3" s="2">
        <f t="shared" ref="O3:O66" si="2">SUM(M3:N3)</f>
        <v>2</v>
      </c>
      <c r="P3" s="2">
        <f t="shared" ref="P3:P66" si="3">COUNTIF(E3:H3,"&gt;=0,95")</f>
        <v>0</v>
      </c>
    </row>
    <row r="4" spans="1:16" x14ac:dyDescent="0.25">
      <c r="A4" s="2" t="s">
        <v>4</v>
      </c>
      <c r="B4" s="2" t="s">
        <v>8</v>
      </c>
      <c r="C4" s="4">
        <f>'CV Rotina &lt;2A - residência'!F4</f>
        <v>1</v>
      </c>
      <c r="D4" s="4">
        <f>'CV Rotina &lt;2A - residência'!N4</f>
        <v>0.92666666666666664</v>
      </c>
      <c r="E4" s="4">
        <f>'CV Rotina &lt;2A - residência'!H4</f>
        <v>0.84666666666666668</v>
      </c>
      <c r="F4" s="4">
        <f>'CV Rotina &lt;2A - residência'!J4</f>
        <v>0.82666666666666666</v>
      </c>
      <c r="G4" s="4">
        <f>'CV Rotina &lt;2A - residência'!L4</f>
        <v>0.90666666666666662</v>
      </c>
      <c r="H4" s="4">
        <f>'CV Rotina &lt;2A - residência'!V4</f>
        <v>0.96666666666666667</v>
      </c>
      <c r="I4" s="4">
        <f>'CV Rotina &lt;2A - residência'!P4</f>
        <v>0.88</v>
      </c>
      <c r="J4" s="4">
        <f>'CV Rotina &lt;2A - residência'!R4</f>
        <v>0.68666666666666665</v>
      </c>
      <c r="K4" s="4">
        <f>'CV Rotina &lt;2A - residência'!T4</f>
        <v>0.88</v>
      </c>
      <c r="L4" s="4">
        <f>'CV Rotina &lt;2A - residência'!X4</f>
        <v>0.84</v>
      </c>
      <c r="M4" s="2">
        <f t="shared" si="0"/>
        <v>2</v>
      </c>
      <c r="N4" s="2">
        <f t="shared" si="1"/>
        <v>1</v>
      </c>
      <c r="O4" s="2">
        <f t="shared" si="2"/>
        <v>3</v>
      </c>
      <c r="P4" s="2">
        <f t="shared" si="3"/>
        <v>1</v>
      </c>
    </row>
    <row r="5" spans="1:16" x14ac:dyDescent="0.25">
      <c r="A5" s="2" t="s">
        <v>5</v>
      </c>
      <c r="B5" s="2" t="s">
        <v>9</v>
      </c>
      <c r="C5" s="4">
        <f>'CV Rotina &lt;2A - residência'!F5</f>
        <v>1.0126182965299684</v>
      </c>
      <c r="D5" s="4">
        <f>'CV Rotina &lt;2A - residência'!N5</f>
        <v>0.99369085173501581</v>
      </c>
      <c r="E5" s="4">
        <f>'CV Rotina &lt;2A - residência'!H5</f>
        <v>0.95268138801261826</v>
      </c>
      <c r="F5" s="4">
        <f>'CV Rotina &lt;2A - residência'!J5</f>
        <v>0.96845425867507884</v>
      </c>
      <c r="G5" s="4">
        <f>'CV Rotina &lt;2A - residência'!L5</f>
        <v>1</v>
      </c>
      <c r="H5" s="4">
        <f>'CV Rotina &lt;2A - residência'!V5</f>
        <v>0.93059936908517349</v>
      </c>
      <c r="I5" s="4">
        <f>'CV Rotina &lt;2A - residência'!P5</f>
        <v>0.95899053627760256</v>
      </c>
      <c r="J5" s="4">
        <f>'CV Rotina &lt;2A - residência'!R5</f>
        <v>0.8454258675078864</v>
      </c>
      <c r="K5" s="4">
        <f>'CV Rotina &lt;2A - residência'!T5</f>
        <v>1.0157728706624605</v>
      </c>
      <c r="L5" s="4">
        <f>'CV Rotina &lt;2A - residência'!X5</f>
        <v>0.94952681388012616</v>
      </c>
      <c r="M5" s="2">
        <f t="shared" si="0"/>
        <v>2</v>
      </c>
      <c r="N5" s="2">
        <f t="shared" si="1"/>
        <v>5</v>
      </c>
      <c r="O5" s="2">
        <f t="shared" si="2"/>
        <v>7</v>
      </c>
      <c r="P5" s="2">
        <f t="shared" si="3"/>
        <v>3</v>
      </c>
    </row>
    <row r="6" spans="1:16" x14ac:dyDescent="0.25">
      <c r="A6" s="2" t="s">
        <v>5</v>
      </c>
      <c r="B6" s="2" t="s">
        <v>10</v>
      </c>
      <c r="C6" s="4">
        <f>'CV Rotina &lt;2A - residência'!F6</f>
        <v>1.1596638655462186</v>
      </c>
      <c r="D6" s="4">
        <f>'CV Rotina &lt;2A - residência'!N6</f>
        <v>1.0756302521008403</v>
      </c>
      <c r="E6" s="4">
        <f>'CV Rotina &lt;2A - residência'!H6</f>
        <v>0.92436974789915971</v>
      </c>
      <c r="F6" s="4">
        <f>'CV Rotina &lt;2A - residência'!J6</f>
        <v>0.90756302521008403</v>
      </c>
      <c r="G6" s="4">
        <f>'CV Rotina &lt;2A - residência'!L6</f>
        <v>1.1008403361344539</v>
      </c>
      <c r="H6" s="4">
        <f>'CV Rotina &lt;2A - residência'!V6</f>
        <v>0.84873949579831931</v>
      </c>
      <c r="I6" s="4">
        <f>'CV Rotina &lt;2A - residência'!P6</f>
        <v>1.0336134453781514</v>
      </c>
      <c r="J6" s="4">
        <f>'CV Rotina &lt;2A - residência'!R6</f>
        <v>0.87394957983193278</v>
      </c>
      <c r="K6" s="4">
        <f>'CV Rotina &lt;2A - residência'!T6</f>
        <v>0.89915966386554624</v>
      </c>
      <c r="L6" s="4">
        <f>'CV Rotina &lt;2A - residência'!X6</f>
        <v>0.89915966386554624</v>
      </c>
      <c r="M6" s="2">
        <f t="shared" si="0"/>
        <v>2</v>
      </c>
      <c r="N6" s="2">
        <f t="shared" si="1"/>
        <v>2</v>
      </c>
      <c r="O6" s="2">
        <f t="shared" si="2"/>
        <v>4</v>
      </c>
      <c r="P6" s="2">
        <f t="shared" si="3"/>
        <v>1</v>
      </c>
    </row>
    <row r="7" spans="1:16" x14ac:dyDescent="0.25">
      <c r="A7" s="2" t="s">
        <v>4</v>
      </c>
      <c r="B7" s="2" t="s">
        <v>11</v>
      </c>
      <c r="C7" s="4">
        <f>'CV Rotina &lt;2A - residência'!F7</f>
        <v>1.1025641025641026</v>
      </c>
      <c r="D7" s="4">
        <f>'CV Rotina &lt;2A - residência'!N7</f>
        <v>1.0641025641025641</v>
      </c>
      <c r="E7" s="4">
        <f>'CV Rotina &lt;2A - residência'!H7</f>
        <v>0.9358974358974359</v>
      </c>
      <c r="F7" s="4">
        <f>'CV Rotina &lt;2A - residência'!J7</f>
        <v>0.9358974358974359</v>
      </c>
      <c r="G7" s="4">
        <f>'CV Rotina &lt;2A - residência'!L7</f>
        <v>1.0512820512820513</v>
      </c>
      <c r="H7" s="4">
        <f>'CV Rotina &lt;2A - residência'!V7</f>
        <v>1.0769230769230769</v>
      </c>
      <c r="I7" s="4">
        <f>'CV Rotina &lt;2A - residência'!P7</f>
        <v>1.0384615384615385</v>
      </c>
      <c r="J7" s="4">
        <f>'CV Rotina &lt;2A - residência'!R7</f>
        <v>0.91025641025641024</v>
      </c>
      <c r="K7" s="4">
        <f>'CV Rotina &lt;2A - residência'!T7</f>
        <v>1.1794871794871795</v>
      </c>
      <c r="L7" s="4">
        <f>'CV Rotina &lt;2A - residência'!X7</f>
        <v>1.0897435897435896</v>
      </c>
      <c r="M7" s="2">
        <f t="shared" si="0"/>
        <v>2</v>
      </c>
      <c r="N7" s="2">
        <f t="shared" si="1"/>
        <v>5</v>
      </c>
      <c r="O7" s="2">
        <f t="shared" si="2"/>
        <v>7</v>
      </c>
      <c r="P7" s="2">
        <f t="shared" si="3"/>
        <v>2</v>
      </c>
    </row>
    <row r="8" spans="1:16" x14ac:dyDescent="0.25">
      <c r="A8" s="2" t="s">
        <v>5</v>
      </c>
      <c r="B8" s="2" t="s">
        <v>12</v>
      </c>
      <c r="C8" s="4">
        <f>'CV Rotina &lt;2A - residência'!F8</f>
        <v>1</v>
      </c>
      <c r="D8" s="4">
        <f>'CV Rotina &lt;2A - residência'!N8</f>
        <v>0.97938144329896903</v>
      </c>
      <c r="E8" s="4">
        <f>'CV Rotina &lt;2A - residência'!H8</f>
        <v>0.96649484536082475</v>
      </c>
      <c r="F8" s="4">
        <f>'CV Rotina &lt;2A - residência'!J8</f>
        <v>0.96391752577319589</v>
      </c>
      <c r="G8" s="4">
        <f>'CV Rotina &lt;2A - residência'!L8</f>
        <v>0.98453608247422686</v>
      </c>
      <c r="H8" s="4">
        <f>'CV Rotina &lt;2A - residência'!V8</f>
        <v>1.0077319587628866</v>
      </c>
      <c r="I8" s="4">
        <f>'CV Rotina &lt;2A - residência'!P8</f>
        <v>0.96907216494845361</v>
      </c>
      <c r="J8" s="4">
        <f>'CV Rotina &lt;2A - residência'!R8</f>
        <v>0.79381443298969068</v>
      </c>
      <c r="K8" s="4">
        <f>'CV Rotina &lt;2A - residência'!T8</f>
        <v>0.98453608247422686</v>
      </c>
      <c r="L8" s="4">
        <f>'CV Rotina &lt;2A - residência'!X8</f>
        <v>0.9329896907216495</v>
      </c>
      <c r="M8" s="2">
        <f t="shared" si="0"/>
        <v>2</v>
      </c>
      <c r="N8" s="2">
        <f t="shared" si="1"/>
        <v>6</v>
      </c>
      <c r="O8" s="2">
        <f t="shared" si="2"/>
        <v>8</v>
      </c>
      <c r="P8" s="2">
        <f t="shared" si="3"/>
        <v>4</v>
      </c>
    </row>
    <row r="9" spans="1:16" x14ac:dyDescent="0.25">
      <c r="A9" s="2" t="s">
        <v>5</v>
      </c>
      <c r="B9" s="2" t="s">
        <v>13</v>
      </c>
      <c r="C9" s="4">
        <f>'CV Rotina &lt;2A - residência'!F9</f>
        <v>1.0588235294117647</v>
      </c>
      <c r="D9" s="4">
        <f>'CV Rotina &lt;2A - residência'!N9</f>
        <v>1</v>
      </c>
      <c r="E9" s="4">
        <f>'CV Rotina &lt;2A - residência'!H9</f>
        <v>0.95588235294117652</v>
      </c>
      <c r="F9" s="4">
        <f>'CV Rotina &lt;2A - residência'!J9</f>
        <v>0.97058823529411764</v>
      </c>
      <c r="G9" s="4">
        <f>'CV Rotina &lt;2A - residência'!L9</f>
        <v>1.0147058823529411</v>
      </c>
      <c r="H9" s="4">
        <f>'CV Rotina &lt;2A - residência'!V9</f>
        <v>1</v>
      </c>
      <c r="I9" s="4">
        <f>'CV Rotina &lt;2A - residência'!P9</f>
        <v>0.91176470588235292</v>
      </c>
      <c r="J9" s="4">
        <f>'CV Rotina &lt;2A - residência'!R9</f>
        <v>0.58823529411764708</v>
      </c>
      <c r="K9" s="4">
        <f>'CV Rotina &lt;2A - residência'!T9</f>
        <v>0.97058823529411764</v>
      </c>
      <c r="L9" s="4">
        <f>'CV Rotina &lt;2A - residência'!X9</f>
        <v>0.88235294117647056</v>
      </c>
      <c r="M9" s="2">
        <f t="shared" si="0"/>
        <v>2</v>
      </c>
      <c r="N9" s="2">
        <f t="shared" si="1"/>
        <v>5</v>
      </c>
      <c r="O9" s="2">
        <f t="shared" si="2"/>
        <v>7</v>
      </c>
      <c r="P9" s="2">
        <f t="shared" si="3"/>
        <v>4</v>
      </c>
    </row>
    <row r="10" spans="1:16" x14ac:dyDescent="0.25">
      <c r="A10" s="2" t="s">
        <v>2</v>
      </c>
      <c r="B10" s="2" t="s">
        <v>14</v>
      </c>
      <c r="C10" s="4">
        <f>'CV Rotina &lt;2A - residência'!F10</f>
        <v>0.97214854111405835</v>
      </c>
      <c r="D10" s="4">
        <f>'CV Rotina &lt;2A - residência'!N10</f>
        <v>0.94164456233421756</v>
      </c>
      <c r="E10" s="4">
        <f>'CV Rotina &lt;2A - residência'!H10</f>
        <v>0.91777188328912462</v>
      </c>
      <c r="F10" s="4">
        <f>'CV Rotina &lt;2A - residência'!J10</f>
        <v>0.92108753315649872</v>
      </c>
      <c r="G10" s="4">
        <f>'CV Rotina &lt;2A - residência'!L10</f>
        <v>0.96618037135278512</v>
      </c>
      <c r="H10" s="4">
        <f>'CV Rotina &lt;2A - residência'!V10</f>
        <v>0.90782493368700268</v>
      </c>
      <c r="I10" s="4">
        <f>'CV Rotina &lt;2A - residência'!P10</f>
        <v>0.91710875331564989</v>
      </c>
      <c r="J10" s="4">
        <f>'CV Rotina &lt;2A - residência'!R10</f>
        <v>0.79973474801061006</v>
      </c>
      <c r="K10" s="4">
        <f>'CV Rotina &lt;2A - residência'!T10</f>
        <v>0.8812997347480106</v>
      </c>
      <c r="L10" s="4">
        <f>'CV Rotina &lt;2A - residência'!X10</f>
        <v>0.77718832891246681</v>
      </c>
      <c r="M10" s="2">
        <f t="shared" si="0"/>
        <v>2</v>
      </c>
      <c r="N10" s="2">
        <f t="shared" si="1"/>
        <v>1</v>
      </c>
      <c r="O10" s="2">
        <f t="shared" si="2"/>
        <v>3</v>
      </c>
      <c r="P10" s="2">
        <f t="shared" si="3"/>
        <v>1</v>
      </c>
    </row>
    <row r="11" spans="1:16" x14ac:dyDescent="0.25">
      <c r="A11" s="2" t="s">
        <v>5</v>
      </c>
      <c r="B11" s="2" t="s">
        <v>15</v>
      </c>
      <c r="C11" s="4">
        <f>'CV Rotina &lt;2A - residência'!F11</f>
        <v>0.93181818181818177</v>
      </c>
      <c r="D11" s="4">
        <f>'CV Rotina &lt;2A - residência'!N11</f>
        <v>1.0454545454545454</v>
      </c>
      <c r="E11" s="4">
        <f>'CV Rotina &lt;2A - residência'!H11</f>
        <v>1.0606060606060606</v>
      </c>
      <c r="F11" s="4">
        <f>'CV Rotina &lt;2A - residência'!J11</f>
        <v>1.0681818181818181</v>
      </c>
      <c r="G11" s="4">
        <f>'CV Rotina &lt;2A - residência'!L11</f>
        <v>1.0681818181818181</v>
      </c>
      <c r="H11" s="4">
        <f>'CV Rotina &lt;2A - residência'!V11</f>
        <v>1.0454545454545454</v>
      </c>
      <c r="I11" s="4">
        <f>'CV Rotina &lt;2A - residência'!P11</f>
        <v>1.0378787878787878</v>
      </c>
      <c r="J11" s="4">
        <f>'CV Rotina &lt;2A - residência'!R11</f>
        <v>0.93939393939393945</v>
      </c>
      <c r="K11" s="4">
        <f>'CV Rotina &lt;2A - residência'!T11</f>
        <v>1.0227272727272727</v>
      </c>
      <c r="L11" s="4">
        <f>'CV Rotina &lt;2A - residência'!X11</f>
        <v>0.99242424242424243</v>
      </c>
      <c r="M11" s="2">
        <f t="shared" si="0"/>
        <v>2</v>
      </c>
      <c r="N11" s="2">
        <f t="shared" si="1"/>
        <v>7</v>
      </c>
      <c r="O11" s="2">
        <f t="shared" si="2"/>
        <v>9</v>
      </c>
      <c r="P11" s="2">
        <f t="shared" si="3"/>
        <v>4</v>
      </c>
    </row>
    <row r="12" spans="1:16" x14ac:dyDescent="0.25">
      <c r="A12" s="2" t="s">
        <v>4</v>
      </c>
      <c r="B12" s="2" t="s">
        <v>16</v>
      </c>
      <c r="C12" s="4">
        <f>'CV Rotina &lt;2A - residência'!F12</f>
        <v>0.84278350515463918</v>
      </c>
      <c r="D12" s="4">
        <f>'CV Rotina &lt;2A - residência'!N12</f>
        <v>0.89432989690721654</v>
      </c>
      <c r="E12" s="4">
        <f>'CV Rotina &lt;2A - residência'!H12</f>
        <v>0.8170103092783505</v>
      </c>
      <c r="F12" s="4">
        <f>'CV Rotina &lt;2A - residência'!J12</f>
        <v>0.82474226804123707</v>
      </c>
      <c r="G12" s="4">
        <f>'CV Rotina &lt;2A - residência'!L12</f>
        <v>0.92010309278350511</v>
      </c>
      <c r="H12" s="4">
        <f>'CV Rotina &lt;2A - residência'!V12</f>
        <v>0.93041237113402064</v>
      </c>
      <c r="I12" s="4">
        <f>'CV Rotina &lt;2A - residência'!P12</f>
        <v>0.86855670103092786</v>
      </c>
      <c r="J12" s="4">
        <f>'CV Rotina &lt;2A - residência'!R12</f>
        <v>0.84278350515463918</v>
      </c>
      <c r="K12" s="4">
        <f>'CV Rotina &lt;2A - residência'!T12</f>
        <v>0.94587628865979378</v>
      </c>
      <c r="L12" s="4">
        <f>'CV Rotina &lt;2A - residência'!X12</f>
        <v>0.82731958762886593</v>
      </c>
      <c r="M12" s="2">
        <f t="shared" si="0"/>
        <v>0</v>
      </c>
      <c r="N12" s="2">
        <f t="shared" si="1"/>
        <v>0</v>
      </c>
      <c r="O12" s="2">
        <f t="shared" si="2"/>
        <v>0</v>
      </c>
      <c r="P12" s="2">
        <f t="shared" si="3"/>
        <v>0</v>
      </c>
    </row>
    <row r="13" spans="1:16" x14ac:dyDescent="0.25">
      <c r="A13" s="2" t="s">
        <v>3</v>
      </c>
      <c r="B13" s="2" t="s">
        <v>17</v>
      </c>
      <c r="C13" s="4">
        <f>'CV Rotina &lt;2A - residência'!F13</f>
        <v>0.87244897959183676</v>
      </c>
      <c r="D13" s="4">
        <f>'CV Rotina &lt;2A - residência'!N13</f>
        <v>0.87925170068027214</v>
      </c>
      <c r="E13" s="4">
        <f>'CV Rotina &lt;2A - residência'!H13</f>
        <v>0.89795918367346939</v>
      </c>
      <c r="F13" s="4">
        <f>'CV Rotina &lt;2A - residência'!J13</f>
        <v>0.90816326530612246</v>
      </c>
      <c r="G13" s="4">
        <f>'CV Rotina &lt;2A - residência'!L13</f>
        <v>0.90816326530612246</v>
      </c>
      <c r="H13" s="4">
        <f>'CV Rotina &lt;2A - residência'!V13</f>
        <v>0.84693877551020413</v>
      </c>
      <c r="I13" s="4">
        <f>'CV Rotina &lt;2A - residência'!P13</f>
        <v>0.90136054421768708</v>
      </c>
      <c r="J13" s="4">
        <f>'CV Rotina &lt;2A - residência'!R13</f>
        <v>0.79081632653061229</v>
      </c>
      <c r="K13" s="4">
        <f>'CV Rotina &lt;2A - residência'!T13</f>
        <v>0.82482993197278909</v>
      </c>
      <c r="L13" s="4">
        <f>'CV Rotina &lt;2A - residência'!X13</f>
        <v>0.73129251700680276</v>
      </c>
      <c r="M13" s="2">
        <f t="shared" si="0"/>
        <v>0</v>
      </c>
      <c r="N13" s="2">
        <f t="shared" si="1"/>
        <v>0</v>
      </c>
      <c r="O13" s="2">
        <f t="shared" si="2"/>
        <v>0</v>
      </c>
      <c r="P13" s="2">
        <f t="shared" si="3"/>
        <v>0</v>
      </c>
    </row>
    <row r="14" spans="1:16" x14ac:dyDescent="0.25">
      <c r="A14" s="2" t="s">
        <v>3</v>
      </c>
      <c r="B14" s="2" t="s">
        <v>18</v>
      </c>
      <c r="C14" s="4">
        <f>'CV Rotina &lt;2A - residência'!F14</f>
        <v>1.1222222222222222</v>
      </c>
      <c r="D14" s="4">
        <f>'CV Rotina &lt;2A - residência'!N14</f>
        <v>1.1277777777777778</v>
      </c>
      <c r="E14" s="4">
        <f>'CV Rotina &lt;2A - residência'!H14</f>
        <v>1.1166666666666667</v>
      </c>
      <c r="F14" s="4">
        <f>'CV Rotina &lt;2A - residência'!J14</f>
        <v>1.1277777777777778</v>
      </c>
      <c r="G14" s="4">
        <f>'CV Rotina &lt;2A - residência'!L14</f>
        <v>1.0944444444444446</v>
      </c>
      <c r="H14" s="4">
        <f>'CV Rotina &lt;2A - residência'!V14</f>
        <v>1.0555555555555556</v>
      </c>
      <c r="I14" s="4">
        <f>'CV Rotina &lt;2A - residência'!P14</f>
        <v>1.0555555555555556</v>
      </c>
      <c r="J14" s="4">
        <f>'CV Rotina &lt;2A - residência'!R14</f>
        <v>0.96666666666666667</v>
      </c>
      <c r="K14" s="4">
        <f>'CV Rotina &lt;2A - residência'!T14</f>
        <v>0.98333333333333328</v>
      </c>
      <c r="L14" s="4">
        <f>'CV Rotina &lt;2A - residência'!X14</f>
        <v>0.88888888888888884</v>
      </c>
      <c r="M14" s="2">
        <f t="shared" si="0"/>
        <v>2</v>
      </c>
      <c r="N14" s="2">
        <f t="shared" si="1"/>
        <v>7</v>
      </c>
      <c r="O14" s="2">
        <f t="shared" si="2"/>
        <v>9</v>
      </c>
      <c r="P14" s="2">
        <f t="shared" si="3"/>
        <v>4</v>
      </c>
    </row>
    <row r="15" spans="1:16" x14ac:dyDescent="0.25">
      <c r="A15" s="2" t="s">
        <v>5</v>
      </c>
      <c r="B15" s="2" t="s">
        <v>19</v>
      </c>
      <c r="C15" s="4">
        <f>'CV Rotina &lt;2A - residência'!F15</f>
        <v>1.4666666666666666</v>
      </c>
      <c r="D15" s="4">
        <f>'CV Rotina &lt;2A - residência'!N15</f>
        <v>1.2666666666666666</v>
      </c>
      <c r="E15" s="4">
        <f>'CV Rotina &lt;2A - residência'!H15</f>
        <v>1.0533333333333332</v>
      </c>
      <c r="F15" s="4">
        <f>'CV Rotina &lt;2A - residência'!J15</f>
        <v>1.0666666666666667</v>
      </c>
      <c r="G15" s="4">
        <f>'CV Rotina &lt;2A - residência'!L15</f>
        <v>1.3733333333333333</v>
      </c>
      <c r="H15" s="4">
        <f>'CV Rotina &lt;2A - residência'!V15</f>
        <v>0.82666666666666666</v>
      </c>
      <c r="I15" s="4">
        <f>'CV Rotina &lt;2A - residência'!P15</f>
        <v>1.44</v>
      </c>
      <c r="J15" s="4">
        <f>'CV Rotina &lt;2A - residência'!R15</f>
        <v>0.81333333333333335</v>
      </c>
      <c r="K15" s="4">
        <f>'CV Rotina &lt;2A - residência'!T15</f>
        <v>0.88</v>
      </c>
      <c r="L15" s="4">
        <f>'CV Rotina &lt;2A - residência'!X15</f>
        <v>0.85333333333333339</v>
      </c>
      <c r="M15" s="2">
        <f t="shared" si="0"/>
        <v>2</v>
      </c>
      <c r="N15" s="2">
        <f t="shared" si="1"/>
        <v>4</v>
      </c>
      <c r="O15" s="2">
        <f t="shared" si="2"/>
        <v>6</v>
      </c>
      <c r="P15" s="2">
        <f t="shared" si="3"/>
        <v>3</v>
      </c>
    </row>
    <row r="16" spans="1:16" x14ac:dyDescent="0.25">
      <c r="A16" s="2" t="s">
        <v>2</v>
      </c>
      <c r="B16" s="2" t="s">
        <v>20</v>
      </c>
      <c r="C16" s="4">
        <f>'CV Rotina &lt;2A - residência'!F16</f>
        <v>0.72368421052631582</v>
      </c>
      <c r="D16" s="4">
        <f>'CV Rotina &lt;2A - residência'!N16</f>
        <v>0.84649122807017541</v>
      </c>
      <c r="E16" s="4">
        <f>'CV Rotina &lt;2A - residência'!H16</f>
        <v>0.92105263157894735</v>
      </c>
      <c r="F16" s="4">
        <f>'CV Rotina &lt;2A - residência'!J16</f>
        <v>0.91228070175438591</v>
      </c>
      <c r="G16" s="4">
        <f>'CV Rotina &lt;2A - residência'!L16</f>
        <v>0.8771929824561403</v>
      </c>
      <c r="H16" s="4">
        <f>'CV Rotina &lt;2A - residência'!V16</f>
        <v>0.98684210526315785</v>
      </c>
      <c r="I16" s="4">
        <f>'CV Rotina &lt;2A - residência'!P16</f>
        <v>0.90350877192982459</v>
      </c>
      <c r="J16" s="4">
        <f>'CV Rotina &lt;2A - residência'!R16</f>
        <v>0.83771929824561409</v>
      </c>
      <c r="K16" s="4">
        <f>'CV Rotina &lt;2A - residência'!T16</f>
        <v>0.93421052631578949</v>
      </c>
      <c r="L16" s="4">
        <f>'CV Rotina &lt;2A - residência'!X16</f>
        <v>0.8771929824561403</v>
      </c>
      <c r="M16" s="2">
        <f t="shared" si="0"/>
        <v>0</v>
      </c>
      <c r="N16" s="2">
        <f t="shared" si="1"/>
        <v>1</v>
      </c>
      <c r="O16" s="2">
        <f t="shared" si="2"/>
        <v>1</v>
      </c>
      <c r="P16" s="2">
        <f t="shared" si="3"/>
        <v>1</v>
      </c>
    </row>
    <row r="17" spans="1:16" x14ac:dyDescent="0.25">
      <c r="A17" s="2" t="s">
        <v>5</v>
      </c>
      <c r="B17" s="2" t="s">
        <v>21</v>
      </c>
      <c r="C17" s="4">
        <f>'CV Rotina &lt;2A - residência'!F17</f>
        <v>1.0267505900865461</v>
      </c>
      <c r="D17" s="4">
        <f>'CV Rotina &lt;2A - residência'!N17</f>
        <v>0.90047206923682144</v>
      </c>
      <c r="E17" s="4">
        <f>'CV Rotina &lt;2A - residência'!H17</f>
        <v>0.90086546026750591</v>
      </c>
      <c r="F17" s="4">
        <f>'CV Rotina &lt;2A - residência'!J17</f>
        <v>0.9028324154209284</v>
      </c>
      <c r="G17" s="4">
        <f>'CV Rotina &lt;2A - residência'!L17</f>
        <v>0.92761605035405192</v>
      </c>
      <c r="H17" s="4">
        <f>'CV Rotina &lt;2A - residência'!V17</f>
        <v>0.87529504327301333</v>
      </c>
      <c r="I17" s="4">
        <f>'CV Rotina &lt;2A - residência'!P17</f>
        <v>0.90991345397324941</v>
      </c>
      <c r="J17" s="4">
        <f>'CV Rotina &lt;2A - residência'!R17</f>
        <v>0.73446105428796227</v>
      </c>
      <c r="K17" s="4">
        <f>'CV Rotina &lt;2A - residência'!T17</f>
        <v>0.89811172305271436</v>
      </c>
      <c r="L17" s="4">
        <f>'CV Rotina &lt;2A - residência'!X17</f>
        <v>0.75295043273013373</v>
      </c>
      <c r="M17" s="2">
        <f t="shared" si="0"/>
        <v>2</v>
      </c>
      <c r="N17" s="2">
        <f t="shared" si="1"/>
        <v>0</v>
      </c>
      <c r="O17" s="2">
        <f t="shared" si="2"/>
        <v>2</v>
      </c>
      <c r="P17" s="2">
        <f t="shared" si="3"/>
        <v>0</v>
      </c>
    </row>
    <row r="18" spans="1:16" x14ac:dyDescent="0.25">
      <c r="A18" s="2" t="s">
        <v>2</v>
      </c>
      <c r="B18" s="2" t="s">
        <v>22</v>
      </c>
      <c r="C18" s="4">
        <f>'CV Rotina &lt;2A - residência'!F18</f>
        <v>0.91341390925302157</v>
      </c>
      <c r="D18" s="4">
        <f>'CV Rotina &lt;2A - residência'!N18</f>
        <v>0.87200317020011886</v>
      </c>
      <c r="E18" s="4">
        <f>'CV Rotina &lt;2A - residência'!H18</f>
        <v>0.84406578165246682</v>
      </c>
      <c r="F18" s="4">
        <f>'CV Rotina &lt;2A - residência'!J18</f>
        <v>0.85159500693481271</v>
      </c>
      <c r="G18" s="4">
        <f>'CV Rotina &lt;2A - residência'!L18</f>
        <v>0.90865860907469787</v>
      </c>
      <c r="H18" s="4">
        <f>'CV Rotina &lt;2A - residência'!V18</f>
        <v>0.79809787992867054</v>
      </c>
      <c r="I18" s="4">
        <f>'CV Rotina &lt;2A - residência'!P18</f>
        <v>0.86942738260352681</v>
      </c>
      <c r="J18" s="4">
        <f>'CV Rotina &lt;2A - residência'!R18</f>
        <v>0.73231622746185854</v>
      </c>
      <c r="K18" s="4">
        <f>'CV Rotina &lt;2A - residência'!T18</f>
        <v>0.85813354468000791</v>
      </c>
      <c r="L18" s="4">
        <f>'CV Rotina &lt;2A - residência'!X18</f>
        <v>0.72260748959778087</v>
      </c>
      <c r="M18" s="2">
        <f t="shared" si="0"/>
        <v>1</v>
      </c>
      <c r="N18" s="2">
        <f t="shared" si="1"/>
        <v>0</v>
      </c>
      <c r="O18" s="2">
        <f t="shared" si="2"/>
        <v>1</v>
      </c>
      <c r="P18" s="2">
        <f t="shared" si="3"/>
        <v>0</v>
      </c>
    </row>
    <row r="19" spans="1:16" x14ac:dyDescent="0.25">
      <c r="A19" s="2" t="s">
        <v>5</v>
      </c>
      <c r="B19" s="2" t="s">
        <v>23</v>
      </c>
      <c r="C19" s="4">
        <f>'CV Rotina &lt;2A - residência'!F19</f>
        <v>0.91157894736842104</v>
      </c>
      <c r="D19" s="4">
        <f>'CV Rotina &lt;2A - residência'!N19</f>
        <v>0.94315789473684208</v>
      </c>
      <c r="E19" s="4">
        <f>'CV Rotina &lt;2A - residência'!H19</f>
        <v>0.9810526315789474</v>
      </c>
      <c r="F19" s="4">
        <f>'CV Rotina &lt;2A - residência'!J19</f>
        <v>0.97473684210526312</v>
      </c>
      <c r="G19" s="4">
        <f>'CV Rotina &lt;2A - residência'!L19</f>
        <v>0.93052631578947365</v>
      </c>
      <c r="H19" s="4">
        <f>'CV Rotina &lt;2A - residência'!V19</f>
        <v>0.99789473684210528</v>
      </c>
      <c r="I19" s="4">
        <f>'CV Rotina &lt;2A - residência'!P19</f>
        <v>0.93263157894736837</v>
      </c>
      <c r="J19" s="4">
        <f>'CV Rotina &lt;2A - residência'!R19</f>
        <v>0.89894736842105261</v>
      </c>
      <c r="K19" s="4">
        <f>'CV Rotina &lt;2A - residência'!T19</f>
        <v>0.9810526315789474</v>
      </c>
      <c r="L19" s="4">
        <f>'CV Rotina &lt;2A - residência'!X19</f>
        <v>0.88210526315789473</v>
      </c>
      <c r="M19" s="2">
        <f t="shared" si="0"/>
        <v>2</v>
      </c>
      <c r="N19" s="2">
        <f t="shared" si="1"/>
        <v>4</v>
      </c>
      <c r="O19" s="2">
        <f t="shared" si="2"/>
        <v>6</v>
      </c>
      <c r="P19" s="2">
        <f t="shared" si="3"/>
        <v>3</v>
      </c>
    </row>
    <row r="20" spans="1:16" x14ac:dyDescent="0.25">
      <c r="A20" s="2" t="s">
        <v>4</v>
      </c>
      <c r="B20" s="2" t="s">
        <v>24</v>
      </c>
      <c r="C20" s="4">
        <f>'CV Rotina &lt;2A - residência'!F20</f>
        <v>1.0154155495978552</v>
      </c>
      <c r="D20" s="4">
        <f>'CV Rotina &lt;2A - residência'!N20</f>
        <v>0.91621983914209115</v>
      </c>
      <c r="E20" s="4">
        <f>'CV Rotina &lt;2A - residência'!H20</f>
        <v>0.86260053619302945</v>
      </c>
      <c r="F20" s="4">
        <f>'CV Rotina &lt;2A - residência'!J20</f>
        <v>0.87198391420911525</v>
      </c>
      <c r="G20" s="4">
        <f>'CV Rotina &lt;2A - residência'!L20</f>
        <v>0.9048257372654156</v>
      </c>
      <c r="H20" s="4">
        <f>'CV Rotina &lt;2A - residência'!V20</f>
        <v>0.82439678284182305</v>
      </c>
      <c r="I20" s="4">
        <f>'CV Rotina &lt;2A - residência'!P20</f>
        <v>0.87533512064343166</v>
      </c>
      <c r="J20" s="4">
        <f>'CV Rotina &lt;2A - residência'!R20</f>
        <v>0.75</v>
      </c>
      <c r="K20" s="4">
        <f>'CV Rotina &lt;2A - residência'!T20</f>
        <v>0.82573726541554959</v>
      </c>
      <c r="L20" s="4">
        <f>'CV Rotina &lt;2A - residência'!X20</f>
        <v>0.67292225201072386</v>
      </c>
      <c r="M20" s="2">
        <f t="shared" si="0"/>
        <v>2</v>
      </c>
      <c r="N20" s="2">
        <f t="shared" si="1"/>
        <v>0</v>
      </c>
      <c r="O20" s="2">
        <f t="shared" si="2"/>
        <v>2</v>
      </c>
      <c r="P20" s="2">
        <f t="shared" si="3"/>
        <v>0</v>
      </c>
    </row>
    <row r="21" spans="1:16" x14ac:dyDescent="0.25">
      <c r="A21" s="2" t="s">
        <v>3</v>
      </c>
      <c r="B21" s="2" t="s">
        <v>25</v>
      </c>
      <c r="C21" s="4">
        <f>'CV Rotina &lt;2A - residência'!F21</f>
        <v>0.91811414392059554</v>
      </c>
      <c r="D21" s="4">
        <f>'CV Rotina &lt;2A - residência'!N21</f>
        <v>0.95285359801488834</v>
      </c>
      <c r="E21" s="4">
        <f>'CV Rotina &lt;2A - residência'!H21</f>
        <v>1.0446650124069479</v>
      </c>
      <c r="F21" s="4">
        <f>'CV Rotina &lt;2A - residência'!J21</f>
        <v>1.0397022332506203</v>
      </c>
      <c r="G21" s="4">
        <f>'CV Rotina &lt;2A - residência'!L21</f>
        <v>1.0024813895781637</v>
      </c>
      <c r="H21" s="4">
        <f>'CV Rotina &lt;2A - residência'!V21</f>
        <v>1.1017369727047146</v>
      </c>
      <c r="I21" s="4">
        <f>'CV Rotina &lt;2A - residência'!P21</f>
        <v>1.0397022332506203</v>
      </c>
      <c r="J21" s="4">
        <f>'CV Rotina &lt;2A - residência'!R21</f>
        <v>0.8982630272952854</v>
      </c>
      <c r="K21" s="4">
        <f>'CV Rotina &lt;2A - residência'!T21</f>
        <v>1.0347394540942929</v>
      </c>
      <c r="L21" s="4">
        <f>'CV Rotina &lt;2A - residência'!X21</f>
        <v>1.0148883374689825</v>
      </c>
      <c r="M21" s="2">
        <f t="shared" si="0"/>
        <v>2</v>
      </c>
      <c r="N21" s="2">
        <f t="shared" si="1"/>
        <v>7</v>
      </c>
      <c r="O21" s="2">
        <f t="shared" si="2"/>
        <v>9</v>
      </c>
      <c r="P21" s="2">
        <f t="shared" si="3"/>
        <v>4</v>
      </c>
    </row>
    <row r="22" spans="1:16" x14ac:dyDescent="0.25">
      <c r="A22" s="2" t="s">
        <v>2</v>
      </c>
      <c r="B22" s="2" t="s">
        <v>26</v>
      </c>
      <c r="C22" s="4">
        <f>'CV Rotina &lt;2A - residência'!F22</f>
        <v>0.90666666666666662</v>
      </c>
      <c r="D22" s="4">
        <f>'CV Rotina &lt;2A - residência'!N22</f>
        <v>0.9</v>
      </c>
      <c r="E22" s="4">
        <f>'CV Rotina &lt;2A - residência'!H22</f>
        <v>0.82</v>
      </c>
      <c r="F22" s="4">
        <f>'CV Rotina &lt;2A - residência'!J22</f>
        <v>0.80666666666666664</v>
      </c>
      <c r="G22" s="4">
        <f>'CV Rotina &lt;2A - residência'!L22</f>
        <v>0.87333333333333329</v>
      </c>
      <c r="H22" s="4">
        <f>'CV Rotina &lt;2A - residência'!V22</f>
        <v>0.88</v>
      </c>
      <c r="I22" s="4">
        <f>'CV Rotina &lt;2A - residência'!P22</f>
        <v>0.84666666666666668</v>
      </c>
      <c r="J22" s="4">
        <f>'CV Rotina &lt;2A - residência'!R22</f>
        <v>0.82</v>
      </c>
      <c r="K22" s="4">
        <f>'CV Rotina &lt;2A - residência'!T22</f>
        <v>0.90666666666666662</v>
      </c>
      <c r="L22" s="4">
        <f>'CV Rotina &lt;2A - residência'!X22</f>
        <v>0.84666666666666668</v>
      </c>
      <c r="M22" s="2">
        <f t="shared" si="0"/>
        <v>2</v>
      </c>
      <c r="N22" s="2">
        <f t="shared" si="1"/>
        <v>0</v>
      </c>
      <c r="O22" s="2">
        <f t="shared" si="2"/>
        <v>2</v>
      </c>
      <c r="P22" s="2">
        <f t="shared" si="3"/>
        <v>0</v>
      </c>
    </row>
    <row r="23" spans="1:16" x14ac:dyDescent="0.25">
      <c r="A23" s="2" t="s">
        <v>5</v>
      </c>
      <c r="B23" s="2" t="s">
        <v>27</v>
      </c>
      <c r="C23" s="4">
        <f>'CV Rotina &lt;2A - residência'!F23</f>
        <v>1.0833333333333333</v>
      </c>
      <c r="D23" s="4">
        <f>'CV Rotina &lt;2A - residência'!N23</f>
        <v>1.05</v>
      </c>
      <c r="E23" s="4">
        <f>'CV Rotina &lt;2A - residência'!H23</f>
        <v>1.1166666666666667</v>
      </c>
      <c r="F23" s="4">
        <f>'CV Rotina &lt;2A - residência'!J23</f>
        <v>1.1166666666666667</v>
      </c>
      <c r="G23" s="4">
        <f>'CV Rotina &lt;2A - residência'!L23</f>
        <v>1.1000000000000001</v>
      </c>
      <c r="H23" s="4">
        <f>'CV Rotina &lt;2A - residência'!V23</f>
        <v>1</v>
      </c>
      <c r="I23" s="4">
        <f>'CV Rotina &lt;2A - residência'!P23</f>
        <v>1.1166666666666667</v>
      </c>
      <c r="J23" s="4">
        <f>'CV Rotina &lt;2A - residência'!R23</f>
        <v>0.85</v>
      </c>
      <c r="K23" s="4">
        <f>'CV Rotina &lt;2A - residência'!T23</f>
        <v>1.1166666666666667</v>
      </c>
      <c r="L23" s="4">
        <f>'CV Rotina &lt;2A - residência'!X23</f>
        <v>1.0333333333333334</v>
      </c>
      <c r="M23" s="2">
        <f t="shared" si="0"/>
        <v>2</v>
      </c>
      <c r="N23" s="2">
        <f t="shared" si="1"/>
        <v>7</v>
      </c>
      <c r="O23" s="2">
        <f t="shared" si="2"/>
        <v>9</v>
      </c>
      <c r="P23" s="2">
        <f t="shared" si="3"/>
        <v>4</v>
      </c>
    </row>
    <row r="24" spans="1:16" x14ac:dyDescent="0.25">
      <c r="A24" s="2" t="s">
        <v>2</v>
      </c>
      <c r="B24" s="2" t="s">
        <v>28</v>
      </c>
      <c r="C24" s="4">
        <f>'CV Rotina &lt;2A - residência'!F24</f>
        <v>0.92636579572446553</v>
      </c>
      <c r="D24" s="4">
        <f>'CV Rotina &lt;2A - residência'!N24</f>
        <v>0.98337292161520184</v>
      </c>
      <c r="E24" s="4">
        <f>'CV Rotina &lt;2A - residência'!H24</f>
        <v>0.99524940617577196</v>
      </c>
      <c r="F24" s="4">
        <f>'CV Rotina &lt;2A - residência'!J24</f>
        <v>0.99762470308788598</v>
      </c>
      <c r="G24" s="4">
        <f>'CV Rotina &lt;2A - residência'!L24</f>
        <v>0.99287410926365793</v>
      </c>
      <c r="H24" s="4">
        <f>'CV Rotina &lt;2A - residência'!V24</f>
        <v>0.96912114014251782</v>
      </c>
      <c r="I24" s="4">
        <f>'CV Rotina &lt;2A - residência'!P24</f>
        <v>0.97862232779097391</v>
      </c>
      <c r="J24" s="4">
        <f>'CV Rotina &lt;2A - residência'!R24</f>
        <v>0.94061757719714967</v>
      </c>
      <c r="K24" s="4">
        <f>'CV Rotina &lt;2A - residência'!T24</f>
        <v>0.9334916864608076</v>
      </c>
      <c r="L24" s="4">
        <f>'CV Rotina &lt;2A - residência'!X24</f>
        <v>0.9002375296912114</v>
      </c>
      <c r="M24" s="2">
        <f t="shared" si="0"/>
        <v>2</v>
      </c>
      <c r="N24" s="2">
        <f t="shared" si="1"/>
        <v>5</v>
      </c>
      <c r="O24" s="2">
        <f t="shared" si="2"/>
        <v>7</v>
      </c>
      <c r="P24" s="2">
        <f t="shared" si="3"/>
        <v>4</v>
      </c>
    </row>
    <row r="25" spans="1:16" x14ac:dyDescent="0.25">
      <c r="A25" s="2" t="s">
        <v>5</v>
      </c>
      <c r="B25" s="2" t="s">
        <v>29</v>
      </c>
      <c r="C25" s="4">
        <f>'CV Rotina &lt;2A - residência'!F25</f>
        <v>1.0579710144927537</v>
      </c>
      <c r="D25" s="4">
        <f>'CV Rotina &lt;2A - residência'!N25</f>
        <v>1.2898550724637681</v>
      </c>
      <c r="E25" s="4">
        <f>'CV Rotina &lt;2A - residência'!H25</f>
        <v>1.318840579710145</v>
      </c>
      <c r="F25" s="4">
        <f>'CV Rotina &lt;2A - residência'!J25</f>
        <v>1.318840579710145</v>
      </c>
      <c r="G25" s="4">
        <f>'CV Rotina &lt;2A - residência'!L25</f>
        <v>1.3043478260869565</v>
      </c>
      <c r="H25" s="4">
        <f>'CV Rotina &lt;2A - residência'!V25</f>
        <v>0.97101449275362317</v>
      </c>
      <c r="I25" s="4">
        <f>'CV Rotina &lt;2A - residência'!P25</f>
        <v>1.3333333333333333</v>
      </c>
      <c r="J25" s="4">
        <f>'CV Rotina &lt;2A - residência'!R25</f>
        <v>0.94202898550724634</v>
      </c>
      <c r="K25" s="4">
        <f>'CV Rotina &lt;2A - residência'!T25</f>
        <v>0.98550724637681164</v>
      </c>
      <c r="L25" s="4">
        <f>'CV Rotina &lt;2A - residência'!X25</f>
        <v>0.88405797101449279</v>
      </c>
      <c r="M25" s="2">
        <f t="shared" si="0"/>
        <v>2</v>
      </c>
      <c r="N25" s="2">
        <f t="shared" si="1"/>
        <v>6</v>
      </c>
      <c r="O25" s="2">
        <f t="shared" si="2"/>
        <v>8</v>
      </c>
      <c r="P25" s="2">
        <f t="shared" si="3"/>
        <v>4</v>
      </c>
    </row>
    <row r="26" spans="1:16" x14ac:dyDescent="0.25">
      <c r="A26" s="2" t="s">
        <v>3</v>
      </c>
      <c r="B26" s="2" t="s">
        <v>30</v>
      </c>
      <c r="C26" s="4">
        <f>'CV Rotina &lt;2A - residência'!F26</f>
        <v>0.93258426966292129</v>
      </c>
      <c r="D26" s="4">
        <f>'CV Rotina &lt;2A - residência'!N26</f>
        <v>0.96254681647940077</v>
      </c>
      <c r="E26" s="4">
        <f>'CV Rotina &lt;2A - residência'!H26</f>
        <v>0.99625468164794007</v>
      </c>
      <c r="F26" s="4">
        <f>'CV Rotina &lt;2A - residência'!J26</f>
        <v>1.0037453183520599</v>
      </c>
      <c r="G26" s="4">
        <f>'CV Rotina &lt;2A - residência'!L26</f>
        <v>1</v>
      </c>
      <c r="H26" s="4">
        <f>'CV Rotina &lt;2A - residência'!V26</f>
        <v>0.93632958801498123</v>
      </c>
      <c r="I26" s="4">
        <f>'CV Rotina &lt;2A - residência'!P26</f>
        <v>1.0112359550561798</v>
      </c>
      <c r="J26" s="4">
        <f>'CV Rotina &lt;2A - residência'!R26</f>
        <v>0.86142322097378277</v>
      </c>
      <c r="K26" s="4">
        <f>'CV Rotina &lt;2A - residência'!T26</f>
        <v>0.74531835205992514</v>
      </c>
      <c r="L26" s="4">
        <f>'CV Rotina &lt;2A - residência'!X26</f>
        <v>0.7865168539325843</v>
      </c>
      <c r="M26" s="2">
        <f t="shared" si="0"/>
        <v>2</v>
      </c>
      <c r="N26" s="2">
        <f t="shared" si="1"/>
        <v>4</v>
      </c>
      <c r="O26" s="2">
        <f t="shared" si="2"/>
        <v>6</v>
      </c>
      <c r="P26" s="2">
        <f t="shared" si="3"/>
        <v>3</v>
      </c>
    </row>
    <row r="27" spans="1:16" x14ac:dyDescent="0.25">
      <c r="A27" s="2" t="s">
        <v>2</v>
      </c>
      <c r="B27" s="2" t="s">
        <v>31</v>
      </c>
      <c r="C27" s="4">
        <f>'CV Rotina &lt;2A - residência'!F27</f>
        <v>0.82572614107883813</v>
      </c>
      <c r="D27" s="4">
        <f>'CV Rotina &lt;2A - residência'!N27</f>
        <v>0.89626556016597514</v>
      </c>
      <c r="E27" s="4">
        <f>'CV Rotina &lt;2A - residência'!H27</f>
        <v>0.82987551867219922</v>
      </c>
      <c r="F27" s="4">
        <f>'CV Rotina &lt;2A - residência'!J27</f>
        <v>0.84232365145228216</v>
      </c>
      <c r="G27" s="4">
        <f>'CV Rotina &lt;2A - residência'!L27</f>
        <v>0.91286307053941906</v>
      </c>
      <c r="H27" s="4">
        <f>'CV Rotina &lt;2A - residência'!V27</f>
        <v>0.91286307053941906</v>
      </c>
      <c r="I27" s="4">
        <f>'CV Rotina &lt;2A - residência'!P27</f>
        <v>0.85477178423236511</v>
      </c>
      <c r="J27" s="4">
        <f>'CV Rotina &lt;2A - residência'!R27</f>
        <v>0.72199170124481327</v>
      </c>
      <c r="K27" s="4">
        <f>'CV Rotina &lt;2A - residência'!T27</f>
        <v>0.80497925311203322</v>
      </c>
      <c r="L27" s="4">
        <f>'CV Rotina &lt;2A - residência'!X27</f>
        <v>0.82157676348547715</v>
      </c>
      <c r="M27" s="2">
        <f t="shared" si="0"/>
        <v>0</v>
      </c>
      <c r="N27" s="2">
        <f t="shared" si="1"/>
        <v>0</v>
      </c>
      <c r="O27" s="2">
        <f t="shared" si="2"/>
        <v>0</v>
      </c>
      <c r="P27" s="2">
        <f t="shared" si="3"/>
        <v>0</v>
      </c>
    </row>
    <row r="28" spans="1:16" x14ac:dyDescent="0.25">
      <c r="A28" s="2" t="s">
        <v>4</v>
      </c>
      <c r="B28" s="2" t="s">
        <v>32</v>
      </c>
      <c r="C28" s="4">
        <f>'CV Rotina &lt;2A - residência'!F28</f>
        <v>0.86524822695035464</v>
      </c>
      <c r="D28" s="4">
        <f>'CV Rotina &lt;2A - residência'!N28</f>
        <v>0.88652482269503541</v>
      </c>
      <c r="E28" s="4">
        <f>'CV Rotina &lt;2A - residência'!H28</f>
        <v>0.95744680851063835</v>
      </c>
      <c r="F28" s="4">
        <f>'CV Rotina &lt;2A - residência'!J28</f>
        <v>0.95035460992907805</v>
      </c>
      <c r="G28" s="4">
        <f>'CV Rotina &lt;2A - residência'!L28</f>
        <v>0.87943262411347523</v>
      </c>
      <c r="H28" s="4">
        <f>'CV Rotina &lt;2A - residência'!V28</f>
        <v>1.0354609929078014</v>
      </c>
      <c r="I28" s="4">
        <f>'CV Rotina &lt;2A - residência'!P28</f>
        <v>0.95744680851063835</v>
      </c>
      <c r="J28" s="4">
        <f>'CV Rotina &lt;2A - residência'!R28</f>
        <v>0.82978723404255317</v>
      </c>
      <c r="K28" s="4">
        <f>'CV Rotina &lt;2A - residência'!T28</f>
        <v>1.0851063829787233</v>
      </c>
      <c r="L28" s="4">
        <f>'CV Rotina &lt;2A - residência'!X28</f>
        <v>0.97163120567375882</v>
      </c>
      <c r="M28" s="2">
        <f t="shared" si="0"/>
        <v>0</v>
      </c>
      <c r="N28" s="2">
        <f t="shared" si="1"/>
        <v>6</v>
      </c>
      <c r="O28" s="2">
        <f t="shared" si="2"/>
        <v>6</v>
      </c>
      <c r="P28" s="2">
        <f t="shared" si="3"/>
        <v>3</v>
      </c>
    </row>
    <row r="29" spans="1:16" x14ac:dyDescent="0.25">
      <c r="A29" s="2" t="s">
        <v>5</v>
      </c>
      <c r="B29" s="2" t="s">
        <v>33</v>
      </c>
      <c r="C29" s="4">
        <f>'CV Rotina &lt;2A - residência'!F29</f>
        <v>0.78329571106094809</v>
      </c>
      <c r="D29" s="4">
        <f>'CV Rotina &lt;2A - residência'!N29</f>
        <v>0.90970654627539504</v>
      </c>
      <c r="E29" s="4">
        <f>'CV Rotina &lt;2A - residência'!H29</f>
        <v>0.82167042889390518</v>
      </c>
      <c r="F29" s="4">
        <f>'CV Rotina &lt;2A - residência'!J29</f>
        <v>0.83521444695259595</v>
      </c>
      <c r="G29" s="4">
        <f>'CV Rotina &lt;2A - residência'!L29</f>
        <v>0.94356659142212185</v>
      </c>
      <c r="H29" s="4">
        <f>'CV Rotina &lt;2A - residência'!V29</f>
        <v>0.82392776523702027</v>
      </c>
      <c r="I29" s="4">
        <f>'CV Rotina &lt;2A - residência'!P29</f>
        <v>0.90293453724604966</v>
      </c>
      <c r="J29" s="4">
        <f>'CV Rotina &lt;2A - residência'!R29</f>
        <v>0.76975169300225732</v>
      </c>
      <c r="K29" s="4">
        <f>'CV Rotina &lt;2A - residência'!T29</f>
        <v>0.75620767494356655</v>
      </c>
      <c r="L29" s="4">
        <f>'CV Rotina &lt;2A - residência'!X29</f>
        <v>0.7065462753950339</v>
      </c>
      <c r="M29" s="2">
        <f t="shared" si="0"/>
        <v>1</v>
      </c>
      <c r="N29" s="2">
        <f t="shared" si="1"/>
        <v>0</v>
      </c>
      <c r="O29" s="2">
        <f t="shared" si="2"/>
        <v>1</v>
      </c>
      <c r="P29" s="2">
        <f t="shared" si="3"/>
        <v>0</v>
      </c>
    </row>
    <row r="30" spans="1:16" x14ac:dyDescent="0.25">
      <c r="A30" s="2" t="s">
        <v>2</v>
      </c>
      <c r="B30" s="2" t="s">
        <v>34</v>
      </c>
      <c r="C30" s="4">
        <f>'CV Rotina &lt;2A - residência'!F30</f>
        <v>0.95053400786958964</v>
      </c>
      <c r="D30" s="4">
        <f>'CV Rotina &lt;2A - residência'!N30</f>
        <v>0.87970770095559303</v>
      </c>
      <c r="E30" s="4">
        <f>'CV Rotina &lt;2A - residência'!H30</f>
        <v>0.83473861720067455</v>
      </c>
      <c r="F30" s="4">
        <f>'CV Rotina &lt;2A - residência'!J30</f>
        <v>0.84429454749859467</v>
      </c>
      <c r="G30" s="4">
        <f>'CV Rotina &lt;2A - residência'!L30</f>
        <v>0.9066891512085441</v>
      </c>
      <c r="H30" s="4">
        <f>'CV Rotina &lt;2A - residência'!V30</f>
        <v>0.83192804946599208</v>
      </c>
      <c r="I30" s="4">
        <f>'CV Rotina &lt;2A - residência'!P30</f>
        <v>0.84485666104553114</v>
      </c>
      <c r="J30" s="4">
        <f>'CV Rotina &lt;2A - residência'!R30</f>
        <v>0.6329398538504778</v>
      </c>
      <c r="K30" s="4">
        <f>'CV Rotina &lt;2A - residência'!T30</f>
        <v>0.84260820685778526</v>
      </c>
      <c r="L30" s="4">
        <f>'CV Rotina &lt;2A - residência'!X30</f>
        <v>0.730185497470489</v>
      </c>
      <c r="M30" s="2">
        <f t="shared" si="0"/>
        <v>1</v>
      </c>
      <c r="N30" s="2">
        <f t="shared" si="1"/>
        <v>0</v>
      </c>
      <c r="O30" s="2">
        <f t="shared" si="2"/>
        <v>1</v>
      </c>
      <c r="P30" s="2">
        <f t="shared" si="3"/>
        <v>0</v>
      </c>
    </row>
    <row r="31" spans="1:16" x14ac:dyDescent="0.25">
      <c r="A31" s="2" t="s">
        <v>2</v>
      </c>
      <c r="B31" s="2" t="s">
        <v>35</v>
      </c>
      <c r="C31" s="4">
        <f>'CV Rotina &lt;2A - residência'!F31</f>
        <v>0.99431818181818177</v>
      </c>
      <c r="D31" s="4">
        <f>'CV Rotina &lt;2A - residência'!N31</f>
        <v>1.0909090909090908</v>
      </c>
      <c r="E31" s="4">
        <f>'CV Rotina &lt;2A - residência'!H31</f>
        <v>1.0965909090909092</v>
      </c>
      <c r="F31" s="4">
        <f>'CV Rotina &lt;2A - residência'!J31</f>
        <v>1.1022727272727273</v>
      </c>
      <c r="G31" s="4">
        <f>'CV Rotina &lt;2A - residência'!L31</f>
        <v>1.1051136363636365</v>
      </c>
      <c r="H31" s="4">
        <f>'CV Rotina &lt;2A - residência'!V31</f>
        <v>1.0823863636363635</v>
      </c>
      <c r="I31" s="4">
        <f>'CV Rotina &lt;2A - residência'!P31</f>
        <v>1.0568181818181819</v>
      </c>
      <c r="J31" s="4">
        <f>'CV Rotina &lt;2A - residência'!R31</f>
        <v>1.0255681818181819</v>
      </c>
      <c r="K31" s="4">
        <f>'CV Rotina &lt;2A - residência'!T31</f>
        <v>1.1051136363636365</v>
      </c>
      <c r="L31" s="4">
        <f>'CV Rotina &lt;2A - residência'!X31</f>
        <v>1.0426136363636365</v>
      </c>
      <c r="M31" s="2">
        <f t="shared" si="0"/>
        <v>2</v>
      </c>
      <c r="N31" s="2">
        <f t="shared" si="1"/>
        <v>8</v>
      </c>
      <c r="O31" s="2">
        <f t="shared" si="2"/>
        <v>10</v>
      </c>
      <c r="P31" s="2">
        <f t="shared" si="3"/>
        <v>4</v>
      </c>
    </row>
    <row r="32" spans="1:16" x14ac:dyDescent="0.25">
      <c r="A32" s="2" t="s">
        <v>2</v>
      </c>
      <c r="B32" s="2" t="s">
        <v>36</v>
      </c>
      <c r="C32" s="4">
        <f>'CV Rotina &lt;2A - residência'!F32</f>
        <v>0.95</v>
      </c>
      <c r="D32" s="4">
        <f>'CV Rotina &lt;2A - residência'!N32</f>
        <v>0.92142857142857137</v>
      </c>
      <c r="E32" s="4">
        <f>'CV Rotina &lt;2A - residência'!H32</f>
        <v>0.9285714285714286</v>
      </c>
      <c r="F32" s="4">
        <f>'CV Rotina &lt;2A - residência'!J32</f>
        <v>0.93571428571428572</v>
      </c>
      <c r="G32" s="4">
        <f>'CV Rotina &lt;2A - residência'!L32</f>
        <v>0.9285714285714286</v>
      </c>
      <c r="H32" s="4">
        <f>'CV Rotina &lt;2A - residência'!V32</f>
        <v>0.94285714285714284</v>
      </c>
      <c r="I32" s="4">
        <f>'CV Rotina &lt;2A - residência'!P32</f>
        <v>0.93571428571428572</v>
      </c>
      <c r="J32" s="4">
        <f>'CV Rotina &lt;2A - residência'!R32</f>
        <v>0.75</v>
      </c>
      <c r="K32" s="4">
        <f>'CV Rotina &lt;2A - residência'!T32</f>
        <v>0.95714285714285718</v>
      </c>
      <c r="L32" s="4">
        <f>'CV Rotina &lt;2A - residência'!X32</f>
        <v>0.95</v>
      </c>
      <c r="M32" s="2">
        <f t="shared" si="0"/>
        <v>2</v>
      </c>
      <c r="N32" s="2">
        <f t="shared" si="1"/>
        <v>2</v>
      </c>
      <c r="O32" s="2">
        <f t="shared" si="2"/>
        <v>4</v>
      </c>
      <c r="P32" s="2">
        <f t="shared" si="3"/>
        <v>0</v>
      </c>
    </row>
    <row r="33" spans="1:16" x14ac:dyDescent="0.25">
      <c r="A33" s="2" t="s">
        <v>5</v>
      </c>
      <c r="B33" s="2" t="s">
        <v>37</v>
      </c>
      <c r="C33" s="4">
        <f>'CV Rotina &lt;2A - residência'!F33</f>
        <v>0.91603053435114501</v>
      </c>
      <c r="D33" s="4">
        <f>'CV Rotina &lt;2A - residência'!N33</f>
        <v>0.9007633587786259</v>
      </c>
      <c r="E33" s="4">
        <f>'CV Rotina &lt;2A - residência'!H33</f>
        <v>0.9007633587786259</v>
      </c>
      <c r="F33" s="4">
        <f>'CV Rotina &lt;2A - residência'!J33</f>
        <v>0.9007633587786259</v>
      </c>
      <c r="G33" s="4">
        <f>'CV Rotina &lt;2A - residência'!L33</f>
        <v>0.9007633587786259</v>
      </c>
      <c r="H33" s="4">
        <f>'CV Rotina &lt;2A - residência'!V33</f>
        <v>0.87786259541984735</v>
      </c>
      <c r="I33" s="4">
        <f>'CV Rotina &lt;2A - residência'!P33</f>
        <v>0.85496183206106868</v>
      </c>
      <c r="J33" s="4">
        <f>'CV Rotina &lt;2A - residência'!R33</f>
        <v>0.77099236641221369</v>
      </c>
      <c r="K33" s="4">
        <f>'CV Rotina &lt;2A - residência'!T33</f>
        <v>0.87786259541984735</v>
      </c>
      <c r="L33" s="4">
        <f>'CV Rotina &lt;2A - residência'!X33</f>
        <v>0.81679389312977102</v>
      </c>
      <c r="M33" s="2">
        <f t="shared" si="0"/>
        <v>2</v>
      </c>
      <c r="N33" s="2">
        <f t="shared" si="1"/>
        <v>0</v>
      </c>
      <c r="O33" s="2">
        <f t="shared" si="2"/>
        <v>2</v>
      </c>
      <c r="P33" s="2">
        <f t="shared" si="3"/>
        <v>0</v>
      </c>
    </row>
    <row r="34" spans="1:16" x14ac:dyDescent="0.25">
      <c r="A34" s="2" t="s">
        <v>5</v>
      </c>
      <c r="B34" s="2" t="s">
        <v>38</v>
      </c>
      <c r="C34" s="4">
        <f>'CV Rotina &lt;2A - residência'!F34</f>
        <v>0.77551020408163263</v>
      </c>
      <c r="D34" s="4">
        <f>'CV Rotina &lt;2A - residência'!N34</f>
        <v>0.82993197278911568</v>
      </c>
      <c r="E34" s="4">
        <f>'CV Rotina &lt;2A - residência'!H34</f>
        <v>0.79591836734693877</v>
      </c>
      <c r="F34" s="4">
        <f>'CV Rotina &lt;2A - residência'!J34</f>
        <v>0.80952380952380953</v>
      </c>
      <c r="G34" s="4">
        <f>'CV Rotina &lt;2A - residência'!L34</f>
        <v>0.80272108843537415</v>
      </c>
      <c r="H34" s="4">
        <f>'CV Rotina &lt;2A - residência'!V34</f>
        <v>0.87074829931972786</v>
      </c>
      <c r="I34" s="4">
        <f>'CV Rotina &lt;2A - residência'!P34</f>
        <v>0.87755102040816324</v>
      </c>
      <c r="J34" s="4">
        <f>'CV Rotina &lt;2A - residência'!R34</f>
        <v>0.88435374149659862</v>
      </c>
      <c r="K34" s="4">
        <f>'CV Rotina &lt;2A - residência'!T34</f>
        <v>0.91156462585034015</v>
      </c>
      <c r="L34" s="4">
        <f>'CV Rotina &lt;2A - residência'!X34</f>
        <v>0.88435374149659862</v>
      </c>
      <c r="M34" s="2">
        <f t="shared" si="0"/>
        <v>0</v>
      </c>
      <c r="N34" s="2">
        <f t="shared" si="1"/>
        <v>0</v>
      </c>
      <c r="O34" s="2">
        <f>SUM(M34:N34)</f>
        <v>0</v>
      </c>
      <c r="P34" s="2">
        <f t="shared" si="3"/>
        <v>0</v>
      </c>
    </row>
    <row r="35" spans="1:16" x14ac:dyDescent="0.25">
      <c r="A35" s="2" t="s">
        <v>5</v>
      </c>
      <c r="B35" s="2" t="s">
        <v>39</v>
      </c>
      <c r="C35" s="4">
        <f>'CV Rotina &lt;2A - residência'!F35</f>
        <v>1.0175438596491229</v>
      </c>
      <c r="D35" s="4">
        <f>'CV Rotina &lt;2A - residência'!N35</f>
        <v>1.1637426900584795</v>
      </c>
      <c r="E35" s="4">
        <f>'CV Rotina &lt;2A - residência'!H35</f>
        <v>1.1403508771929824</v>
      </c>
      <c r="F35" s="4">
        <f>'CV Rotina &lt;2A - residência'!J35</f>
        <v>1.1578947368421053</v>
      </c>
      <c r="G35" s="4">
        <f>'CV Rotina &lt;2A - residência'!L35</f>
        <v>1.1871345029239766</v>
      </c>
      <c r="H35" s="4">
        <f>'CV Rotina &lt;2A - residência'!V35</f>
        <v>0.98830409356725146</v>
      </c>
      <c r="I35" s="4">
        <f>'CV Rotina &lt;2A - residência'!P35</f>
        <v>1.1228070175438596</v>
      </c>
      <c r="J35" s="4">
        <f>'CV Rotina &lt;2A - residência'!R35</f>
        <v>1.0877192982456141</v>
      </c>
      <c r="K35" s="4">
        <f>'CV Rotina &lt;2A - residência'!T35</f>
        <v>1.1871345029239766</v>
      </c>
      <c r="L35" s="4">
        <f>'CV Rotina &lt;2A - residência'!X35</f>
        <v>1.0760233918128654</v>
      </c>
      <c r="M35" s="2">
        <f t="shared" si="0"/>
        <v>2</v>
      </c>
      <c r="N35" s="2">
        <f t="shared" si="1"/>
        <v>8</v>
      </c>
      <c r="O35" s="2">
        <f t="shared" si="2"/>
        <v>10</v>
      </c>
      <c r="P35" s="2">
        <f t="shared" si="3"/>
        <v>4</v>
      </c>
    </row>
    <row r="36" spans="1:16" x14ac:dyDescent="0.25">
      <c r="A36" s="2" t="s">
        <v>2</v>
      </c>
      <c r="B36" s="2" t="s">
        <v>40</v>
      </c>
      <c r="C36" s="4">
        <f>'CV Rotina &lt;2A - residência'!F36</f>
        <v>1.0709219858156029</v>
      </c>
      <c r="D36" s="4">
        <f>'CV Rotina &lt;2A - residência'!N36</f>
        <v>1.0709219858156029</v>
      </c>
      <c r="E36" s="4">
        <f>'CV Rotina &lt;2A - residência'!H36</f>
        <v>1.0780141843971631</v>
      </c>
      <c r="F36" s="4">
        <f>'CV Rotina &lt;2A - residência'!J36</f>
        <v>1.0851063829787233</v>
      </c>
      <c r="G36" s="4">
        <f>'CV Rotina &lt;2A - residência'!L36</f>
        <v>1.0709219858156029</v>
      </c>
      <c r="H36" s="4">
        <f>'CV Rotina &lt;2A - residência'!V36</f>
        <v>1.0141843971631206</v>
      </c>
      <c r="I36" s="4">
        <f>'CV Rotina &lt;2A - residência'!P36</f>
        <v>1.0709219858156029</v>
      </c>
      <c r="J36" s="4">
        <f>'CV Rotina &lt;2A - residência'!R36</f>
        <v>1.0212765957446808</v>
      </c>
      <c r="K36" s="4">
        <f>'CV Rotina &lt;2A - residência'!T36</f>
        <v>0.96453900709219853</v>
      </c>
      <c r="L36" s="4">
        <f>'CV Rotina &lt;2A - residência'!X36</f>
        <v>0.87943262411347523</v>
      </c>
      <c r="M36" s="2">
        <f t="shared" si="0"/>
        <v>2</v>
      </c>
      <c r="N36" s="2">
        <f t="shared" si="1"/>
        <v>7</v>
      </c>
      <c r="O36" s="2">
        <f t="shared" si="2"/>
        <v>9</v>
      </c>
      <c r="P36" s="2">
        <f t="shared" si="3"/>
        <v>4</v>
      </c>
    </row>
    <row r="37" spans="1:16" x14ac:dyDescent="0.25">
      <c r="A37" s="2" t="s">
        <v>5</v>
      </c>
      <c r="B37" s="2" t="s">
        <v>41</v>
      </c>
      <c r="C37" s="4">
        <f>'CV Rotina &lt;2A - residência'!F37</f>
        <v>0.92198581560283688</v>
      </c>
      <c r="D37" s="4">
        <f>'CV Rotina &lt;2A - residência'!N37</f>
        <v>0.89539007092198586</v>
      </c>
      <c r="E37" s="4">
        <f>'CV Rotina &lt;2A - residência'!H37</f>
        <v>0.84751773049645385</v>
      </c>
      <c r="F37" s="4">
        <f>'CV Rotina &lt;2A - residência'!J37</f>
        <v>0.85106382978723405</v>
      </c>
      <c r="G37" s="4">
        <f>'CV Rotina &lt;2A - residência'!L37</f>
        <v>0.92553191489361697</v>
      </c>
      <c r="H37" s="4">
        <f>'CV Rotina &lt;2A - residência'!V37</f>
        <v>0.82978723404255317</v>
      </c>
      <c r="I37" s="4">
        <f>'CV Rotina &lt;2A - residência'!P37</f>
        <v>0.85460992907801414</v>
      </c>
      <c r="J37" s="4">
        <f>'CV Rotina &lt;2A - residência'!R37</f>
        <v>0.65248226950354615</v>
      </c>
      <c r="K37" s="4">
        <f>'CV Rotina &lt;2A - residência'!T37</f>
        <v>0.76950354609929073</v>
      </c>
      <c r="L37" s="4">
        <f>'CV Rotina &lt;2A - residência'!X37</f>
        <v>0.63475177304964536</v>
      </c>
      <c r="M37" s="2">
        <f t="shared" si="0"/>
        <v>1</v>
      </c>
      <c r="N37" s="2">
        <f t="shared" si="1"/>
        <v>0</v>
      </c>
      <c r="O37" s="2">
        <f t="shared" si="2"/>
        <v>1</v>
      </c>
      <c r="P37" s="2">
        <f t="shared" si="3"/>
        <v>0</v>
      </c>
    </row>
    <row r="38" spans="1:16" x14ac:dyDescent="0.25">
      <c r="A38" s="2" t="s">
        <v>2</v>
      </c>
      <c r="B38" s="2" t="s">
        <v>42</v>
      </c>
      <c r="C38" s="4">
        <f>'CV Rotina &lt;2A - residência'!F38</f>
        <v>1.0634920634920635</v>
      </c>
      <c r="D38" s="4">
        <f>'CV Rotina &lt;2A - residência'!N38</f>
        <v>1.0079365079365079</v>
      </c>
      <c r="E38" s="4">
        <f>'CV Rotina &lt;2A - residência'!H38</f>
        <v>0.93650793650793651</v>
      </c>
      <c r="F38" s="4">
        <f>'CV Rotina &lt;2A - residência'!J38</f>
        <v>0.93650793650793651</v>
      </c>
      <c r="G38" s="4">
        <f>'CV Rotina &lt;2A - residência'!L38</f>
        <v>0.99206349206349209</v>
      </c>
      <c r="H38" s="4">
        <f>'CV Rotina &lt;2A - residência'!V38</f>
        <v>0.9285714285714286</v>
      </c>
      <c r="I38" s="4">
        <f>'CV Rotina &lt;2A - residência'!P38</f>
        <v>0.97619047619047616</v>
      </c>
      <c r="J38" s="4">
        <f>'CV Rotina &lt;2A - residência'!R38</f>
        <v>0.82539682539682535</v>
      </c>
      <c r="K38" s="4">
        <f>'CV Rotina &lt;2A - residência'!T38</f>
        <v>0.86507936507936511</v>
      </c>
      <c r="L38" s="4">
        <f>'CV Rotina &lt;2A - residência'!X38</f>
        <v>0.86507936507936511</v>
      </c>
      <c r="M38" s="2">
        <f t="shared" si="0"/>
        <v>2</v>
      </c>
      <c r="N38" s="2">
        <f t="shared" si="1"/>
        <v>2</v>
      </c>
      <c r="O38" s="2">
        <f t="shared" si="2"/>
        <v>4</v>
      </c>
      <c r="P38" s="2">
        <f t="shared" si="3"/>
        <v>1</v>
      </c>
    </row>
    <row r="39" spans="1:16" x14ac:dyDescent="0.25">
      <c r="A39" s="2" t="s">
        <v>5</v>
      </c>
      <c r="B39" s="2" t="s">
        <v>43</v>
      </c>
      <c r="C39" s="4">
        <f>'CV Rotina &lt;2A - residência'!F39</f>
        <v>0.88913525498891355</v>
      </c>
      <c r="D39" s="4">
        <f>'CV Rotina &lt;2A - residência'!N39</f>
        <v>0.88026607538802659</v>
      </c>
      <c r="E39" s="4">
        <f>'CV Rotina &lt;2A - residência'!H39</f>
        <v>0.83813747228381374</v>
      </c>
      <c r="F39" s="4">
        <f>'CV Rotina &lt;2A - residência'!J39</f>
        <v>0.84478935698447899</v>
      </c>
      <c r="G39" s="4">
        <f>'CV Rotina &lt;2A - residência'!L39</f>
        <v>0.90465631929046564</v>
      </c>
      <c r="H39" s="4">
        <f>'CV Rotina &lt;2A - residência'!V39</f>
        <v>0.72505543237250558</v>
      </c>
      <c r="I39" s="4">
        <f>'CV Rotina &lt;2A - residência'!P39</f>
        <v>0.8824833702882483</v>
      </c>
      <c r="J39" s="4">
        <f>'CV Rotina &lt;2A - residência'!R39</f>
        <v>0.73835920177383596</v>
      </c>
      <c r="K39" s="4">
        <f>'CV Rotina &lt;2A - residência'!T39</f>
        <v>0.79157427937915747</v>
      </c>
      <c r="L39" s="4">
        <f>'CV Rotina &lt;2A - residência'!X39</f>
        <v>0.75166297117516634</v>
      </c>
      <c r="M39" s="2">
        <f t="shared" si="0"/>
        <v>0</v>
      </c>
      <c r="N39" s="2">
        <f t="shared" si="1"/>
        <v>0</v>
      </c>
      <c r="O39" s="2">
        <f t="shared" si="2"/>
        <v>0</v>
      </c>
      <c r="P39" s="2">
        <f t="shared" si="3"/>
        <v>0</v>
      </c>
    </row>
    <row r="40" spans="1:16" x14ac:dyDescent="0.25">
      <c r="A40" s="2" t="s">
        <v>3</v>
      </c>
      <c r="B40" s="2" t="s">
        <v>44</v>
      </c>
      <c r="C40" s="4">
        <f>'CV Rotina &lt;2A - residência'!F40</f>
        <v>0.9349112426035503</v>
      </c>
      <c r="D40" s="4">
        <f>'CV Rotina &lt;2A - residência'!N40</f>
        <v>0.93885601577909272</v>
      </c>
      <c r="E40" s="4">
        <f>'CV Rotina &lt;2A - residência'!H40</f>
        <v>0.86785009861932938</v>
      </c>
      <c r="F40" s="4">
        <f>'CV Rotina &lt;2A - residência'!J40</f>
        <v>0.89151873767258383</v>
      </c>
      <c r="G40" s="4">
        <f>'CV Rotina &lt;2A - residência'!L40</f>
        <v>0.9526627218934911</v>
      </c>
      <c r="H40" s="4">
        <f>'CV Rotina &lt;2A - residência'!V40</f>
        <v>0.94871794871794868</v>
      </c>
      <c r="I40" s="4">
        <f>'CV Rotina &lt;2A - residência'!P40</f>
        <v>0.9526627218934911</v>
      </c>
      <c r="J40" s="4">
        <f>'CV Rotina &lt;2A - residência'!R40</f>
        <v>0.70611439842209078</v>
      </c>
      <c r="K40" s="4">
        <f>'CV Rotina &lt;2A - residência'!T40</f>
        <v>0.86982248520710059</v>
      </c>
      <c r="L40" s="4">
        <f>'CV Rotina &lt;2A - residência'!X40</f>
        <v>0.79881656804733725</v>
      </c>
      <c r="M40" s="2">
        <f t="shared" si="0"/>
        <v>2</v>
      </c>
      <c r="N40" s="2">
        <f t="shared" si="1"/>
        <v>2</v>
      </c>
      <c r="O40" s="2">
        <f t="shared" si="2"/>
        <v>4</v>
      </c>
      <c r="P40" s="2">
        <f t="shared" si="3"/>
        <v>1</v>
      </c>
    </row>
    <row r="41" spans="1:16" x14ac:dyDescent="0.25">
      <c r="A41" s="2" t="s">
        <v>5</v>
      </c>
      <c r="B41" s="2" t="s">
        <v>45</v>
      </c>
      <c r="C41" s="4">
        <f>'CV Rotina &lt;2A - residência'!F41</f>
        <v>1.1241379310344828</v>
      </c>
      <c r="D41" s="4">
        <f>'CV Rotina &lt;2A - residência'!N41</f>
        <v>1.0896551724137931</v>
      </c>
      <c r="E41" s="4">
        <f>'CV Rotina &lt;2A - residência'!H41</f>
        <v>1.096551724137931</v>
      </c>
      <c r="F41" s="4">
        <f>'CV Rotina &lt;2A - residência'!J41</f>
        <v>1.103448275862069</v>
      </c>
      <c r="G41" s="4">
        <f>'CV Rotina &lt;2A - residência'!L41</f>
        <v>1.1310344827586207</v>
      </c>
      <c r="H41" s="4">
        <f>'CV Rotina &lt;2A - residência'!V41</f>
        <v>1.0068965517241379</v>
      </c>
      <c r="I41" s="4">
        <f>'CV Rotina &lt;2A - residência'!P41</f>
        <v>1.1103448275862069</v>
      </c>
      <c r="J41" s="4">
        <f>'CV Rotina &lt;2A - residência'!R41</f>
        <v>0.90344827586206899</v>
      </c>
      <c r="K41" s="4">
        <f>'CV Rotina &lt;2A - residência'!T41</f>
        <v>1.0551724137931036</v>
      </c>
      <c r="L41" s="4">
        <f>'CV Rotina &lt;2A - residência'!X41</f>
        <v>0.92413793103448272</v>
      </c>
      <c r="M41" s="2">
        <f t="shared" si="0"/>
        <v>2</v>
      </c>
      <c r="N41" s="2">
        <f t="shared" si="1"/>
        <v>6</v>
      </c>
      <c r="O41" s="2">
        <f t="shared" si="2"/>
        <v>8</v>
      </c>
      <c r="P41" s="2">
        <f t="shared" si="3"/>
        <v>4</v>
      </c>
    </row>
    <row r="42" spans="1:16" x14ac:dyDescent="0.25">
      <c r="A42" s="2" t="s">
        <v>2</v>
      </c>
      <c r="B42" s="2" t="s">
        <v>46</v>
      </c>
      <c r="C42" s="4">
        <f>'CV Rotina &lt;2A - residência'!F42</f>
        <v>1.0946745562130178</v>
      </c>
      <c r="D42" s="4">
        <f>'CV Rotina &lt;2A - residência'!N42</f>
        <v>1.029585798816568</v>
      </c>
      <c r="E42" s="4">
        <f>'CV Rotina &lt;2A - residência'!H42</f>
        <v>0.94082840236686394</v>
      </c>
      <c r="F42" s="4">
        <f>'CV Rotina &lt;2A - residência'!J42</f>
        <v>0.94082840236686394</v>
      </c>
      <c r="G42" s="4">
        <f>'CV Rotina &lt;2A - residência'!L42</f>
        <v>1.0177514792899409</v>
      </c>
      <c r="H42" s="4">
        <f>'CV Rotina &lt;2A - residência'!V42</f>
        <v>0.88165680473372776</v>
      </c>
      <c r="I42" s="4">
        <f>'CV Rotina &lt;2A - residência'!P42</f>
        <v>1.0059171597633136</v>
      </c>
      <c r="J42" s="4">
        <f>'CV Rotina &lt;2A - residência'!R42</f>
        <v>0.84023668639053251</v>
      </c>
      <c r="K42" s="4">
        <f>'CV Rotina &lt;2A - residência'!T42</f>
        <v>0.92307692307692313</v>
      </c>
      <c r="L42" s="4">
        <f>'CV Rotina &lt;2A - residência'!X42</f>
        <v>0.83431952662721898</v>
      </c>
      <c r="M42" s="2">
        <f t="shared" si="0"/>
        <v>2</v>
      </c>
      <c r="N42" s="2">
        <f t="shared" si="1"/>
        <v>2</v>
      </c>
      <c r="O42" s="2">
        <f t="shared" si="2"/>
        <v>4</v>
      </c>
      <c r="P42" s="2">
        <f t="shared" si="3"/>
        <v>1</v>
      </c>
    </row>
    <row r="43" spans="1:16" x14ac:dyDescent="0.25">
      <c r="A43" s="2" t="s">
        <v>2</v>
      </c>
      <c r="B43" s="2" t="s">
        <v>47</v>
      </c>
      <c r="C43" s="4">
        <f>'CV Rotina &lt;2A - residência'!F43</f>
        <v>1.3295454545454546</v>
      </c>
      <c r="D43" s="4">
        <f>'CV Rotina &lt;2A - residência'!N43</f>
        <v>1.4204545454545454</v>
      </c>
      <c r="E43" s="4">
        <f>'CV Rotina &lt;2A - residência'!H43</f>
        <v>1.3181818181818181</v>
      </c>
      <c r="F43" s="4">
        <f>'CV Rotina &lt;2A - residência'!J43</f>
        <v>1.3181818181818181</v>
      </c>
      <c r="G43" s="4">
        <f>'CV Rotina &lt;2A - residência'!L43</f>
        <v>1.4431818181818181</v>
      </c>
      <c r="H43" s="4">
        <f>'CV Rotina &lt;2A - residência'!V43</f>
        <v>1.0795454545454546</v>
      </c>
      <c r="I43" s="4">
        <f>'CV Rotina &lt;2A - residência'!P43</f>
        <v>1.2159090909090908</v>
      </c>
      <c r="J43" s="4">
        <f>'CV Rotina &lt;2A - residência'!R43</f>
        <v>1.125</v>
      </c>
      <c r="K43" s="4">
        <f>'CV Rotina &lt;2A - residência'!T43</f>
        <v>1.0340909090909092</v>
      </c>
      <c r="L43" s="4">
        <f>'CV Rotina &lt;2A - residência'!X43</f>
        <v>1.0227272727272727</v>
      </c>
      <c r="M43" s="2">
        <f t="shared" si="0"/>
        <v>2</v>
      </c>
      <c r="N43" s="2">
        <f t="shared" si="1"/>
        <v>8</v>
      </c>
      <c r="O43" s="2">
        <f t="shared" si="2"/>
        <v>10</v>
      </c>
      <c r="P43" s="2">
        <f t="shared" si="3"/>
        <v>4</v>
      </c>
    </row>
    <row r="44" spans="1:16" x14ac:dyDescent="0.25">
      <c r="A44" s="2" t="s">
        <v>4</v>
      </c>
      <c r="B44" s="2" t="s">
        <v>48</v>
      </c>
      <c r="C44" s="4">
        <f>'CV Rotina &lt;2A - residência'!F44</f>
        <v>0.92267267267267272</v>
      </c>
      <c r="D44" s="4">
        <f>'CV Rotina &lt;2A - residência'!N44</f>
        <v>0.83596096096096095</v>
      </c>
      <c r="E44" s="4">
        <f>'CV Rotina &lt;2A - residência'!H44</f>
        <v>0.79466966966966968</v>
      </c>
      <c r="F44" s="4">
        <f>'CV Rotina &lt;2A - residência'!J44</f>
        <v>0.80180180180180183</v>
      </c>
      <c r="G44" s="4">
        <f>'CV Rotina &lt;2A - residência'!L44</f>
        <v>0.84159159159159158</v>
      </c>
      <c r="H44" s="4">
        <f>'CV Rotina &lt;2A - residência'!V44</f>
        <v>0.85698198198198194</v>
      </c>
      <c r="I44" s="4">
        <f>'CV Rotina &lt;2A - residência'!P44</f>
        <v>0.82807807807807809</v>
      </c>
      <c r="J44" s="4">
        <f>'CV Rotina &lt;2A - residência'!R44</f>
        <v>0.70457957957957962</v>
      </c>
      <c r="K44" s="4">
        <f>'CV Rotina &lt;2A - residência'!T44</f>
        <v>0.83858858858858853</v>
      </c>
      <c r="L44" s="4">
        <f>'CV Rotina &lt;2A - residência'!X44</f>
        <v>0.73160660660660659</v>
      </c>
      <c r="M44" s="2">
        <f t="shared" si="0"/>
        <v>1</v>
      </c>
      <c r="N44" s="2">
        <f t="shared" si="1"/>
        <v>0</v>
      </c>
      <c r="O44" s="2">
        <f t="shared" si="2"/>
        <v>1</v>
      </c>
      <c r="P44" s="2">
        <f t="shared" si="3"/>
        <v>0</v>
      </c>
    </row>
    <row r="45" spans="1:16" x14ac:dyDescent="0.25">
      <c r="A45" s="2" t="s">
        <v>4</v>
      </c>
      <c r="B45" s="2" t="s">
        <v>49</v>
      </c>
      <c r="C45" s="4">
        <f>'CV Rotina &lt;2A - residência'!F45</f>
        <v>1.0902255639097744</v>
      </c>
      <c r="D45" s="4">
        <f>'CV Rotina &lt;2A - residência'!N45</f>
        <v>1.255639097744361</v>
      </c>
      <c r="E45" s="4">
        <f>'CV Rotina &lt;2A - residência'!H45</f>
        <v>1.1954887218045114</v>
      </c>
      <c r="F45" s="4">
        <f>'CV Rotina &lt;2A - residência'!J45</f>
        <v>1.2030075187969924</v>
      </c>
      <c r="G45" s="4">
        <f>'CV Rotina &lt;2A - residência'!L45</f>
        <v>1.2932330827067668</v>
      </c>
      <c r="H45" s="4">
        <f>'CV Rotina &lt;2A - residência'!V45</f>
        <v>1</v>
      </c>
      <c r="I45" s="4">
        <f>'CV Rotina &lt;2A - residência'!P45</f>
        <v>1.2706766917293233</v>
      </c>
      <c r="J45" s="4">
        <f>'CV Rotina &lt;2A - residência'!R45</f>
        <v>1</v>
      </c>
      <c r="K45" s="4">
        <f>'CV Rotina &lt;2A - residência'!T45</f>
        <v>0.95488721804511278</v>
      </c>
      <c r="L45" s="4">
        <f>'CV Rotina &lt;2A - residência'!X45</f>
        <v>0.91729323308270672</v>
      </c>
      <c r="M45" s="2">
        <f t="shared" si="0"/>
        <v>2</v>
      </c>
      <c r="N45" s="2">
        <f t="shared" si="1"/>
        <v>7</v>
      </c>
      <c r="O45" s="2">
        <f t="shared" si="2"/>
        <v>9</v>
      </c>
      <c r="P45" s="2">
        <f t="shared" si="3"/>
        <v>4</v>
      </c>
    </row>
    <row r="46" spans="1:16" x14ac:dyDescent="0.25">
      <c r="A46" s="2" t="s">
        <v>5</v>
      </c>
      <c r="B46" s="2" t="s">
        <v>50</v>
      </c>
      <c r="C46" s="4">
        <f>'CV Rotina &lt;2A - residência'!F46</f>
        <v>1.0327552986512525</v>
      </c>
      <c r="D46" s="4">
        <f>'CV Rotina &lt;2A - residência'!N46</f>
        <v>1.0211946050096339</v>
      </c>
      <c r="E46" s="4">
        <f>'CV Rotina &lt;2A - residência'!H46</f>
        <v>0.97302504816955682</v>
      </c>
      <c r="F46" s="4">
        <f>'CV Rotina &lt;2A - residência'!J46</f>
        <v>1.0038535645472062</v>
      </c>
      <c r="G46" s="4">
        <f>'CV Rotina &lt;2A - residência'!L46</f>
        <v>1.0558766859344895</v>
      </c>
      <c r="H46" s="4">
        <f>'CV Rotina &lt;2A - residência'!V46</f>
        <v>0.95953757225433522</v>
      </c>
      <c r="I46" s="4">
        <f>'CV Rotina &lt;2A - residência'!P46</f>
        <v>1</v>
      </c>
      <c r="J46" s="4">
        <f>'CV Rotina &lt;2A - residência'!R46</f>
        <v>0.73217726396917149</v>
      </c>
      <c r="K46" s="4">
        <f>'CV Rotina &lt;2A - residência'!T46</f>
        <v>0.95568400770712914</v>
      </c>
      <c r="L46" s="4">
        <f>'CV Rotina &lt;2A - residência'!X46</f>
        <v>0.86319845857418109</v>
      </c>
      <c r="M46" s="2">
        <f t="shared" si="0"/>
        <v>2</v>
      </c>
      <c r="N46" s="2">
        <f t="shared" si="1"/>
        <v>6</v>
      </c>
      <c r="O46" s="2">
        <f t="shared" si="2"/>
        <v>8</v>
      </c>
      <c r="P46" s="2">
        <f t="shared" si="3"/>
        <v>4</v>
      </c>
    </row>
    <row r="47" spans="1:16" x14ac:dyDescent="0.25">
      <c r="A47" s="2" t="s">
        <v>2</v>
      </c>
      <c r="B47" s="2" t="s">
        <v>51</v>
      </c>
      <c r="C47" s="4">
        <f>'CV Rotina &lt;2A - residência'!F47</f>
        <v>1.0659898477157361</v>
      </c>
      <c r="D47" s="4">
        <f>'CV Rotina &lt;2A - residência'!N47</f>
        <v>1.0253807106598984</v>
      </c>
      <c r="E47" s="4">
        <f>'CV Rotina &lt;2A - residência'!H47</f>
        <v>1.0355329949238579</v>
      </c>
      <c r="F47" s="4">
        <f>'CV Rotina &lt;2A - residência'!J47</f>
        <v>1.0253807106598984</v>
      </c>
      <c r="G47" s="4">
        <f>'CV Rotina &lt;2A - residência'!L47</f>
        <v>1.0406091370558375</v>
      </c>
      <c r="H47" s="4">
        <f>'CV Rotina &lt;2A - residência'!V47</f>
        <v>1.0304568527918783</v>
      </c>
      <c r="I47" s="4">
        <f>'CV Rotina &lt;2A - residência'!P47</f>
        <v>1.0050761421319796</v>
      </c>
      <c r="J47" s="4">
        <f>'CV Rotina &lt;2A - residência'!R47</f>
        <v>0.8324873096446701</v>
      </c>
      <c r="K47" s="4">
        <f>'CV Rotina &lt;2A - residência'!T47</f>
        <v>1.0964467005076142</v>
      </c>
      <c r="L47" s="4">
        <f>'CV Rotina &lt;2A - residência'!X47</f>
        <v>1.0101522842639594</v>
      </c>
      <c r="M47" s="2">
        <f t="shared" si="0"/>
        <v>2</v>
      </c>
      <c r="N47" s="2">
        <f t="shared" si="1"/>
        <v>7</v>
      </c>
      <c r="O47" s="2">
        <f t="shared" si="2"/>
        <v>9</v>
      </c>
      <c r="P47" s="2">
        <f t="shared" si="3"/>
        <v>4</v>
      </c>
    </row>
    <row r="48" spans="1:16" x14ac:dyDescent="0.25">
      <c r="A48" s="2" t="s">
        <v>4</v>
      </c>
      <c r="B48" s="2" t="s">
        <v>52</v>
      </c>
      <c r="C48" s="4">
        <f>'CV Rotina &lt;2A - residência'!F48</f>
        <v>1.0145985401459854</v>
      </c>
      <c r="D48" s="4">
        <f>'CV Rotina &lt;2A - residência'!N48</f>
        <v>1.0948905109489051</v>
      </c>
      <c r="E48" s="4">
        <f>'CV Rotina &lt;2A - residência'!H48</f>
        <v>0.97080291970802923</v>
      </c>
      <c r="F48" s="4">
        <f>'CV Rotina &lt;2A - residência'!J48</f>
        <v>0.97810218978102192</v>
      </c>
      <c r="G48" s="4">
        <f>'CV Rotina &lt;2A - residência'!L48</f>
        <v>1.051094890510949</v>
      </c>
      <c r="H48" s="4">
        <f>'CV Rotina &lt;2A - residência'!V48</f>
        <v>0.97080291970802923</v>
      </c>
      <c r="I48" s="4">
        <f>'CV Rotina &lt;2A - residência'!P48</f>
        <v>0.97080291970802923</v>
      </c>
      <c r="J48" s="4">
        <f>'CV Rotina &lt;2A - residência'!R48</f>
        <v>1.0072992700729928</v>
      </c>
      <c r="K48" s="4">
        <f>'CV Rotina &lt;2A - residência'!T48</f>
        <v>1.0364963503649636</v>
      </c>
      <c r="L48" s="4">
        <f>'CV Rotina &lt;2A - residência'!X48</f>
        <v>1.0145985401459854</v>
      </c>
      <c r="M48" s="2">
        <f t="shared" si="0"/>
        <v>2</v>
      </c>
      <c r="N48" s="2">
        <f t="shared" si="1"/>
        <v>8</v>
      </c>
      <c r="O48" s="2">
        <f t="shared" si="2"/>
        <v>10</v>
      </c>
      <c r="P48" s="2">
        <f t="shared" si="3"/>
        <v>4</v>
      </c>
    </row>
    <row r="49" spans="1:16" x14ac:dyDescent="0.25">
      <c r="A49" s="2" t="s">
        <v>5</v>
      </c>
      <c r="B49" s="2" t="s">
        <v>53</v>
      </c>
      <c r="C49" s="4">
        <f>'CV Rotina &lt;2A - residência'!F49</f>
        <v>0.94545454545454544</v>
      </c>
      <c r="D49" s="4">
        <f>'CV Rotina &lt;2A - residência'!N49</f>
        <v>0.86909090909090914</v>
      </c>
      <c r="E49" s="4">
        <f>'CV Rotina &lt;2A - residência'!H49</f>
        <v>0.83636363636363631</v>
      </c>
      <c r="F49" s="4">
        <f>'CV Rotina &lt;2A - residência'!J49</f>
        <v>0.83636363636363631</v>
      </c>
      <c r="G49" s="4">
        <f>'CV Rotina &lt;2A - residência'!L49</f>
        <v>0.88727272727272732</v>
      </c>
      <c r="H49" s="4">
        <f>'CV Rotina &lt;2A - residência'!V49</f>
        <v>0.86909090909090914</v>
      </c>
      <c r="I49" s="4">
        <f>'CV Rotina &lt;2A - residência'!P49</f>
        <v>0.8545454545454545</v>
      </c>
      <c r="J49" s="4">
        <f>'CV Rotina &lt;2A - residência'!R49</f>
        <v>0.80727272727272725</v>
      </c>
      <c r="K49" s="4">
        <f>'CV Rotina &lt;2A - residência'!T49</f>
        <v>0.90909090909090906</v>
      </c>
      <c r="L49" s="4">
        <f>'CV Rotina &lt;2A - residência'!X49</f>
        <v>0.91272727272727272</v>
      </c>
      <c r="M49" s="2">
        <f t="shared" si="0"/>
        <v>1</v>
      </c>
      <c r="N49" s="2">
        <f t="shared" si="1"/>
        <v>0</v>
      </c>
      <c r="O49" s="2">
        <f t="shared" si="2"/>
        <v>1</v>
      </c>
      <c r="P49" s="2">
        <f t="shared" si="3"/>
        <v>0</v>
      </c>
    </row>
    <row r="50" spans="1:16" x14ac:dyDescent="0.25">
      <c r="A50" s="2" t="s">
        <v>3</v>
      </c>
      <c r="B50" s="2" t="s">
        <v>54</v>
      </c>
      <c r="C50" s="4">
        <f>'CV Rotina &lt;2A - residência'!F50</f>
        <v>0.84615384615384615</v>
      </c>
      <c r="D50" s="4">
        <f>'CV Rotina &lt;2A - residência'!N50</f>
        <v>0.94871794871794868</v>
      </c>
      <c r="E50" s="4">
        <f>'CV Rotina &lt;2A - residência'!H50</f>
        <v>0.93406593406593408</v>
      </c>
      <c r="F50" s="4">
        <f>'CV Rotina &lt;2A - residência'!J50</f>
        <v>0.92673992673992678</v>
      </c>
      <c r="G50" s="4">
        <f>'CV Rotina &lt;2A - residência'!L50</f>
        <v>0.93040293040293043</v>
      </c>
      <c r="H50" s="4">
        <f>'CV Rotina &lt;2A - residência'!V50</f>
        <v>0.98168498168498164</v>
      </c>
      <c r="I50" s="4">
        <f>'CV Rotina &lt;2A - residência'!P50</f>
        <v>0.94139194139194138</v>
      </c>
      <c r="J50" s="4">
        <f>'CV Rotina &lt;2A - residência'!R50</f>
        <v>0.93406593406593408</v>
      </c>
      <c r="K50" s="4">
        <f>'CV Rotina &lt;2A - residência'!T50</f>
        <v>1.0109890109890109</v>
      </c>
      <c r="L50" s="4">
        <f>'CV Rotina &lt;2A - residência'!X50</f>
        <v>0.97435897435897434</v>
      </c>
      <c r="M50" s="2">
        <f t="shared" si="0"/>
        <v>1</v>
      </c>
      <c r="N50" s="2">
        <f t="shared" si="1"/>
        <v>3</v>
      </c>
      <c r="O50" s="2">
        <f t="shared" si="2"/>
        <v>4</v>
      </c>
      <c r="P50" s="2">
        <f t="shared" si="3"/>
        <v>1</v>
      </c>
    </row>
    <row r="51" spans="1:16" x14ac:dyDescent="0.25">
      <c r="A51" s="2" t="s">
        <v>3</v>
      </c>
      <c r="B51" s="2" t="s">
        <v>55</v>
      </c>
      <c r="C51" s="4">
        <f>'CV Rotina &lt;2A - residência'!F51</f>
        <v>1.0714285714285714</v>
      </c>
      <c r="D51" s="4">
        <f>'CV Rotina &lt;2A - residência'!N51</f>
        <v>0.95714285714285718</v>
      </c>
      <c r="E51" s="4">
        <f>'CV Rotina &lt;2A - residência'!H51</f>
        <v>0.7857142857142857</v>
      </c>
      <c r="F51" s="4">
        <f>'CV Rotina &lt;2A - residência'!J51</f>
        <v>0.81428571428571428</v>
      </c>
      <c r="G51" s="4">
        <f>'CV Rotina &lt;2A - residência'!L51</f>
        <v>0.95714285714285718</v>
      </c>
      <c r="H51" s="4">
        <f>'CV Rotina &lt;2A - residência'!V51</f>
        <v>0.91428571428571426</v>
      </c>
      <c r="I51" s="4">
        <f>'CV Rotina &lt;2A - residência'!P51</f>
        <v>0.91428571428571426</v>
      </c>
      <c r="J51" s="4">
        <f>'CV Rotina &lt;2A - residência'!R51</f>
        <v>0.82857142857142863</v>
      </c>
      <c r="K51" s="4">
        <f>'CV Rotina &lt;2A - residência'!T51</f>
        <v>1</v>
      </c>
      <c r="L51" s="4">
        <f>'CV Rotina &lt;2A - residência'!X51</f>
        <v>1</v>
      </c>
      <c r="M51" s="2">
        <f t="shared" si="0"/>
        <v>2</v>
      </c>
      <c r="N51" s="2">
        <f t="shared" si="1"/>
        <v>3</v>
      </c>
      <c r="O51" s="2">
        <f t="shared" si="2"/>
        <v>5</v>
      </c>
      <c r="P51" s="2">
        <f t="shared" si="3"/>
        <v>1</v>
      </c>
    </row>
    <row r="52" spans="1:16" x14ac:dyDescent="0.25">
      <c r="A52" s="2" t="s">
        <v>5</v>
      </c>
      <c r="B52" s="2" t="s">
        <v>56</v>
      </c>
      <c r="C52" s="4">
        <f>'CV Rotina &lt;2A - residência'!F52</f>
        <v>1.0853080568720379</v>
      </c>
      <c r="D52" s="4">
        <f>'CV Rotina &lt;2A - residência'!N52</f>
        <v>1.1184834123222749</v>
      </c>
      <c r="E52" s="4">
        <f>'CV Rotina &lt;2A - residência'!H52</f>
        <v>1.0426540284360191</v>
      </c>
      <c r="F52" s="4">
        <f>'CV Rotina &lt;2A - residência'!J52</f>
        <v>1.066350710900474</v>
      </c>
      <c r="G52" s="4">
        <f>'CV Rotina &lt;2A - residência'!L52</f>
        <v>1.1184834123222749</v>
      </c>
      <c r="H52" s="4">
        <f>'CV Rotina &lt;2A - residência'!V52</f>
        <v>0.976303317535545</v>
      </c>
      <c r="I52" s="4">
        <f>'CV Rotina &lt;2A - residência'!P52</f>
        <v>1.04739336492891</v>
      </c>
      <c r="J52" s="4">
        <f>'CV Rotina &lt;2A - residência'!R52</f>
        <v>0.96682464454976302</v>
      </c>
      <c r="K52" s="4">
        <f>'CV Rotina &lt;2A - residência'!T52</f>
        <v>1.0379146919431279</v>
      </c>
      <c r="L52" s="4">
        <f>'CV Rotina &lt;2A - residência'!X52</f>
        <v>0.976303317535545</v>
      </c>
      <c r="M52" s="2">
        <f t="shared" si="0"/>
        <v>2</v>
      </c>
      <c r="N52" s="2">
        <f t="shared" si="1"/>
        <v>8</v>
      </c>
      <c r="O52" s="2">
        <f t="shared" si="2"/>
        <v>10</v>
      </c>
      <c r="P52" s="2">
        <f t="shared" si="3"/>
        <v>4</v>
      </c>
    </row>
    <row r="53" spans="1:16" x14ac:dyDescent="0.25">
      <c r="A53" s="2" t="s">
        <v>5</v>
      </c>
      <c r="B53" s="2" t="s">
        <v>57</v>
      </c>
      <c r="C53" s="4">
        <f>'CV Rotina &lt;2A - residência'!F53</f>
        <v>1.0649350649350648</v>
      </c>
      <c r="D53" s="4">
        <f>'CV Rotina &lt;2A - residência'!N53</f>
        <v>1.025974025974026</v>
      </c>
      <c r="E53" s="4">
        <f>'CV Rotina &lt;2A - residência'!H53</f>
        <v>1.0064935064935066</v>
      </c>
      <c r="F53" s="4">
        <f>'CV Rotina &lt;2A - residência'!J53</f>
        <v>1</v>
      </c>
      <c r="G53" s="4">
        <f>'CV Rotina &lt;2A - residência'!L53</f>
        <v>1.0389610389610389</v>
      </c>
      <c r="H53" s="4">
        <f>'CV Rotina &lt;2A - residência'!V53</f>
        <v>1.1363636363636365</v>
      </c>
      <c r="I53" s="4">
        <f>'CV Rotina &lt;2A - residência'!P53</f>
        <v>1.0129870129870129</v>
      </c>
      <c r="J53" s="4">
        <f>'CV Rotina &lt;2A - residência'!R53</f>
        <v>1.0324675324675325</v>
      </c>
      <c r="K53" s="4">
        <f>'CV Rotina &lt;2A - residência'!T53</f>
        <v>1.2402597402597402</v>
      </c>
      <c r="L53" s="4">
        <f>'CV Rotina &lt;2A - residência'!X53</f>
        <v>1.2467532467532467</v>
      </c>
      <c r="M53" s="2">
        <f t="shared" si="0"/>
        <v>2</v>
      </c>
      <c r="N53" s="2">
        <f t="shared" si="1"/>
        <v>8</v>
      </c>
      <c r="O53" s="2">
        <f t="shared" si="2"/>
        <v>10</v>
      </c>
      <c r="P53" s="2">
        <f t="shared" si="3"/>
        <v>4</v>
      </c>
    </row>
    <row r="54" spans="1:16" x14ac:dyDescent="0.25">
      <c r="A54" s="2" t="s">
        <v>3</v>
      </c>
      <c r="B54" s="2" t="s">
        <v>58</v>
      </c>
      <c r="C54" s="4">
        <f>'CV Rotina &lt;2A - residência'!F54</f>
        <v>0.92745376955903269</v>
      </c>
      <c r="D54" s="4">
        <f>'CV Rotina &lt;2A - residência'!N54</f>
        <v>0.95732574679943105</v>
      </c>
      <c r="E54" s="4">
        <f>'CV Rotina &lt;2A - residência'!H54</f>
        <v>0.91038406827880514</v>
      </c>
      <c r="F54" s="4">
        <f>'CV Rotina &lt;2A - residência'!J54</f>
        <v>0.90753911806543386</v>
      </c>
      <c r="G54" s="4">
        <f>'CV Rotina &lt;2A - residência'!L54</f>
        <v>0.98008534850640117</v>
      </c>
      <c r="H54" s="4">
        <f>'CV Rotina &lt;2A - residência'!V54</f>
        <v>0.93598862019914653</v>
      </c>
      <c r="I54" s="4">
        <f>'CV Rotina &lt;2A - residência'!P54</f>
        <v>0.97581792318634419</v>
      </c>
      <c r="J54" s="4">
        <f>'CV Rotina &lt;2A - residência'!R54</f>
        <v>0.81081081081081086</v>
      </c>
      <c r="K54" s="4">
        <f>'CV Rotina &lt;2A - residência'!T54</f>
        <v>0.90469416785206258</v>
      </c>
      <c r="L54" s="4">
        <f>'CV Rotina &lt;2A - residência'!X54</f>
        <v>0.87197724039829305</v>
      </c>
      <c r="M54" s="2">
        <f t="shared" si="0"/>
        <v>2</v>
      </c>
      <c r="N54" s="2">
        <f t="shared" si="1"/>
        <v>2</v>
      </c>
      <c r="O54" s="2">
        <f t="shared" si="2"/>
        <v>4</v>
      </c>
      <c r="P54" s="2">
        <f t="shared" si="3"/>
        <v>1</v>
      </c>
    </row>
    <row r="55" spans="1:16" x14ac:dyDescent="0.25">
      <c r="A55" s="2" t="s">
        <v>4</v>
      </c>
      <c r="B55" s="2" t="s">
        <v>59</v>
      </c>
      <c r="C55" s="4">
        <f>'CV Rotina &lt;2A - residência'!F55</f>
        <v>0.85964912280701755</v>
      </c>
      <c r="D55" s="4">
        <f>'CV Rotina &lt;2A - residência'!N55</f>
        <v>0.94736842105263153</v>
      </c>
      <c r="E55" s="4">
        <f>'CV Rotina &lt;2A - residência'!H55</f>
        <v>1</v>
      </c>
      <c r="F55" s="4">
        <f>'CV Rotina &lt;2A - residência'!J55</f>
        <v>0.99561403508771928</v>
      </c>
      <c r="G55" s="4">
        <f>'CV Rotina &lt;2A - residência'!L55</f>
        <v>0.98684210526315785</v>
      </c>
      <c r="H55" s="4">
        <f>'CV Rotina &lt;2A - residência'!V55</f>
        <v>0.96052631578947367</v>
      </c>
      <c r="I55" s="4">
        <f>'CV Rotina &lt;2A - residência'!P55</f>
        <v>0.97807017543859653</v>
      </c>
      <c r="J55" s="4">
        <f>'CV Rotina &lt;2A - residência'!R55</f>
        <v>0.96052631578947367</v>
      </c>
      <c r="K55" s="4">
        <f>'CV Rotina &lt;2A - residência'!T55</f>
        <v>0.94298245614035092</v>
      </c>
      <c r="L55" s="4">
        <f>'CV Rotina &lt;2A - residência'!X55</f>
        <v>0.85964912280701755</v>
      </c>
      <c r="M55" s="2">
        <f t="shared" si="0"/>
        <v>1</v>
      </c>
      <c r="N55" s="2">
        <f t="shared" si="1"/>
        <v>6</v>
      </c>
      <c r="O55" s="2">
        <f t="shared" si="2"/>
        <v>7</v>
      </c>
      <c r="P55" s="2">
        <f t="shared" si="3"/>
        <v>4</v>
      </c>
    </row>
    <row r="56" spans="1:16" x14ac:dyDescent="0.25">
      <c r="A56" s="2" t="s">
        <v>3</v>
      </c>
      <c r="B56" s="2" t="s">
        <v>60</v>
      </c>
      <c r="C56" s="4">
        <f>'CV Rotina &lt;2A - residência'!F56</f>
        <v>0.92441860465116277</v>
      </c>
      <c r="D56" s="4">
        <f>'CV Rotina &lt;2A - residência'!N56</f>
        <v>1.0494186046511629</v>
      </c>
      <c r="E56" s="4">
        <f>'CV Rotina &lt;2A - residência'!H56</f>
        <v>0.98255813953488369</v>
      </c>
      <c r="F56" s="4">
        <f>'CV Rotina &lt;2A - residência'!J56</f>
        <v>1.0087209302325582</v>
      </c>
      <c r="G56" s="4">
        <f>'CV Rotina &lt;2A - residência'!L56</f>
        <v>1.0755813953488371</v>
      </c>
      <c r="H56" s="4">
        <f>'CV Rotina &lt;2A - residência'!V56</f>
        <v>0.94767441860465118</v>
      </c>
      <c r="I56" s="4">
        <f>'CV Rotina &lt;2A - residência'!P56</f>
        <v>0.99709302325581395</v>
      </c>
      <c r="J56" s="4">
        <f>'CV Rotina &lt;2A - residência'!R56</f>
        <v>0.81104651162790697</v>
      </c>
      <c r="K56" s="4">
        <f>'CV Rotina &lt;2A - residência'!T56</f>
        <v>0.96802325581395354</v>
      </c>
      <c r="L56" s="4">
        <f>'CV Rotina &lt;2A - residência'!X56</f>
        <v>0.90697674418604646</v>
      </c>
      <c r="M56" s="2">
        <f t="shared" si="0"/>
        <v>2</v>
      </c>
      <c r="N56" s="2">
        <f t="shared" si="1"/>
        <v>5</v>
      </c>
      <c r="O56" s="2">
        <f t="shared" si="2"/>
        <v>7</v>
      </c>
      <c r="P56" s="2">
        <f t="shared" si="3"/>
        <v>3</v>
      </c>
    </row>
    <row r="57" spans="1:16" x14ac:dyDescent="0.25">
      <c r="A57" s="2" t="s">
        <v>3</v>
      </c>
      <c r="B57" s="2" t="s">
        <v>61</v>
      </c>
      <c r="C57" s="4">
        <f>'CV Rotina &lt;2A - residência'!F57</f>
        <v>0.96529968454258674</v>
      </c>
      <c r="D57" s="4">
        <f>'CV Rotina &lt;2A - residência'!N57</f>
        <v>0.88958990536277605</v>
      </c>
      <c r="E57" s="4">
        <f>'CV Rotina &lt;2A - residência'!H57</f>
        <v>0.83280757097791802</v>
      </c>
      <c r="F57" s="4">
        <f>'CV Rotina &lt;2A - residência'!J57</f>
        <v>0.8517350157728707</v>
      </c>
      <c r="G57" s="4">
        <f>'CV Rotina &lt;2A - residência'!L57</f>
        <v>0.93059936908517349</v>
      </c>
      <c r="H57" s="4">
        <f>'CV Rotina &lt;2A - residência'!V57</f>
        <v>0.85804416403785488</v>
      </c>
      <c r="I57" s="4">
        <f>'CV Rotina &lt;2A - residência'!P57</f>
        <v>0.82649842271293372</v>
      </c>
      <c r="J57" s="4">
        <f>'CV Rotina &lt;2A - residência'!R57</f>
        <v>0.70662460567823349</v>
      </c>
      <c r="K57" s="4">
        <f>'CV Rotina &lt;2A - residência'!T57</f>
        <v>0.93059936908517349</v>
      </c>
      <c r="L57" s="4">
        <f>'CV Rotina &lt;2A - residência'!X57</f>
        <v>0.83911671924290221</v>
      </c>
      <c r="M57" s="2">
        <f t="shared" si="0"/>
        <v>1</v>
      </c>
      <c r="N57" s="2">
        <f t="shared" si="1"/>
        <v>0</v>
      </c>
      <c r="O57" s="2">
        <f t="shared" si="2"/>
        <v>1</v>
      </c>
      <c r="P57" s="2">
        <f t="shared" si="3"/>
        <v>0</v>
      </c>
    </row>
    <row r="58" spans="1:16" x14ac:dyDescent="0.25">
      <c r="A58" s="2" t="s">
        <v>5</v>
      </c>
      <c r="B58" s="2" t="s">
        <v>62</v>
      </c>
      <c r="C58" s="4">
        <f>'CV Rotina &lt;2A - residência'!F58</f>
        <v>0.84090909090909094</v>
      </c>
      <c r="D58" s="4">
        <f>'CV Rotina &lt;2A - residência'!N58</f>
        <v>0.89610389610389607</v>
      </c>
      <c r="E58" s="4">
        <f>'CV Rotina &lt;2A - residência'!H58</f>
        <v>0.89935064935064934</v>
      </c>
      <c r="F58" s="4">
        <f>'CV Rotina &lt;2A - residência'!J58</f>
        <v>0.90259740259740262</v>
      </c>
      <c r="G58" s="4">
        <f>'CV Rotina &lt;2A - residência'!L58</f>
        <v>0.95129870129870131</v>
      </c>
      <c r="H58" s="4">
        <f>'CV Rotina &lt;2A - residência'!V58</f>
        <v>0.85389610389610393</v>
      </c>
      <c r="I58" s="4">
        <f>'CV Rotina &lt;2A - residência'!P58</f>
        <v>0.8928571428571429</v>
      </c>
      <c r="J58" s="4">
        <f>'CV Rotina &lt;2A - residência'!R58</f>
        <v>0.71753246753246758</v>
      </c>
      <c r="K58" s="4">
        <f>'CV Rotina &lt;2A - residência'!T58</f>
        <v>0.88311688311688308</v>
      </c>
      <c r="L58" s="4">
        <f>'CV Rotina &lt;2A - residência'!X58</f>
        <v>0.75974025974025972</v>
      </c>
      <c r="M58" s="2">
        <f t="shared" si="0"/>
        <v>0</v>
      </c>
      <c r="N58" s="2">
        <f t="shared" si="1"/>
        <v>1</v>
      </c>
      <c r="O58" s="2">
        <f t="shared" si="2"/>
        <v>1</v>
      </c>
      <c r="P58" s="2">
        <f t="shared" si="3"/>
        <v>1</v>
      </c>
    </row>
    <row r="59" spans="1:16" x14ac:dyDescent="0.25">
      <c r="A59" s="2" t="s">
        <v>3</v>
      </c>
      <c r="B59" s="2" t="s">
        <v>63</v>
      </c>
      <c r="C59" s="4">
        <f>'CV Rotina &lt;2A - residência'!F59</f>
        <v>1.0493827160493827</v>
      </c>
      <c r="D59" s="4">
        <f>'CV Rotina &lt;2A - residência'!N59</f>
        <v>1.0617283950617284</v>
      </c>
      <c r="E59" s="4">
        <f>'CV Rotina &lt;2A - residência'!H59</f>
        <v>1.1851851851851851</v>
      </c>
      <c r="F59" s="4">
        <f>'CV Rotina &lt;2A - residência'!J59</f>
        <v>1.1851851851851851</v>
      </c>
      <c r="G59" s="4">
        <f>'CV Rotina &lt;2A - residência'!L59</f>
        <v>1.0740740740740742</v>
      </c>
      <c r="H59" s="4">
        <f>'CV Rotina &lt;2A - residência'!V59</f>
        <v>1.0617283950617284</v>
      </c>
      <c r="I59" s="4">
        <f>'CV Rotina &lt;2A - residência'!P59</f>
        <v>1.1481481481481481</v>
      </c>
      <c r="J59" s="4">
        <f>'CV Rotina &lt;2A - residência'!R59</f>
        <v>0.98765432098765427</v>
      </c>
      <c r="K59" s="4">
        <f>'CV Rotina &lt;2A - residência'!T59</f>
        <v>1.1234567901234569</v>
      </c>
      <c r="L59" s="4">
        <f>'CV Rotina &lt;2A - residência'!X59</f>
        <v>1.1234567901234569</v>
      </c>
      <c r="M59" s="2">
        <f t="shared" si="0"/>
        <v>2</v>
      </c>
      <c r="N59" s="2">
        <f t="shared" si="1"/>
        <v>8</v>
      </c>
      <c r="O59" s="2">
        <f t="shared" si="2"/>
        <v>10</v>
      </c>
      <c r="P59" s="2">
        <f t="shared" si="3"/>
        <v>4</v>
      </c>
    </row>
    <row r="60" spans="1:16" x14ac:dyDescent="0.25">
      <c r="A60" s="2" t="s">
        <v>5</v>
      </c>
      <c r="B60" s="2" t="s">
        <v>64</v>
      </c>
      <c r="C60" s="4">
        <f>'CV Rotina &lt;2A - residência'!F60</f>
        <v>1.0368421052631578</v>
      </c>
      <c r="D60" s="4">
        <f>'CV Rotina &lt;2A - residência'!N60</f>
        <v>1.0684210526315789</v>
      </c>
      <c r="E60" s="4">
        <f>'CV Rotina &lt;2A - residência'!H60</f>
        <v>1.0315789473684212</v>
      </c>
      <c r="F60" s="4">
        <f>'CV Rotina &lt;2A - residência'!J60</f>
        <v>1.0210526315789474</v>
      </c>
      <c r="G60" s="4">
        <f>'CV Rotina &lt;2A - residência'!L60</f>
        <v>1.1052631578947369</v>
      </c>
      <c r="H60" s="4">
        <f>'CV Rotina &lt;2A - residência'!V60</f>
        <v>0.93157894736842106</v>
      </c>
      <c r="I60" s="4">
        <f>'CV Rotina &lt;2A - residência'!P60</f>
        <v>1.0736842105263158</v>
      </c>
      <c r="J60" s="4">
        <f>'CV Rotina &lt;2A - residência'!R60</f>
        <v>0.92105263157894735</v>
      </c>
      <c r="K60" s="4">
        <f>'CV Rotina &lt;2A - residência'!T60</f>
        <v>1.0157894736842106</v>
      </c>
      <c r="L60" s="4">
        <f>'CV Rotina &lt;2A - residência'!X60</f>
        <v>0.94210526315789478</v>
      </c>
      <c r="M60" s="2">
        <f t="shared" si="0"/>
        <v>2</v>
      </c>
      <c r="N60" s="2">
        <f t="shared" si="1"/>
        <v>5</v>
      </c>
      <c r="O60" s="2">
        <f t="shared" si="2"/>
        <v>7</v>
      </c>
      <c r="P60" s="2">
        <f t="shared" si="3"/>
        <v>3</v>
      </c>
    </row>
    <row r="61" spans="1:16" x14ac:dyDescent="0.25">
      <c r="A61" s="2" t="s">
        <v>4</v>
      </c>
      <c r="B61" s="2" t="s">
        <v>65</v>
      </c>
      <c r="C61" s="4">
        <f>'CV Rotina &lt;2A - residência'!F61</f>
        <v>0.80188679245283023</v>
      </c>
      <c r="D61" s="4">
        <f>'CV Rotina &lt;2A - residência'!N61</f>
        <v>0.94339622641509435</v>
      </c>
      <c r="E61" s="4">
        <f>'CV Rotina &lt;2A - residência'!H61</f>
        <v>0.88993710691823902</v>
      </c>
      <c r="F61" s="4">
        <f>'CV Rotina &lt;2A - residência'!J61</f>
        <v>0.89622641509433965</v>
      </c>
      <c r="G61" s="4">
        <f>'CV Rotina &lt;2A - residência'!L61</f>
        <v>0.95283018867924529</v>
      </c>
      <c r="H61" s="4">
        <f>'CV Rotina &lt;2A - residência'!V61</f>
        <v>0.91509433962264153</v>
      </c>
      <c r="I61" s="4">
        <f>'CV Rotina &lt;2A - residência'!P61</f>
        <v>0.95283018867924529</v>
      </c>
      <c r="J61" s="4">
        <f>'CV Rotina &lt;2A - residência'!R61</f>
        <v>0.88050314465408808</v>
      </c>
      <c r="K61" s="4">
        <f>'CV Rotina &lt;2A - residência'!T61</f>
        <v>0.95283018867924529</v>
      </c>
      <c r="L61" s="4">
        <f>'CV Rotina &lt;2A - residência'!X61</f>
        <v>0.84591194968553463</v>
      </c>
      <c r="M61" s="2">
        <f t="shared" si="0"/>
        <v>1</v>
      </c>
      <c r="N61" s="2">
        <f t="shared" si="1"/>
        <v>3</v>
      </c>
      <c r="O61" s="2">
        <f t="shared" si="2"/>
        <v>4</v>
      </c>
      <c r="P61" s="2">
        <f t="shared" si="3"/>
        <v>1</v>
      </c>
    </row>
    <row r="62" spans="1:16" x14ac:dyDescent="0.25">
      <c r="A62" s="2" t="s">
        <v>5</v>
      </c>
      <c r="B62" s="2" t="s">
        <v>66</v>
      </c>
      <c r="C62" s="4">
        <f>'CV Rotina &lt;2A - residência'!F62</f>
        <v>0.86614173228346458</v>
      </c>
      <c r="D62" s="4">
        <f>'CV Rotina &lt;2A - residência'!N62</f>
        <v>0.88188976377952755</v>
      </c>
      <c r="E62" s="4">
        <f>'CV Rotina &lt;2A - residência'!H62</f>
        <v>0.68503937007874016</v>
      </c>
      <c r="F62" s="4">
        <f>'CV Rotina &lt;2A - residência'!J62</f>
        <v>0.71653543307086609</v>
      </c>
      <c r="G62" s="4">
        <f>'CV Rotina &lt;2A - residência'!L62</f>
        <v>0.89763779527559051</v>
      </c>
      <c r="H62" s="4">
        <f>'CV Rotina &lt;2A - residência'!V62</f>
        <v>0.83464566929133854</v>
      </c>
      <c r="I62" s="4">
        <f>'CV Rotina &lt;2A - residência'!P62</f>
        <v>0.8582677165354331</v>
      </c>
      <c r="J62" s="4">
        <f>'CV Rotina &lt;2A - residência'!R62</f>
        <v>0.80314960629921262</v>
      </c>
      <c r="K62" s="4">
        <f>'CV Rotina &lt;2A - residência'!T62</f>
        <v>0.94488188976377951</v>
      </c>
      <c r="L62" s="4">
        <f>'CV Rotina &lt;2A - residência'!X62</f>
        <v>0.85039370078740162</v>
      </c>
      <c r="M62" s="2">
        <f t="shared" si="0"/>
        <v>0</v>
      </c>
      <c r="N62" s="2">
        <f t="shared" si="1"/>
        <v>0</v>
      </c>
      <c r="O62" s="2">
        <f t="shared" si="2"/>
        <v>0</v>
      </c>
      <c r="P62" s="2">
        <f t="shared" si="3"/>
        <v>0</v>
      </c>
    </row>
    <row r="63" spans="1:16" x14ac:dyDescent="0.25">
      <c r="A63" s="2" t="s">
        <v>2</v>
      </c>
      <c r="B63" s="2" t="s">
        <v>67</v>
      </c>
      <c r="C63" s="4">
        <f>'CV Rotina &lt;2A - residência'!F63</f>
        <v>0.99099099099099097</v>
      </c>
      <c r="D63" s="4">
        <f>'CV Rotina &lt;2A - residência'!N63</f>
        <v>1.0810810810810811</v>
      </c>
      <c r="E63" s="4">
        <f>'CV Rotina &lt;2A - residência'!H63</f>
        <v>1.0900900900900901</v>
      </c>
      <c r="F63" s="4">
        <f>'CV Rotina &lt;2A - residência'!J63</f>
        <v>1.0990990990990992</v>
      </c>
      <c r="G63" s="4">
        <f>'CV Rotina &lt;2A - residência'!L63</f>
        <v>1.0990990990990992</v>
      </c>
      <c r="H63" s="4">
        <f>'CV Rotina &lt;2A - residência'!V63</f>
        <v>0.91891891891891897</v>
      </c>
      <c r="I63" s="4">
        <f>'CV Rotina &lt;2A - residência'!P63</f>
        <v>1.0090090090090089</v>
      </c>
      <c r="J63" s="4">
        <f>'CV Rotina &lt;2A - residência'!R63</f>
        <v>0.89189189189189189</v>
      </c>
      <c r="K63" s="4">
        <f>'CV Rotina &lt;2A - residência'!T63</f>
        <v>0.97297297297297303</v>
      </c>
      <c r="L63" s="4">
        <f>'CV Rotina &lt;2A - residência'!X63</f>
        <v>0.95495495495495497</v>
      </c>
      <c r="M63" s="2">
        <f t="shared" si="0"/>
        <v>2</v>
      </c>
      <c r="N63" s="2">
        <f t="shared" si="1"/>
        <v>6</v>
      </c>
      <c r="O63" s="2">
        <f t="shared" si="2"/>
        <v>8</v>
      </c>
      <c r="P63" s="2">
        <f t="shared" si="3"/>
        <v>3</v>
      </c>
    </row>
    <row r="64" spans="1:16" x14ac:dyDescent="0.25">
      <c r="A64" s="2" t="s">
        <v>2</v>
      </c>
      <c r="B64" s="2" t="s">
        <v>68</v>
      </c>
      <c r="C64" s="4">
        <f>'CV Rotina &lt;2A - residência'!F64</f>
        <v>0.94969512195121952</v>
      </c>
      <c r="D64" s="4">
        <f>'CV Rotina &lt;2A - residência'!N64</f>
        <v>0.93902439024390238</v>
      </c>
      <c r="E64" s="4">
        <f>'CV Rotina &lt;2A - residência'!H64</f>
        <v>0.89786585365853655</v>
      </c>
      <c r="F64" s="4">
        <f>'CV Rotina &lt;2A - residência'!J64</f>
        <v>0.90701219512195119</v>
      </c>
      <c r="G64" s="4">
        <f>'CV Rotina &lt;2A - residência'!L64</f>
        <v>0.92682926829268297</v>
      </c>
      <c r="H64" s="4">
        <f>'CV Rotina &lt;2A - residência'!V64</f>
        <v>0.90701219512195119</v>
      </c>
      <c r="I64" s="4">
        <f>'CV Rotina &lt;2A - residência'!P64</f>
        <v>0.91463414634146345</v>
      </c>
      <c r="J64" s="4">
        <f>'CV Rotina &lt;2A - residência'!R64</f>
        <v>0.84603658536585369</v>
      </c>
      <c r="K64" s="4">
        <f>'CV Rotina &lt;2A - residência'!T64</f>
        <v>0.90701219512195119</v>
      </c>
      <c r="L64" s="4">
        <f>'CV Rotina &lt;2A - residência'!X64</f>
        <v>0.88567073170731703</v>
      </c>
      <c r="M64" s="2">
        <f t="shared" si="0"/>
        <v>2</v>
      </c>
      <c r="N64" s="2">
        <f t="shared" si="1"/>
        <v>0</v>
      </c>
      <c r="O64" s="2">
        <f t="shared" si="2"/>
        <v>2</v>
      </c>
      <c r="P64" s="2">
        <f t="shared" si="3"/>
        <v>0</v>
      </c>
    </row>
    <row r="65" spans="1:16" x14ac:dyDescent="0.25">
      <c r="A65" s="2" t="s">
        <v>2</v>
      </c>
      <c r="B65" s="2" t="s">
        <v>69</v>
      </c>
      <c r="C65" s="4">
        <f>'CV Rotina &lt;2A - residência'!F65</f>
        <v>0.89215686274509809</v>
      </c>
      <c r="D65" s="4">
        <f>'CV Rotina &lt;2A - residência'!N65</f>
        <v>0.8529411764705882</v>
      </c>
      <c r="E65" s="4">
        <f>'CV Rotina &lt;2A - residência'!H65</f>
        <v>0.80392156862745101</v>
      </c>
      <c r="F65" s="4">
        <f>'CV Rotina &lt;2A - residência'!J65</f>
        <v>0.80392156862745101</v>
      </c>
      <c r="G65" s="4">
        <f>'CV Rotina &lt;2A - residência'!L65</f>
        <v>0.86274509803921573</v>
      </c>
      <c r="H65" s="4">
        <f>'CV Rotina &lt;2A - residência'!V65</f>
        <v>0.89869281045751637</v>
      </c>
      <c r="I65" s="4">
        <f>'CV Rotina &lt;2A - residência'!P65</f>
        <v>0.82352941176470584</v>
      </c>
      <c r="J65" s="4">
        <f>'CV Rotina &lt;2A - residência'!R65</f>
        <v>0.80392156862745101</v>
      </c>
      <c r="K65" s="4">
        <f>'CV Rotina &lt;2A - residência'!T65</f>
        <v>0.94444444444444442</v>
      </c>
      <c r="L65" s="4">
        <f>'CV Rotina &lt;2A - residência'!X65</f>
        <v>0.84313725490196079</v>
      </c>
      <c r="M65" s="2">
        <f t="shared" si="0"/>
        <v>0</v>
      </c>
      <c r="N65" s="2">
        <f t="shared" si="1"/>
        <v>0</v>
      </c>
      <c r="O65" s="2">
        <f t="shared" si="2"/>
        <v>0</v>
      </c>
      <c r="P65" s="2">
        <f t="shared" si="3"/>
        <v>0</v>
      </c>
    </row>
    <row r="66" spans="1:16" x14ac:dyDescent="0.25">
      <c r="A66" s="2" t="s">
        <v>4</v>
      </c>
      <c r="B66" s="2" t="s">
        <v>70</v>
      </c>
      <c r="C66" s="4">
        <f>'CV Rotina &lt;2A - residência'!F66</f>
        <v>1</v>
      </c>
      <c r="D66" s="4">
        <f>'CV Rotina &lt;2A - residência'!N66</f>
        <v>0.89719626168224298</v>
      </c>
      <c r="E66" s="4">
        <f>'CV Rotina &lt;2A - residência'!H66</f>
        <v>0.89719626168224298</v>
      </c>
      <c r="F66" s="4">
        <f>'CV Rotina &lt;2A - residência'!J66</f>
        <v>0.90654205607476634</v>
      </c>
      <c r="G66" s="4">
        <f>'CV Rotina &lt;2A - residência'!L66</f>
        <v>0.90654205607476634</v>
      </c>
      <c r="H66" s="4">
        <f>'CV Rotina &lt;2A - residência'!V66</f>
        <v>1.0186915887850467</v>
      </c>
      <c r="I66" s="4">
        <f>'CV Rotina &lt;2A - residência'!P66</f>
        <v>0.86915887850467288</v>
      </c>
      <c r="J66" s="4">
        <f>'CV Rotina &lt;2A - residência'!R66</f>
        <v>0.85046728971962615</v>
      </c>
      <c r="K66" s="4">
        <f>'CV Rotina &lt;2A - residência'!T66</f>
        <v>1.1121495327102804</v>
      </c>
      <c r="L66" s="4">
        <f>'CV Rotina &lt;2A - residência'!X66</f>
        <v>1</v>
      </c>
      <c r="M66" s="2">
        <f t="shared" ref="M66:M79" si="4">COUNTIF(C66:D66,"&gt;=0,9")</f>
        <v>1</v>
      </c>
      <c r="N66" s="2">
        <f t="shared" ref="N66:N79" si="5">COUNTIFS(E66:L66,"&gt;=0,95")</f>
        <v>3</v>
      </c>
      <c r="O66" s="2">
        <f t="shared" si="2"/>
        <v>4</v>
      </c>
      <c r="P66" s="2">
        <f t="shared" si="3"/>
        <v>1</v>
      </c>
    </row>
    <row r="67" spans="1:16" x14ac:dyDescent="0.25">
      <c r="A67" s="2" t="s">
        <v>4</v>
      </c>
      <c r="B67" s="2" t="s">
        <v>71</v>
      </c>
      <c r="C67" s="4">
        <f>'CV Rotina &lt;2A - residência'!F67</f>
        <v>0.92619047619047623</v>
      </c>
      <c r="D67" s="4">
        <f>'CV Rotina &lt;2A - residência'!N67</f>
        <v>0.85952380952380958</v>
      </c>
      <c r="E67" s="4">
        <f>'CV Rotina &lt;2A - residência'!H67</f>
        <v>0.84761904761904761</v>
      </c>
      <c r="F67" s="4">
        <f>'CV Rotina &lt;2A - residência'!J67</f>
        <v>0.84047619047619049</v>
      </c>
      <c r="G67" s="4">
        <f>'CV Rotina &lt;2A - residência'!L67</f>
        <v>0.86428571428571432</v>
      </c>
      <c r="H67" s="4">
        <f>'CV Rotina &lt;2A - residência'!V67</f>
        <v>0.92380952380952386</v>
      </c>
      <c r="I67" s="4">
        <f>'CV Rotina &lt;2A - residência'!P67</f>
        <v>0.82380952380952377</v>
      </c>
      <c r="J67" s="4">
        <f>'CV Rotina &lt;2A - residência'!R67</f>
        <v>0.8666666666666667</v>
      </c>
      <c r="K67" s="4">
        <f>'CV Rotina &lt;2A - residência'!T67</f>
        <v>0.94047619047619047</v>
      </c>
      <c r="L67" s="4">
        <f>'CV Rotina &lt;2A - residência'!X67</f>
        <v>0.90952380952380951</v>
      </c>
      <c r="M67" s="2">
        <f t="shared" si="4"/>
        <v>1</v>
      </c>
      <c r="N67" s="2">
        <f t="shared" si="5"/>
        <v>0</v>
      </c>
      <c r="O67" s="2">
        <f t="shared" ref="O67:O79" si="6">SUM(M67:N67)</f>
        <v>1</v>
      </c>
      <c r="P67" s="2">
        <f t="shared" ref="P67:P79" si="7">COUNTIF(E67:H67,"&gt;=0,95")</f>
        <v>0</v>
      </c>
    </row>
    <row r="68" spans="1:16" x14ac:dyDescent="0.25">
      <c r="A68" s="2" t="s">
        <v>5</v>
      </c>
      <c r="B68" s="2" t="s">
        <v>72</v>
      </c>
      <c r="C68" s="4">
        <f>'CV Rotina &lt;2A - residência'!F68</f>
        <v>1.0847457627118644</v>
      </c>
      <c r="D68" s="4">
        <f>'CV Rotina &lt;2A - residência'!N68</f>
        <v>1.0932203389830508</v>
      </c>
      <c r="E68" s="4">
        <f>'CV Rotina &lt;2A - residência'!H68</f>
        <v>0.97457627118644063</v>
      </c>
      <c r="F68" s="4">
        <f>'CV Rotina &lt;2A - residência'!J68</f>
        <v>0.99152542372881358</v>
      </c>
      <c r="G68" s="4">
        <f>'CV Rotina &lt;2A - residência'!L68</f>
        <v>1.1440677966101696</v>
      </c>
      <c r="H68" s="4">
        <f>'CV Rotina &lt;2A - residência'!V68</f>
        <v>0.96610169491525422</v>
      </c>
      <c r="I68" s="4">
        <f>'CV Rotina &lt;2A - residência'!P68</f>
        <v>1.076271186440678</v>
      </c>
      <c r="J68" s="4">
        <f>'CV Rotina &lt;2A - residência'!R68</f>
        <v>0.84745762711864403</v>
      </c>
      <c r="K68" s="4">
        <f>'CV Rotina &lt;2A - residência'!T68</f>
        <v>0.77118644067796616</v>
      </c>
      <c r="L68" s="4">
        <f>'CV Rotina &lt;2A - residência'!X68</f>
        <v>0.75423728813559321</v>
      </c>
      <c r="M68" s="2">
        <f t="shared" si="4"/>
        <v>2</v>
      </c>
      <c r="N68" s="2">
        <f t="shared" si="5"/>
        <v>5</v>
      </c>
      <c r="O68" s="2">
        <f t="shared" si="6"/>
        <v>7</v>
      </c>
      <c r="P68" s="2">
        <f t="shared" si="7"/>
        <v>4</v>
      </c>
    </row>
    <row r="69" spans="1:16" x14ac:dyDescent="0.25">
      <c r="A69" s="2" t="s">
        <v>3</v>
      </c>
      <c r="B69" s="2" t="s">
        <v>73</v>
      </c>
      <c r="C69" s="4">
        <f>'CV Rotina &lt;2A - residência'!F69</f>
        <v>1.0132669983416251</v>
      </c>
      <c r="D69" s="4">
        <f>'CV Rotina &lt;2A - residência'!N69</f>
        <v>0.85627418463239358</v>
      </c>
      <c r="E69" s="4">
        <f>'CV Rotina &lt;2A - residência'!H69</f>
        <v>0.79712548369264791</v>
      </c>
      <c r="F69" s="4">
        <f>'CV Rotina &lt;2A - residência'!J69</f>
        <v>0.80265339966832505</v>
      </c>
      <c r="G69" s="4">
        <f>'CV Rotina &lt;2A - residência'!L69</f>
        <v>0.88114980652294084</v>
      </c>
      <c r="H69" s="4">
        <f>'CV Rotina &lt;2A - residência'!V69</f>
        <v>0.80983969043670534</v>
      </c>
      <c r="I69" s="4">
        <f>'CV Rotina &lt;2A - residência'!P69</f>
        <v>0.82144831398562745</v>
      </c>
      <c r="J69" s="4">
        <f>'CV Rotina &lt;2A - residência'!R69</f>
        <v>0.64621337755666108</v>
      </c>
      <c r="K69" s="4">
        <f>'CV Rotina &lt;2A - residência'!T69</f>
        <v>0.84908789386401329</v>
      </c>
      <c r="L69" s="4">
        <f>'CV Rotina &lt;2A - residência'!X69</f>
        <v>0.73134328358208955</v>
      </c>
      <c r="M69" s="2">
        <f t="shared" si="4"/>
        <v>1</v>
      </c>
      <c r="N69" s="2">
        <f t="shared" si="5"/>
        <v>0</v>
      </c>
      <c r="O69" s="2">
        <f t="shared" si="6"/>
        <v>1</v>
      </c>
      <c r="P69" s="2">
        <f t="shared" si="7"/>
        <v>0</v>
      </c>
    </row>
    <row r="70" spans="1:16" x14ac:dyDescent="0.25">
      <c r="A70" s="2" t="s">
        <v>4</v>
      </c>
      <c r="B70" s="2" t="s">
        <v>74</v>
      </c>
      <c r="C70" s="4">
        <f>'CV Rotina &lt;2A - residência'!F70</f>
        <v>0.96226415094339623</v>
      </c>
      <c r="D70" s="4">
        <f>'CV Rotina &lt;2A - residência'!N70</f>
        <v>1.0943396226415094</v>
      </c>
      <c r="E70" s="4">
        <f>'CV Rotina &lt;2A - residência'!H70</f>
        <v>1.1320754716981132</v>
      </c>
      <c r="F70" s="4">
        <f>'CV Rotina &lt;2A - residência'!J70</f>
        <v>1.1320754716981132</v>
      </c>
      <c r="G70" s="4">
        <f>'CV Rotina &lt;2A - residência'!L70</f>
        <v>1.0943396226415094</v>
      </c>
      <c r="H70" s="4">
        <f>'CV Rotina &lt;2A - residência'!V70</f>
        <v>0.97169811320754718</v>
      </c>
      <c r="I70" s="4">
        <f>'CV Rotina &lt;2A - residência'!P70</f>
        <v>1.0283018867924529</v>
      </c>
      <c r="J70" s="4">
        <f>'CV Rotina &lt;2A - residência'!R70</f>
        <v>0.97169811320754718</v>
      </c>
      <c r="K70" s="4">
        <f>'CV Rotina &lt;2A - residência'!T70</f>
        <v>1.0660377358490567</v>
      </c>
      <c r="L70" s="4">
        <f>'CV Rotina &lt;2A - residência'!X70</f>
        <v>1.0660377358490567</v>
      </c>
      <c r="M70" s="2">
        <f t="shared" si="4"/>
        <v>2</v>
      </c>
      <c r="N70" s="2">
        <f t="shared" si="5"/>
        <v>8</v>
      </c>
      <c r="O70" s="2">
        <f t="shared" si="6"/>
        <v>10</v>
      </c>
      <c r="P70" s="2">
        <f t="shared" si="7"/>
        <v>4</v>
      </c>
    </row>
    <row r="71" spans="1:16" x14ac:dyDescent="0.25">
      <c r="A71" s="2" t="s">
        <v>2</v>
      </c>
      <c r="B71" s="2" t="s">
        <v>75</v>
      </c>
      <c r="C71" s="4">
        <f>'CV Rotina &lt;2A - residência'!F71</f>
        <v>0.93428229346813885</v>
      </c>
      <c r="D71" s="4">
        <f>'CV Rotina &lt;2A - residência'!N71</f>
        <v>0.8595184249035519</v>
      </c>
      <c r="E71" s="4">
        <f>'CV Rotina &lt;2A - residência'!H71</f>
        <v>0.82359984036184652</v>
      </c>
      <c r="F71" s="4">
        <f>'CV Rotina &lt;2A - residência'!J71</f>
        <v>0.83557270187574828</v>
      </c>
      <c r="G71" s="4">
        <f>'CV Rotina &lt;2A - residência'!L71</f>
        <v>0.89583610482905418</v>
      </c>
      <c r="H71" s="4">
        <f>'CV Rotina &lt;2A - residência'!V71</f>
        <v>0.8307835572701876</v>
      </c>
      <c r="I71" s="4">
        <f>'CV Rotina &lt;2A - residência'!P71</f>
        <v>0.83982971930291339</v>
      </c>
      <c r="J71" s="4">
        <f>'CV Rotina &lt;2A - residência'!R71</f>
        <v>0.67832912065983775</v>
      </c>
      <c r="K71" s="4">
        <f>'CV Rotina &lt;2A - residência'!T71</f>
        <v>0.82080617267526934</v>
      </c>
      <c r="L71" s="4">
        <f>'CV Rotina &lt;2A - residência'!X71</f>
        <v>0.65917254223759481</v>
      </c>
      <c r="M71" s="2">
        <f t="shared" si="4"/>
        <v>1</v>
      </c>
      <c r="N71" s="2">
        <f t="shared" si="5"/>
        <v>0</v>
      </c>
      <c r="O71" s="2">
        <f t="shared" si="6"/>
        <v>1</v>
      </c>
      <c r="P71" s="2">
        <f t="shared" si="7"/>
        <v>0</v>
      </c>
    </row>
    <row r="72" spans="1:16" x14ac:dyDescent="0.25">
      <c r="A72" s="2" t="s">
        <v>4</v>
      </c>
      <c r="B72" s="2" t="s">
        <v>76</v>
      </c>
      <c r="C72" s="4">
        <f>'CV Rotina &lt;2A - residência'!F72</f>
        <v>0.85681293302540418</v>
      </c>
      <c r="D72" s="4">
        <f>'CV Rotina &lt;2A - residência'!N72</f>
        <v>0.93071593533487296</v>
      </c>
      <c r="E72" s="4">
        <f>'CV Rotina &lt;2A - residência'!H72</f>
        <v>0.87297921478060048</v>
      </c>
      <c r="F72" s="4">
        <f>'CV Rotina &lt;2A - residência'!J72</f>
        <v>0.87990762124711319</v>
      </c>
      <c r="G72" s="4">
        <f>'CV Rotina &lt;2A - residência'!L72</f>
        <v>0.93995381062355654</v>
      </c>
      <c r="H72" s="4">
        <f>'CV Rotina &lt;2A - residência'!V72</f>
        <v>0.92609699769053122</v>
      </c>
      <c r="I72" s="4">
        <f>'CV Rotina &lt;2A - residência'!P72</f>
        <v>0.93764434180138567</v>
      </c>
      <c r="J72" s="4">
        <f>'CV Rotina &lt;2A - residência'!R72</f>
        <v>0.74595842956120095</v>
      </c>
      <c r="K72" s="4">
        <f>'CV Rotina &lt;2A - residência'!T72</f>
        <v>0.9353348729792148</v>
      </c>
      <c r="L72" s="4">
        <f>'CV Rotina &lt;2A - residência'!X72</f>
        <v>0.84526558891454961</v>
      </c>
      <c r="M72" s="2">
        <f t="shared" si="4"/>
        <v>1</v>
      </c>
      <c r="N72" s="2">
        <f t="shared" si="5"/>
        <v>0</v>
      </c>
      <c r="O72" s="2">
        <f t="shared" si="6"/>
        <v>1</v>
      </c>
      <c r="P72" s="2">
        <f t="shared" si="7"/>
        <v>0</v>
      </c>
    </row>
    <row r="73" spans="1:16" x14ac:dyDescent="0.25">
      <c r="A73" s="2" t="s">
        <v>5</v>
      </c>
      <c r="B73" s="2" t="s">
        <v>77</v>
      </c>
      <c r="C73" s="4">
        <f>'CV Rotina &lt;2A - residência'!F73</f>
        <v>1.0816326530612246</v>
      </c>
      <c r="D73" s="4">
        <f>'CV Rotina &lt;2A - residência'!N73</f>
        <v>1.0326530612244897</v>
      </c>
      <c r="E73" s="4">
        <f>'CV Rotina &lt;2A - residência'!H73</f>
        <v>1.0244897959183674</v>
      </c>
      <c r="F73" s="4">
        <f>'CV Rotina &lt;2A - residência'!J73</f>
        <v>1.0163265306122449</v>
      </c>
      <c r="G73" s="4">
        <f>'CV Rotina &lt;2A - residência'!L73</f>
        <v>1.0408163265306123</v>
      </c>
      <c r="H73" s="4">
        <f>'CV Rotina &lt;2A - residência'!V73</f>
        <v>0.96326530612244898</v>
      </c>
      <c r="I73" s="4">
        <f>'CV Rotina &lt;2A - residência'!P73</f>
        <v>1.0040816326530613</v>
      </c>
      <c r="J73" s="4">
        <f>'CV Rotina &lt;2A - residência'!R73</f>
        <v>0.8571428571428571</v>
      </c>
      <c r="K73" s="4">
        <f>'CV Rotina &lt;2A - residência'!T73</f>
        <v>0.98775510204081629</v>
      </c>
      <c r="L73" s="4">
        <f>'CV Rotina &lt;2A - residência'!X73</f>
        <v>0.86122448979591837</v>
      </c>
      <c r="M73" s="2">
        <f t="shared" si="4"/>
        <v>2</v>
      </c>
      <c r="N73" s="2">
        <f t="shared" si="5"/>
        <v>6</v>
      </c>
      <c r="O73" s="2">
        <f t="shared" si="6"/>
        <v>8</v>
      </c>
      <c r="P73" s="2">
        <f t="shared" si="7"/>
        <v>4</v>
      </c>
    </row>
    <row r="74" spans="1:16" x14ac:dyDescent="0.25">
      <c r="A74" s="2" t="s">
        <v>2</v>
      </c>
      <c r="B74" s="2" t="s">
        <v>78</v>
      </c>
      <c r="C74" s="4">
        <f>'CV Rotina &lt;2A - residência'!F74</f>
        <v>1.1485714285714286</v>
      </c>
      <c r="D74" s="4">
        <f>'CV Rotina &lt;2A - residência'!N74</f>
        <v>1.1028571428571428</v>
      </c>
      <c r="E74" s="4">
        <f>'CV Rotina &lt;2A - residência'!H74</f>
        <v>1.0971428571428572</v>
      </c>
      <c r="F74" s="4">
        <f>'CV Rotina &lt;2A - residência'!J74</f>
        <v>1.0971428571428572</v>
      </c>
      <c r="G74" s="4">
        <f>'CV Rotina &lt;2A - residência'!L74</f>
        <v>1.0971428571428572</v>
      </c>
      <c r="H74" s="4">
        <f>'CV Rotina &lt;2A - residência'!V74</f>
        <v>1.0485714285714285</v>
      </c>
      <c r="I74" s="4">
        <f>'CV Rotina &lt;2A - residência'!P74</f>
        <v>1.0857142857142856</v>
      </c>
      <c r="J74" s="4">
        <f>'CV Rotina &lt;2A - residência'!R74</f>
        <v>1.0485714285714285</v>
      </c>
      <c r="K74" s="4">
        <f>'CV Rotina &lt;2A - residência'!T74</f>
        <v>1.0657142857142856</v>
      </c>
      <c r="L74" s="4">
        <f>'CV Rotina &lt;2A - residência'!X74</f>
        <v>1.0085714285714287</v>
      </c>
      <c r="M74" s="2">
        <f t="shared" si="4"/>
        <v>2</v>
      </c>
      <c r="N74" s="2">
        <f t="shared" si="5"/>
        <v>8</v>
      </c>
      <c r="O74" s="2">
        <f t="shared" si="6"/>
        <v>10</v>
      </c>
      <c r="P74" s="2">
        <f t="shared" si="7"/>
        <v>4</v>
      </c>
    </row>
    <row r="75" spans="1:16" x14ac:dyDescent="0.25">
      <c r="A75" s="2" t="s">
        <v>2</v>
      </c>
      <c r="B75" s="2" t="s">
        <v>79</v>
      </c>
      <c r="C75" s="4">
        <f>'CV Rotina &lt;2A - residência'!F75</f>
        <v>1.0222469410456063</v>
      </c>
      <c r="D75" s="4">
        <f>'CV Rotina &lt;2A - residência'!N75</f>
        <v>0.98331479421579537</v>
      </c>
      <c r="E75" s="4">
        <f>'CV Rotina &lt;2A - residência'!H75</f>
        <v>0.9377085650723026</v>
      </c>
      <c r="F75" s="4">
        <f>'CV Rotina &lt;2A - residência'!J75</f>
        <v>0.94549499443826479</v>
      </c>
      <c r="G75" s="4">
        <f>'CV Rotina &lt;2A - residência'!L75</f>
        <v>1.0556173526140156</v>
      </c>
      <c r="H75" s="4">
        <f>'CV Rotina &lt;2A - residência'!V75</f>
        <v>0.90656284760845385</v>
      </c>
      <c r="I75" s="4">
        <f>'CV Rotina &lt;2A - residência'!P75</f>
        <v>1.0044493882091212</v>
      </c>
      <c r="J75" s="4">
        <f>'CV Rotina &lt;2A - residência'!R75</f>
        <v>0.72858731924360398</v>
      </c>
      <c r="K75" s="4">
        <f>'CV Rotina &lt;2A - residência'!T75</f>
        <v>0.95105672969966626</v>
      </c>
      <c r="L75" s="4">
        <f>'CV Rotina &lt;2A - residência'!X75</f>
        <v>0.75639599555061177</v>
      </c>
      <c r="M75" s="2">
        <f t="shared" si="4"/>
        <v>2</v>
      </c>
      <c r="N75" s="2">
        <f t="shared" si="5"/>
        <v>3</v>
      </c>
      <c r="O75" s="2">
        <f t="shared" si="6"/>
        <v>5</v>
      </c>
      <c r="P75" s="2">
        <f t="shared" si="7"/>
        <v>1</v>
      </c>
    </row>
    <row r="76" spans="1:16" x14ac:dyDescent="0.25">
      <c r="A76" s="2" t="s">
        <v>3</v>
      </c>
      <c r="B76" s="2" t="s">
        <v>80</v>
      </c>
      <c r="C76" s="4">
        <f>'CV Rotina &lt;2A - residência'!F76</f>
        <v>0.88429752066115708</v>
      </c>
      <c r="D76" s="4">
        <f>'CV Rotina &lt;2A - residência'!N76</f>
        <v>0.81818181818181823</v>
      </c>
      <c r="E76" s="4">
        <f>'CV Rotina &lt;2A - residência'!H76</f>
        <v>0.81818181818181823</v>
      </c>
      <c r="F76" s="4">
        <f>'CV Rotina &lt;2A - residência'!J76</f>
        <v>0.82644628099173556</v>
      </c>
      <c r="G76" s="4">
        <f>'CV Rotina &lt;2A - residência'!L76</f>
        <v>0.85950413223140498</v>
      </c>
      <c r="H76" s="4">
        <f>'CV Rotina &lt;2A - residência'!V76</f>
        <v>0.86776859504132231</v>
      </c>
      <c r="I76" s="4">
        <f>'CV Rotina &lt;2A - residência'!P76</f>
        <v>0.84297520661157022</v>
      </c>
      <c r="J76" s="4">
        <f>'CV Rotina &lt;2A - residência'!R76</f>
        <v>0.72727272727272729</v>
      </c>
      <c r="K76" s="4">
        <f>'CV Rotina &lt;2A - residência'!T76</f>
        <v>0.94214876033057848</v>
      </c>
      <c r="L76" s="4">
        <f>'CV Rotina &lt;2A - residência'!X76</f>
        <v>0.88429752066115708</v>
      </c>
      <c r="M76" s="2">
        <f t="shared" si="4"/>
        <v>0</v>
      </c>
      <c r="N76" s="2">
        <f t="shared" si="5"/>
        <v>0</v>
      </c>
      <c r="O76" s="2">
        <f t="shared" si="6"/>
        <v>0</v>
      </c>
      <c r="P76" s="2">
        <f t="shared" si="7"/>
        <v>0</v>
      </c>
    </row>
    <row r="77" spans="1:16" x14ac:dyDescent="0.25">
      <c r="A77" s="2" t="s">
        <v>4</v>
      </c>
      <c r="B77" s="2" t="s">
        <v>81</v>
      </c>
      <c r="C77" s="4">
        <f>'CV Rotina &lt;2A - residência'!F77</f>
        <v>0.92070484581497802</v>
      </c>
      <c r="D77" s="4">
        <f>'CV Rotina &lt;2A - residência'!N77</f>
        <v>0.97797356828193838</v>
      </c>
      <c r="E77" s="4">
        <f>'CV Rotina &lt;2A - residência'!H77</f>
        <v>0.97356828193832601</v>
      </c>
      <c r="F77" s="4">
        <f>'CV Rotina &lt;2A - residência'!J77</f>
        <v>0.96916299559471364</v>
      </c>
      <c r="G77" s="4">
        <f>'CV Rotina &lt;2A - residência'!L77</f>
        <v>1</v>
      </c>
      <c r="H77" s="4">
        <f>'CV Rotina &lt;2A - residência'!V77</f>
        <v>1.0132158590308371</v>
      </c>
      <c r="I77" s="4">
        <f>'CV Rotina &lt;2A - residência'!P77</f>
        <v>1.0132158590308371</v>
      </c>
      <c r="J77" s="4">
        <f>'CV Rotina &lt;2A - residência'!R77</f>
        <v>0.85022026431718056</v>
      </c>
      <c r="K77" s="4">
        <f>'CV Rotina &lt;2A - residência'!T77</f>
        <v>1.0220264317180616</v>
      </c>
      <c r="L77" s="4">
        <f>'CV Rotina &lt;2A - residência'!X77</f>
        <v>0.85022026431718056</v>
      </c>
      <c r="M77" s="2">
        <f t="shared" si="4"/>
        <v>2</v>
      </c>
      <c r="N77" s="2">
        <f t="shared" si="5"/>
        <v>6</v>
      </c>
      <c r="O77" s="2">
        <f t="shared" si="6"/>
        <v>8</v>
      </c>
      <c r="P77" s="2">
        <f t="shared" si="7"/>
        <v>4</v>
      </c>
    </row>
    <row r="78" spans="1:16" x14ac:dyDescent="0.25">
      <c r="A78" s="2" t="s">
        <v>2</v>
      </c>
      <c r="B78" s="2" t="s">
        <v>82</v>
      </c>
      <c r="C78" s="4">
        <f>'CV Rotina &lt;2A - residência'!F78</f>
        <v>0.92669793295118985</v>
      </c>
      <c r="D78" s="4">
        <f>'CV Rotina &lt;2A - residência'!N78</f>
        <v>0.80336981066527702</v>
      </c>
      <c r="E78" s="4">
        <f>'CV Rotina &lt;2A - residência'!H78</f>
        <v>0.76949800243182209</v>
      </c>
      <c r="F78" s="4">
        <f>'CV Rotina &lt;2A - residência'!J78</f>
        <v>0.77314573562619415</v>
      </c>
      <c r="G78" s="4">
        <f>'CV Rotina &lt;2A - residência'!L78</f>
        <v>0.82664582247698459</v>
      </c>
      <c r="H78" s="4">
        <f>'CV Rotina &lt;2A - residência'!V78</f>
        <v>0.77436164669098484</v>
      </c>
      <c r="I78" s="4">
        <f>'CV Rotina &lt;2A - residência'!P78</f>
        <v>0.76932430085113779</v>
      </c>
      <c r="J78" s="4">
        <f>'CV Rotina &lt;2A - residência'!R78</f>
        <v>0.67257252040993576</v>
      </c>
      <c r="K78" s="4">
        <f>'CV Rotina &lt;2A - residência'!T78</f>
        <v>0.80771235018238663</v>
      </c>
      <c r="L78" s="4">
        <f>'CV Rotina &lt;2A - residência'!X78</f>
        <v>0.65589716866423486</v>
      </c>
      <c r="M78" s="2">
        <f t="shared" si="4"/>
        <v>1</v>
      </c>
      <c r="N78" s="2">
        <f t="shared" si="5"/>
        <v>0</v>
      </c>
      <c r="O78" s="2">
        <f t="shared" si="6"/>
        <v>1</v>
      </c>
      <c r="P78" s="2">
        <f t="shared" si="7"/>
        <v>0</v>
      </c>
    </row>
    <row r="79" spans="1:16" x14ac:dyDescent="0.25">
      <c r="A79" s="2" t="s">
        <v>2</v>
      </c>
      <c r="B79" s="2" t="s">
        <v>83</v>
      </c>
      <c r="C79" s="4">
        <f>'CV Rotina &lt;2A - residência'!F79</f>
        <v>1.0005178663904712</v>
      </c>
      <c r="D79" s="4">
        <f>'CV Rotina &lt;2A - residência'!N79</f>
        <v>0.7770585189021233</v>
      </c>
      <c r="E79" s="4">
        <f>'CV Rotina &lt;2A - residência'!H79</f>
        <v>0.76670119109269808</v>
      </c>
      <c r="F79" s="4">
        <f>'CV Rotina &lt;2A - residência'!J79</f>
        <v>0.76618332470222683</v>
      </c>
      <c r="G79" s="4">
        <f>'CV Rotina &lt;2A - residência'!L79</f>
        <v>0.79388917659243918</v>
      </c>
      <c r="H79" s="4">
        <f>'CV Rotina &lt;2A - residência'!V79</f>
        <v>0.79466597617814605</v>
      </c>
      <c r="I79" s="4">
        <f>'CV Rotina &lt;2A - residência'!P79</f>
        <v>0.74106680476437081</v>
      </c>
      <c r="J79" s="4">
        <f>'CV Rotina &lt;2A - residência'!R79</f>
        <v>0.62817193164163643</v>
      </c>
      <c r="K79" s="4">
        <f>'CV Rotina &lt;2A - residência'!T79</f>
        <v>0.81512169860176076</v>
      </c>
      <c r="L79" s="4">
        <f>'CV Rotina &lt;2A - residência'!X79</f>
        <v>0.69523562920766446</v>
      </c>
      <c r="M79" s="2">
        <f t="shared" si="4"/>
        <v>1</v>
      </c>
      <c r="N79" s="2">
        <f t="shared" si="5"/>
        <v>0</v>
      </c>
      <c r="O79" s="2">
        <f t="shared" si="6"/>
        <v>1</v>
      </c>
      <c r="P79" s="2">
        <f t="shared" si="7"/>
        <v>0</v>
      </c>
    </row>
    <row r="81" spans="1:16" s="38" customFormat="1" x14ac:dyDescent="0.25">
      <c r="A81"/>
      <c r="B81" s="33" t="s">
        <v>110</v>
      </c>
      <c r="C81" s="4">
        <f>'CV Rotina &lt;2A - procedência'!F81</f>
        <v>0.75</v>
      </c>
      <c r="D81" s="4">
        <f>'CV Rotina &lt;2A - procedência'!N81</f>
        <v>0.9226149622512011</v>
      </c>
      <c r="E81" s="4">
        <f>'CV Rotina &lt;2A - procedência'!H81</f>
        <v>0.89224433768016476</v>
      </c>
      <c r="F81" s="4">
        <f>'CV Rotina &lt;2A - procedência'!J81</f>
        <v>0.90065202470830474</v>
      </c>
      <c r="G81" s="4">
        <f>'CV Rotina &lt;2A - procedência'!L81</f>
        <v>0.95075497597803704</v>
      </c>
      <c r="H81" s="4">
        <f>'CV Rotina &lt;2A - procedência'!V81</f>
        <v>0.90665751544269046</v>
      </c>
      <c r="I81" s="4">
        <f>'CV Rotina &lt;2A - procedência'!P81</f>
        <v>0.91901166781056964</v>
      </c>
      <c r="J81" s="4">
        <f>'CV Rotina &lt;2A - procedência'!R81</f>
        <v>0.76544269045984903</v>
      </c>
      <c r="K81" s="4">
        <f>'CV Rotina &lt;2A - procedência'!T81</f>
        <v>0.90803019903912152</v>
      </c>
      <c r="L81" s="4">
        <f>'CV Rotina &lt;2A - procedência'!X81</f>
        <v>0.83785175017158542</v>
      </c>
      <c r="M81" s="2">
        <f>COUNTIF(C81:D81,"&gt;=0,9")</f>
        <v>1</v>
      </c>
      <c r="N81" s="2">
        <f>COUNTIFS(E81:L81,"&gt;=0,95")</f>
        <v>1</v>
      </c>
      <c r="O81" s="2">
        <f t="shared" ref="O81:O85" si="8">SUM(M81:N81)</f>
        <v>2</v>
      </c>
      <c r="P81" s="2">
        <f t="shared" ref="P81:P85" si="9">COUNTIF(E81:H81,"&gt;=0,95")</f>
        <v>1</v>
      </c>
    </row>
    <row r="82" spans="1:16" s="38" customFormat="1" x14ac:dyDescent="0.25">
      <c r="A82"/>
      <c r="B82" s="33" t="s">
        <v>111</v>
      </c>
      <c r="C82" s="4">
        <f>'CV Rotina &lt;2A - procedência'!F82</f>
        <v>1.1116491028197095</v>
      </c>
      <c r="D82" s="4">
        <f>'CV Rotina &lt;2A - procedência'!N82</f>
        <v>0.90558245514098545</v>
      </c>
      <c r="E82" s="4">
        <f>'CV Rotina &lt;2A - procedência'!H82</f>
        <v>0.86058103104528627</v>
      </c>
      <c r="F82" s="4">
        <f>'CV Rotina &lt;2A - procedência'!J82</f>
        <v>0.86570777556251777</v>
      </c>
      <c r="G82" s="4">
        <f>'CV Rotina &lt;2A - procedência'!L82</f>
        <v>0.91113642836798636</v>
      </c>
      <c r="H82" s="4">
        <f>'CV Rotina &lt;2A - procedência'!V82</f>
        <v>0.90187980632298492</v>
      </c>
      <c r="I82" s="4">
        <f>'CV Rotina &lt;2A - procedência'!P82</f>
        <v>0.88735403019082881</v>
      </c>
      <c r="J82" s="4">
        <f>'CV Rotina &lt;2A - procedência'!R82</f>
        <v>0.77869552833950439</v>
      </c>
      <c r="K82" s="4">
        <f>'CV Rotina &lt;2A - procedência'!T82</f>
        <v>0.90273426374252352</v>
      </c>
      <c r="L82" s="4">
        <f>'CV Rotina &lt;2A - procedência'!X82</f>
        <v>0.79421817146112217</v>
      </c>
      <c r="M82" s="2">
        <f t="shared" ref="M82:M85" si="10">COUNTIF(C82:D82,"&gt;=0,9")</f>
        <v>2</v>
      </c>
      <c r="N82" s="2">
        <f t="shared" ref="N82:N85" si="11">COUNTIFS(E82:L82,"&gt;=0,95")</f>
        <v>0</v>
      </c>
      <c r="O82" s="2">
        <f t="shared" si="8"/>
        <v>2</v>
      </c>
      <c r="P82" s="2">
        <f t="shared" si="9"/>
        <v>0</v>
      </c>
    </row>
    <row r="83" spans="1:16" s="38" customFormat="1" x14ac:dyDescent="0.25">
      <c r="A83"/>
      <c r="B83" s="33" t="s">
        <v>112</v>
      </c>
      <c r="C83" s="4">
        <f>'CV Rotina &lt;2A - procedência'!F83</f>
        <v>0.95436175455889605</v>
      </c>
      <c r="D83" s="4">
        <f>'CV Rotina &lt;2A - procedência'!N83</f>
        <v>0.8699195005749959</v>
      </c>
      <c r="E83" s="4">
        <f>'CV Rotina &lt;2A - procedência'!H83</f>
        <v>0.84389682930836207</v>
      </c>
      <c r="F83" s="4">
        <f>'CV Rotina &lt;2A - procedência'!J83</f>
        <v>0.84987678659438148</v>
      </c>
      <c r="G83" s="4">
        <f>'CV Rotina &lt;2A - procedência'!L83</f>
        <v>0.89899786430096928</v>
      </c>
      <c r="H83" s="4">
        <f>'CV Rotina &lt;2A - procedência'!V83</f>
        <v>0.84139970428782651</v>
      </c>
      <c r="I83" s="4">
        <f>'CV Rotina &lt;2A - procedência'!P83</f>
        <v>0.85033678330869067</v>
      </c>
      <c r="J83" s="4">
        <f>'CV Rotina &lt;2A - procedência'!R83</f>
        <v>0.71956628881222273</v>
      </c>
      <c r="K83" s="4">
        <f>'CV Rotina &lt;2A - procedência'!T83</f>
        <v>0.86048956793165765</v>
      </c>
      <c r="L83" s="4">
        <f>'CV Rotina &lt;2A - procedência'!X83</f>
        <v>0.73027764087399372</v>
      </c>
      <c r="M83" s="2">
        <f t="shared" si="10"/>
        <v>1</v>
      </c>
      <c r="N83" s="2">
        <f t="shared" si="11"/>
        <v>0</v>
      </c>
      <c r="O83" s="2">
        <f t="shared" si="8"/>
        <v>1</v>
      </c>
      <c r="P83" s="2">
        <f t="shared" si="9"/>
        <v>0</v>
      </c>
    </row>
    <row r="84" spans="1:16" s="38" customFormat="1" x14ac:dyDescent="0.25">
      <c r="A84"/>
      <c r="B84" s="33" t="s">
        <v>113</v>
      </c>
      <c r="C84" s="4">
        <f>'CV Rotina &lt;2A - procedência'!F84</f>
        <v>0.98223590715300801</v>
      </c>
      <c r="D84" s="4">
        <f>'CV Rotina &lt;2A - procedência'!N84</f>
        <v>0.95855045002368544</v>
      </c>
      <c r="E84" s="4">
        <f>'CV Rotina &lt;2A - procedência'!H84</f>
        <v>0.93131217432496449</v>
      </c>
      <c r="F84" s="4">
        <f>'CV Rotina &lt;2A - procedência'!J84</f>
        <v>0.93723353860729508</v>
      </c>
      <c r="G84" s="4">
        <f>'CV Rotina &lt;2A - procedência'!L84</f>
        <v>0.98176219801042164</v>
      </c>
      <c r="H84" s="4">
        <f>'CV Rotina &lt;2A - procedência'!V84</f>
        <v>0.91342965419232591</v>
      </c>
      <c r="I84" s="4">
        <f>'CV Rotina &lt;2A - procedência'!P84</f>
        <v>0.94836570345807669</v>
      </c>
      <c r="J84" s="4">
        <f>'CV Rotina &lt;2A - procedência'!R84</f>
        <v>0.80033159639981055</v>
      </c>
      <c r="K84" s="4">
        <f>'CV Rotina &lt;2A - procedência'!T84</f>
        <v>0.93427285646612979</v>
      </c>
      <c r="L84" s="4">
        <f>'CV Rotina &lt;2A - procedência'!X84</f>
        <v>0.83645191852202749</v>
      </c>
      <c r="M84" s="2">
        <f t="shared" si="10"/>
        <v>2</v>
      </c>
      <c r="N84" s="2">
        <f t="shared" si="11"/>
        <v>1</v>
      </c>
      <c r="O84" s="2">
        <f t="shared" si="8"/>
        <v>3</v>
      </c>
      <c r="P84" s="2">
        <f t="shared" si="9"/>
        <v>1</v>
      </c>
    </row>
    <row r="85" spans="1:16" s="38" customFormat="1" x14ac:dyDescent="0.25">
      <c r="A85"/>
      <c r="B85" s="35" t="s">
        <v>109</v>
      </c>
      <c r="C85" s="43">
        <f>'CV Rotina &lt;2A - procedência'!F85</f>
        <v>0.95723868623016106</v>
      </c>
      <c r="D85" s="43">
        <f>'CV Rotina &lt;2A - procedência'!N85</f>
        <v>0.89516518780567955</v>
      </c>
      <c r="E85" s="43">
        <f>'CV Rotina &lt;2A - procedência'!H85</f>
        <v>0.86587794080689751</v>
      </c>
      <c r="F85" s="43">
        <f>'CV Rotina &lt;2A - procedência'!J85</f>
        <v>0.87200603143304534</v>
      </c>
      <c r="G85" s="43">
        <f>'CV Rotina &lt;2A - procedência'!L85</f>
        <v>0.91998685456900386</v>
      </c>
      <c r="H85" s="43">
        <f>'CV Rotina &lt;2A - procedência'!V85</f>
        <v>0.86871967368400704</v>
      </c>
      <c r="I85" s="43">
        <f>'CV Rotina &lt;2A - procedência'!P85</f>
        <v>0.87910069786773382</v>
      </c>
      <c r="J85" s="43">
        <f>'CV Rotina &lt;2A - procedência'!R85</f>
        <v>0.74594521448317197</v>
      </c>
      <c r="K85" s="43">
        <f>'CV Rotina &lt;2A - procedência'!T85</f>
        <v>0.88362427265170407</v>
      </c>
      <c r="L85" s="43">
        <f>'CV Rotina &lt;2A - procedência'!X85</f>
        <v>0.76840843627365696</v>
      </c>
      <c r="M85" s="2">
        <f t="shared" si="10"/>
        <v>1</v>
      </c>
      <c r="N85" s="2">
        <f t="shared" si="11"/>
        <v>0</v>
      </c>
      <c r="O85" s="2">
        <f t="shared" si="8"/>
        <v>1</v>
      </c>
      <c r="P85" s="2">
        <f t="shared" si="9"/>
        <v>0</v>
      </c>
    </row>
    <row r="88" spans="1:16" x14ac:dyDescent="0.25">
      <c r="A88" s="24" t="s">
        <v>156</v>
      </c>
      <c r="B88" s="5"/>
    </row>
    <row r="89" spans="1:16" x14ac:dyDescent="0.25">
      <c r="A89" s="24" t="s">
        <v>155</v>
      </c>
      <c r="B89" s="5"/>
    </row>
    <row r="90" spans="1:16" x14ac:dyDescent="0.25">
      <c r="A90" s="8" t="s">
        <v>157</v>
      </c>
    </row>
    <row r="91" spans="1:16" x14ac:dyDescent="0.25">
      <c r="A91" t="s">
        <v>158</v>
      </c>
    </row>
    <row r="92" spans="1:16" x14ac:dyDescent="0.25">
      <c r="A92" t="s">
        <v>88</v>
      </c>
    </row>
    <row r="93" spans="1:16" ht="17.25" x14ac:dyDescent="0.25">
      <c r="A93" s="1" t="s">
        <v>89</v>
      </c>
    </row>
    <row r="94" spans="1:16" x14ac:dyDescent="0.25">
      <c r="A94" t="s">
        <v>90</v>
      </c>
    </row>
    <row r="95" spans="1:16" x14ac:dyDescent="0.25">
      <c r="A95" t="s">
        <v>91</v>
      </c>
    </row>
  </sheetData>
  <customSheetViews>
    <customSheetView guid="{3750D93B-2A32-4040-BAE5-F8408ECDBB1D}" state="hidden">
      <selection activeCell="M2" sqref="M2"/>
      <pageMargins left="0.511811024" right="0.511811024" top="0.78740157499999996" bottom="0.78740157499999996" header="0.31496062000000002" footer="0.31496062000000002"/>
      <pageSetup paperSize="9" orientation="portrait" verticalDpi="0" r:id="rId1"/>
    </customSheetView>
    <customSheetView guid="{9EFA0E2E-4423-4194-BE85-A51AF61C76D7}" state="hidden">
      <selection activeCell="M2" sqref="M2"/>
      <pageMargins left="0.511811024" right="0.511811024" top="0.78740157499999996" bottom="0.78740157499999996" header="0.31496062000000002" footer="0.31496062000000002"/>
      <pageSetup paperSize="9" orientation="portrait" verticalDpi="0" r:id="rId2"/>
    </customSheetView>
    <customSheetView guid="{1A030D3C-92EE-4DAF-ABAC-228947DF045D}" state="hidden">
      <selection activeCell="M2" sqref="M2"/>
      <pageMargins left="0.511811024" right="0.511811024" top="0.78740157499999996" bottom="0.78740157499999996" header="0.31496062000000002" footer="0.31496062000000002"/>
      <pageSetup paperSize="9" orientation="portrait" verticalDpi="0" r:id="rId3"/>
    </customSheetView>
  </customSheetViews>
  <pageMargins left="0.511811024" right="0.511811024" top="0.78740157499999996" bottom="0.78740157499999996" header="0.31496062000000002" footer="0.31496062000000002"/>
  <pageSetup paperSize="9"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>
    <tabColor theme="4" tint="0.39997558519241921"/>
  </sheetPr>
  <dimension ref="A1:AI99"/>
  <sheetViews>
    <sheetView showGridLines="0" tabSelected="1" topLeftCell="B1" zoomScaleNormal="100" workbookViewId="0">
      <pane ySplit="1" topLeftCell="A59" activePane="bottomLeft" state="frozen"/>
      <selection activeCell="A95" sqref="A95:N95"/>
      <selection pane="bottomLeft" activeCell="K83" sqref="A83:XFD83"/>
    </sheetView>
  </sheetViews>
  <sheetFormatPr defaultRowHeight="15" x14ac:dyDescent="0.25"/>
  <cols>
    <col min="1" max="1" width="18.140625" style="49" customWidth="1"/>
    <col min="2" max="2" width="23.85546875" style="49" bestFit="1" customWidth="1"/>
    <col min="3" max="4" width="14.140625" style="9" customWidth="1"/>
    <col min="5" max="5" width="12" style="9" customWidth="1"/>
    <col min="6" max="22" width="13" style="9" customWidth="1"/>
    <col min="23" max="23" width="13.28515625" style="9" customWidth="1"/>
    <col min="24" max="24" width="10.140625" style="9" customWidth="1"/>
    <col min="25" max="25" width="9.140625" style="49"/>
    <col min="26" max="27" width="12.85546875" style="9" customWidth="1"/>
    <col min="28" max="28" width="9.140625" style="49"/>
    <col min="29" max="32" width="20.28515625" style="49" customWidth="1"/>
    <col min="33" max="33" width="9.140625" style="49"/>
    <col min="34" max="34" width="26.7109375" style="49" bestFit="1" customWidth="1"/>
    <col min="35" max="35" width="18" style="49" bestFit="1" customWidth="1"/>
    <col min="36" max="16384" width="9.140625" style="49"/>
  </cols>
  <sheetData>
    <row r="1" spans="1:35" ht="59.25" customHeight="1" x14ac:dyDescent="0.25">
      <c r="A1" s="3" t="s">
        <v>0</v>
      </c>
      <c r="B1" s="3" t="s">
        <v>1</v>
      </c>
      <c r="C1" s="32" t="s">
        <v>153</v>
      </c>
      <c r="D1" s="32" t="s">
        <v>133</v>
      </c>
      <c r="E1" s="30" t="s">
        <v>134</v>
      </c>
      <c r="F1" s="31" t="s">
        <v>135</v>
      </c>
      <c r="G1" s="30" t="s">
        <v>136</v>
      </c>
      <c r="H1" s="31" t="s">
        <v>137</v>
      </c>
      <c r="I1" s="30" t="s">
        <v>138</v>
      </c>
      <c r="J1" s="31" t="s">
        <v>139</v>
      </c>
      <c r="K1" s="30" t="s">
        <v>140</v>
      </c>
      <c r="L1" s="31" t="s">
        <v>141</v>
      </c>
      <c r="M1" s="30" t="s">
        <v>142</v>
      </c>
      <c r="N1" s="31" t="s">
        <v>143</v>
      </c>
      <c r="O1" s="30" t="s">
        <v>144</v>
      </c>
      <c r="P1" s="31" t="s">
        <v>145</v>
      </c>
      <c r="Q1" s="30" t="s">
        <v>146</v>
      </c>
      <c r="R1" s="31" t="s">
        <v>147</v>
      </c>
      <c r="S1" s="30" t="s">
        <v>148</v>
      </c>
      <c r="T1" s="31" t="s">
        <v>149</v>
      </c>
      <c r="U1" s="30" t="s">
        <v>150</v>
      </c>
      <c r="V1" s="31" t="s">
        <v>151</v>
      </c>
      <c r="W1" s="30" t="s">
        <v>172</v>
      </c>
      <c r="X1" s="31" t="s">
        <v>152</v>
      </c>
      <c r="Z1" s="30" t="s">
        <v>179</v>
      </c>
      <c r="AA1" s="72" t="s">
        <v>180</v>
      </c>
      <c r="AC1" s="45" t="s">
        <v>159</v>
      </c>
      <c r="AD1" s="45" t="s">
        <v>161</v>
      </c>
      <c r="AE1" s="46" t="s">
        <v>162</v>
      </c>
      <c r="AF1" s="46" t="s">
        <v>160</v>
      </c>
    </row>
    <row r="2" spans="1:35" ht="15" customHeight="1" x14ac:dyDescent="0.25">
      <c r="A2" s="50" t="s">
        <v>2</v>
      </c>
      <c r="B2" s="50" t="s">
        <v>6</v>
      </c>
      <c r="C2" s="34">
        <v>390</v>
      </c>
      <c r="D2" s="34">
        <f>(C2/12)*12</f>
        <v>390</v>
      </c>
      <c r="E2" s="33">
        <v>391</v>
      </c>
      <c r="F2" s="51">
        <f>E2/D2</f>
        <v>1.0025641025641026</v>
      </c>
      <c r="G2" s="33">
        <v>387</v>
      </c>
      <c r="H2" s="51">
        <f>G2/D2</f>
        <v>0.99230769230769234</v>
      </c>
      <c r="I2" s="33">
        <v>388</v>
      </c>
      <c r="J2" s="51">
        <f>I2/D2</f>
        <v>0.99487179487179489</v>
      </c>
      <c r="K2" s="33">
        <v>387</v>
      </c>
      <c r="L2" s="51">
        <f>K2/D2</f>
        <v>0.99230769230769234</v>
      </c>
      <c r="M2" s="33">
        <v>386</v>
      </c>
      <c r="N2" s="51">
        <f>M2/D2</f>
        <v>0.98974358974358978</v>
      </c>
      <c r="O2" s="33">
        <v>368</v>
      </c>
      <c r="P2" s="51">
        <f>O2/D2</f>
        <v>0.94358974358974357</v>
      </c>
      <c r="Q2" s="33">
        <v>370</v>
      </c>
      <c r="R2" s="51">
        <f>Q2/D2</f>
        <v>0.94871794871794868</v>
      </c>
      <c r="S2" s="33">
        <v>378</v>
      </c>
      <c r="T2" s="51">
        <f>S2/D2</f>
        <v>0.96923076923076923</v>
      </c>
      <c r="U2" s="33">
        <v>374</v>
      </c>
      <c r="V2" s="51">
        <f>U2/D2</f>
        <v>0.95897435897435901</v>
      </c>
      <c r="W2" s="33">
        <v>369</v>
      </c>
      <c r="X2" s="51">
        <f>W2/D2</f>
        <v>0.94615384615384612</v>
      </c>
      <c r="Z2" s="33">
        <v>374</v>
      </c>
      <c r="AA2" s="73">
        <f t="shared" ref="AA2:AA33" si="0">Z2/D2</f>
        <v>0.95897435897435901</v>
      </c>
      <c r="AC2" s="41">
        <f>cálculos2!O2</f>
        <v>7</v>
      </c>
      <c r="AD2" s="42">
        <f>AC2*0.1</f>
        <v>0.70000000000000007</v>
      </c>
      <c r="AE2" s="41">
        <f>cálculos2!P2</f>
        <v>4</v>
      </c>
      <c r="AF2" s="42">
        <f>AE2*0.25</f>
        <v>1</v>
      </c>
      <c r="AH2" s="88" t="s">
        <v>169</v>
      </c>
      <c r="AI2" s="88"/>
    </row>
    <row r="3" spans="1:35" x14ac:dyDescent="0.25">
      <c r="A3" s="50" t="s">
        <v>3</v>
      </c>
      <c r="B3" s="50" t="s">
        <v>7</v>
      </c>
      <c r="C3" s="34">
        <v>165</v>
      </c>
      <c r="D3" s="34">
        <f t="shared" ref="D3:D66" si="1">(C3/12)*12</f>
        <v>165</v>
      </c>
      <c r="E3" s="33">
        <v>154</v>
      </c>
      <c r="F3" s="51">
        <f t="shared" ref="F3:F66" si="2">E3/D3</f>
        <v>0.93333333333333335</v>
      </c>
      <c r="G3" s="33">
        <v>137</v>
      </c>
      <c r="H3" s="51">
        <f t="shared" ref="H3:H66" si="3">G3/D3</f>
        <v>0.83030303030303032</v>
      </c>
      <c r="I3" s="33">
        <v>142</v>
      </c>
      <c r="J3" s="51">
        <f t="shared" ref="J3:J66" si="4">I3/D3</f>
        <v>0.8606060606060606</v>
      </c>
      <c r="K3" s="33">
        <v>156</v>
      </c>
      <c r="L3" s="51">
        <f t="shared" ref="L3:L66" si="5">K3/D3</f>
        <v>0.94545454545454544</v>
      </c>
      <c r="M3" s="33">
        <v>150</v>
      </c>
      <c r="N3" s="51">
        <f t="shared" ref="N3:N66" si="6">M3/D3</f>
        <v>0.90909090909090906</v>
      </c>
      <c r="O3" s="33">
        <v>154</v>
      </c>
      <c r="P3" s="51">
        <f t="shared" ref="P3:P66" si="7">O3/D3</f>
        <v>0.93333333333333335</v>
      </c>
      <c r="Q3" s="33">
        <v>119</v>
      </c>
      <c r="R3" s="51">
        <f t="shared" ref="R3:R66" si="8">Q3/D3</f>
        <v>0.72121212121212119</v>
      </c>
      <c r="S3" s="33">
        <v>146</v>
      </c>
      <c r="T3" s="51">
        <f t="shared" ref="T3:T66" si="9">S3/D3</f>
        <v>0.88484848484848488</v>
      </c>
      <c r="U3" s="33">
        <v>151</v>
      </c>
      <c r="V3" s="51">
        <f t="shared" ref="V3:V66" si="10">U3/D3</f>
        <v>0.91515151515151516</v>
      </c>
      <c r="W3" s="33">
        <v>137</v>
      </c>
      <c r="X3" s="51">
        <f t="shared" ref="X3:X66" si="11">W3/D3</f>
        <v>0.83030303030303032</v>
      </c>
      <c r="Z3" s="33">
        <v>135</v>
      </c>
      <c r="AA3" s="73">
        <f t="shared" si="0"/>
        <v>0.81818181818181823</v>
      </c>
      <c r="AC3" s="41">
        <f>cálculos2!O3</f>
        <v>2</v>
      </c>
      <c r="AD3" s="42">
        <f t="shared" ref="AD3:AD66" si="12">AC3*0.1</f>
        <v>0.2</v>
      </c>
      <c r="AE3" s="41">
        <f>cálculos2!P3</f>
        <v>0</v>
      </c>
      <c r="AF3" s="42">
        <f t="shared" ref="AF3:AF66" si="13">AE3*0.25</f>
        <v>0</v>
      </c>
      <c r="AH3" s="46" t="s">
        <v>168</v>
      </c>
      <c r="AI3" s="46" t="s">
        <v>167</v>
      </c>
    </row>
    <row r="4" spans="1:35" x14ac:dyDescent="0.25">
      <c r="A4" s="50" t="s">
        <v>4</v>
      </c>
      <c r="B4" s="50" t="s">
        <v>8</v>
      </c>
      <c r="C4" s="34">
        <v>150</v>
      </c>
      <c r="D4" s="34">
        <f t="shared" si="1"/>
        <v>150</v>
      </c>
      <c r="E4" s="33">
        <v>150</v>
      </c>
      <c r="F4" s="51">
        <f t="shared" si="2"/>
        <v>1</v>
      </c>
      <c r="G4" s="33">
        <v>127</v>
      </c>
      <c r="H4" s="51">
        <f t="shared" si="3"/>
        <v>0.84666666666666668</v>
      </c>
      <c r="I4" s="33">
        <v>124</v>
      </c>
      <c r="J4" s="51">
        <f t="shared" si="4"/>
        <v>0.82666666666666666</v>
      </c>
      <c r="K4" s="33">
        <v>136</v>
      </c>
      <c r="L4" s="51">
        <f t="shared" si="5"/>
        <v>0.90666666666666662</v>
      </c>
      <c r="M4" s="33">
        <v>139</v>
      </c>
      <c r="N4" s="51">
        <f t="shared" si="6"/>
        <v>0.92666666666666664</v>
      </c>
      <c r="O4" s="33">
        <v>132</v>
      </c>
      <c r="P4" s="51">
        <f t="shared" si="7"/>
        <v>0.88</v>
      </c>
      <c r="Q4" s="33">
        <v>103</v>
      </c>
      <c r="R4" s="51">
        <f t="shared" si="8"/>
        <v>0.68666666666666665</v>
      </c>
      <c r="S4" s="33">
        <v>132</v>
      </c>
      <c r="T4" s="51">
        <f t="shared" si="9"/>
        <v>0.88</v>
      </c>
      <c r="U4" s="33">
        <v>145</v>
      </c>
      <c r="V4" s="51">
        <f t="shared" si="10"/>
        <v>0.96666666666666667</v>
      </c>
      <c r="W4" s="33">
        <v>126</v>
      </c>
      <c r="X4" s="51">
        <f t="shared" si="11"/>
        <v>0.84</v>
      </c>
      <c r="Z4" s="33">
        <v>138</v>
      </c>
      <c r="AA4" s="73">
        <f t="shared" si="0"/>
        <v>0.92</v>
      </c>
      <c r="AC4" s="41">
        <f>cálculos2!O4</f>
        <v>3</v>
      </c>
      <c r="AD4" s="42">
        <f t="shared" si="12"/>
        <v>0.30000000000000004</v>
      </c>
      <c r="AE4" s="41">
        <f>cálculos2!P4</f>
        <v>1</v>
      </c>
      <c r="AF4" s="42">
        <f t="shared" si="13"/>
        <v>0.25</v>
      </c>
      <c r="AH4" s="42">
        <v>0</v>
      </c>
      <c r="AI4" s="33">
        <f>COUNTIF($AF$2:$AF$79,"=0")</f>
        <v>28</v>
      </c>
    </row>
    <row r="5" spans="1:35" x14ac:dyDescent="0.25">
      <c r="A5" s="50" t="s">
        <v>5</v>
      </c>
      <c r="B5" s="50" t="s">
        <v>9</v>
      </c>
      <c r="C5" s="34">
        <v>317</v>
      </c>
      <c r="D5" s="34">
        <f t="shared" si="1"/>
        <v>317</v>
      </c>
      <c r="E5" s="33">
        <v>321</v>
      </c>
      <c r="F5" s="51">
        <f t="shared" si="2"/>
        <v>1.0126182965299684</v>
      </c>
      <c r="G5" s="33">
        <v>302</v>
      </c>
      <c r="H5" s="51">
        <f t="shared" si="3"/>
        <v>0.95268138801261826</v>
      </c>
      <c r="I5" s="33">
        <v>307</v>
      </c>
      <c r="J5" s="51">
        <f t="shared" si="4"/>
        <v>0.96845425867507884</v>
      </c>
      <c r="K5" s="33">
        <v>317</v>
      </c>
      <c r="L5" s="51">
        <f t="shared" si="5"/>
        <v>1</v>
      </c>
      <c r="M5" s="33">
        <v>315</v>
      </c>
      <c r="N5" s="51">
        <f t="shared" si="6"/>
        <v>0.99369085173501581</v>
      </c>
      <c r="O5" s="33">
        <v>304</v>
      </c>
      <c r="P5" s="51">
        <f t="shared" si="7"/>
        <v>0.95899053627760256</v>
      </c>
      <c r="Q5" s="33">
        <v>268</v>
      </c>
      <c r="R5" s="51">
        <f t="shared" si="8"/>
        <v>0.8454258675078864</v>
      </c>
      <c r="S5" s="33">
        <v>322</v>
      </c>
      <c r="T5" s="51">
        <f t="shared" si="9"/>
        <v>1.0157728706624605</v>
      </c>
      <c r="U5" s="33">
        <v>295</v>
      </c>
      <c r="V5" s="51">
        <f t="shared" si="10"/>
        <v>0.93059936908517349</v>
      </c>
      <c r="W5" s="33">
        <v>301</v>
      </c>
      <c r="X5" s="51">
        <f t="shared" si="11"/>
        <v>0.94952681388012616</v>
      </c>
      <c r="Z5" s="33">
        <v>315</v>
      </c>
      <c r="AA5" s="73">
        <f t="shared" si="0"/>
        <v>0.99369085173501581</v>
      </c>
      <c r="AC5" s="41">
        <f>cálculos2!O5</f>
        <v>7</v>
      </c>
      <c r="AD5" s="42">
        <f t="shared" si="12"/>
        <v>0.70000000000000007</v>
      </c>
      <c r="AE5" s="41">
        <f>cálculos2!P5</f>
        <v>3</v>
      </c>
      <c r="AF5" s="42">
        <f t="shared" si="13"/>
        <v>0.75</v>
      </c>
      <c r="AH5" s="42">
        <v>0.25</v>
      </c>
      <c r="AI5" s="33">
        <f>COUNTIF($AF$2:$AF$79,"=0,25")</f>
        <v>14</v>
      </c>
    </row>
    <row r="6" spans="1:35" x14ac:dyDescent="0.25">
      <c r="A6" s="50" t="s">
        <v>5</v>
      </c>
      <c r="B6" s="50" t="s">
        <v>10</v>
      </c>
      <c r="C6" s="34">
        <v>119</v>
      </c>
      <c r="D6" s="34">
        <f t="shared" si="1"/>
        <v>119</v>
      </c>
      <c r="E6" s="33">
        <v>138</v>
      </c>
      <c r="F6" s="51">
        <f t="shared" si="2"/>
        <v>1.1596638655462186</v>
      </c>
      <c r="G6" s="33">
        <v>110</v>
      </c>
      <c r="H6" s="51">
        <f t="shared" si="3"/>
        <v>0.92436974789915971</v>
      </c>
      <c r="I6" s="33">
        <v>108</v>
      </c>
      <c r="J6" s="51">
        <f t="shared" si="4"/>
        <v>0.90756302521008403</v>
      </c>
      <c r="K6" s="33">
        <v>131</v>
      </c>
      <c r="L6" s="51">
        <f t="shared" si="5"/>
        <v>1.1008403361344539</v>
      </c>
      <c r="M6" s="33">
        <v>128</v>
      </c>
      <c r="N6" s="51">
        <f t="shared" si="6"/>
        <v>1.0756302521008403</v>
      </c>
      <c r="O6" s="33">
        <v>123</v>
      </c>
      <c r="P6" s="51">
        <f t="shared" si="7"/>
        <v>1.0336134453781514</v>
      </c>
      <c r="Q6" s="33">
        <v>104</v>
      </c>
      <c r="R6" s="51">
        <f t="shared" si="8"/>
        <v>0.87394957983193278</v>
      </c>
      <c r="S6" s="33">
        <v>107</v>
      </c>
      <c r="T6" s="51">
        <f t="shared" si="9"/>
        <v>0.89915966386554624</v>
      </c>
      <c r="U6" s="33">
        <v>101</v>
      </c>
      <c r="V6" s="51">
        <f t="shared" si="10"/>
        <v>0.84873949579831931</v>
      </c>
      <c r="W6" s="33">
        <v>107</v>
      </c>
      <c r="X6" s="51">
        <f t="shared" si="11"/>
        <v>0.89915966386554624</v>
      </c>
      <c r="Z6" s="33">
        <v>122</v>
      </c>
      <c r="AA6" s="73">
        <f t="shared" si="0"/>
        <v>1.0252100840336134</v>
      </c>
      <c r="AC6" s="41">
        <f>cálculos2!O6</f>
        <v>4</v>
      </c>
      <c r="AD6" s="42">
        <f t="shared" si="12"/>
        <v>0.4</v>
      </c>
      <c r="AE6" s="41">
        <f>cálculos2!P6</f>
        <v>1</v>
      </c>
      <c r="AF6" s="42">
        <f t="shared" si="13"/>
        <v>0.25</v>
      </c>
      <c r="AH6" s="42">
        <v>0.5</v>
      </c>
      <c r="AI6" s="33">
        <f>COUNTIF($AF$2:$AF$79,"=0,5")</f>
        <v>1</v>
      </c>
    </row>
    <row r="7" spans="1:35" x14ac:dyDescent="0.25">
      <c r="A7" s="50" t="s">
        <v>4</v>
      </c>
      <c r="B7" s="50" t="s">
        <v>11</v>
      </c>
      <c r="C7" s="34">
        <v>78</v>
      </c>
      <c r="D7" s="34">
        <f t="shared" si="1"/>
        <v>78</v>
      </c>
      <c r="E7" s="33">
        <v>86</v>
      </c>
      <c r="F7" s="51">
        <f t="shared" si="2"/>
        <v>1.1025641025641026</v>
      </c>
      <c r="G7" s="33">
        <v>73</v>
      </c>
      <c r="H7" s="51">
        <f t="shared" si="3"/>
        <v>0.9358974358974359</v>
      </c>
      <c r="I7" s="33">
        <v>73</v>
      </c>
      <c r="J7" s="51">
        <f t="shared" si="4"/>
        <v>0.9358974358974359</v>
      </c>
      <c r="K7" s="33">
        <v>82</v>
      </c>
      <c r="L7" s="51">
        <f t="shared" si="5"/>
        <v>1.0512820512820513</v>
      </c>
      <c r="M7" s="33">
        <v>83</v>
      </c>
      <c r="N7" s="51">
        <f t="shared" si="6"/>
        <v>1.0641025641025641</v>
      </c>
      <c r="O7" s="33">
        <v>81</v>
      </c>
      <c r="P7" s="51">
        <f t="shared" si="7"/>
        <v>1.0384615384615385</v>
      </c>
      <c r="Q7" s="33">
        <v>71</v>
      </c>
      <c r="R7" s="51">
        <f t="shared" si="8"/>
        <v>0.91025641025641024</v>
      </c>
      <c r="S7" s="33">
        <v>92</v>
      </c>
      <c r="T7" s="51">
        <f t="shared" si="9"/>
        <v>1.1794871794871795</v>
      </c>
      <c r="U7" s="33">
        <v>84</v>
      </c>
      <c r="V7" s="51">
        <f t="shared" si="10"/>
        <v>1.0769230769230769</v>
      </c>
      <c r="W7" s="33">
        <v>85</v>
      </c>
      <c r="X7" s="51">
        <f t="shared" si="11"/>
        <v>1.0897435897435896</v>
      </c>
      <c r="Z7" s="33">
        <v>75</v>
      </c>
      <c r="AA7" s="73">
        <f t="shared" si="0"/>
        <v>0.96153846153846156</v>
      </c>
      <c r="AC7" s="41">
        <f>cálculos2!O7</f>
        <v>7</v>
      </c>
      <c r="AD7" s="42">
        <f t="shared" si="12"/>
        <v>0.70000000000000007</v>
      </c>
      <c r="AE7" s="41">
        <f>cálculos2!P7</f>
        <v>2</v>
      </c>
      <c r="AF7" s="42">
        <f t="shared" si="13"/>
        <v>0.5</v>
      </c>
      <c r="AH7" s="42">
        <v>0.75</v>
      </c>
      <c r="AI7" s="33">
        <f>COUNTIF($AF$2:$AF$79,"=0,75")</f>
        <v>8</v>
      </c>
    </row>
    <row r="8" spans="1:35" x14ac:dyDescent="0.25">
      <c r="A8" s="50" t="s">
        <v>5</v>
      </c>
      <c r="B8" s="50" t="s">
        <v>12</v>
      </c>
      <c r="C8" s="34">
        <v>388</v>
      </c>
      <c r="D8" s="34">
        <f t="shared" si="1"/>
        <v>388</v>
      </c>
      <c r="E8" s="33">
        <v>388</v>
      </c>
      <c r="F8" s="51">
        <f t="shared" si="2"/>
        <v>1</v>
      </c>
      <c r="G8" s="33">
        <v>375</v>
      </c>
      <c r="H8" s="51">
        <f t="shared" si="3"/>
        <v>0.96649484536082475</v>
      </c>
      <c r="I8" s="33">
        <v>374</v>
      </c>
      <c r="J8" s="51">
        <f t="shared" si="4"/>
        <v>0.96391752577319589</v>
      </c>
      <c r="K8" s="33">
        <v>382</v>
      </c>
      <c r="L8" s="51">
        <f t="shared" si="5"/>
        <v>0.98453608247422686</v>
      </c>
      <c r="M8" s="33">
        <v>380</v>
      </c>
      <c r="N8" s="51">
        <f t="shared" si="6"/>
        <v>0.97938144329896903</v>
      </c>
      <c r="O8" s="33">
        <v>376</v>
      </c>
      <c r="P8" s="51">
        <f t="shared" si="7"/>
        <v>0.96907216494845361</v>
      </c>
      <c r="Q8" s="33">
        <v>308</v>
      </c>
      <c r="R8" s="51">
        <f t="shared" si="8"/>
        <v>0.79381443298969068</v>
      </c>
      <c r="S8" s="33">
        <v>382</v>
      </c>
      <c r="T8" s="51">
        <f t="shared" si="9"/>
        <v>0.98453608247422686</v>
      </c>
      <c r="U8" s="33">
        <v>391</v>
      </c>
      <c r="V8" s="51">
        <f t="shared" si="10"/>
        <v>1.0077319587628866</v>
      </c>
      <c r="W8" s="33">
        <v>362</v>
      </c>
      <c r="X8" s="51">
        <f t="shared" si="11"/>
        <v>0.9329896907216495</v>
      </c>
      <c r="Z8" s="33">
        <v>313</v>
      </c>
      <c r="AA8" s="73">
        <f t="shared" si="0"/>
        <v>0.80670103092783507</v>
      </c>
      <c r="AC8" s="41">
        <f>cálculos2!O8</f>
        <v>8</v>
      </c>
      <c r="AD8" s="42">
        <f t="shared" si="12"/>
        <v>0.8</v>
      </c>
      <c r="AE8" s="41">
        <f>cálculos2!P8</f>
        <v>4</v>
      </c>
      <c r="AF8" s="42">
        <f t="shared" si="13"/>
        <v>1</v>
      </c>
      <c r="AH8" s="42">
        <v>1</v>
      </c>
      <c r="AI8" s="33">
        <f>COUNTIF($AF$2:$AF$79,"=1,0")</f>
        <v>27</v>
      </c>
    </row>
    <row r="9" spans="1:35" ht="15" customHeight="1" x14ac:dyDescent="0.25">
      <c r="A9" s="50" t="s">
        <v>5</v>
      </c>
      <c r="B9" s="50" t="s">
        <v>13</v>
      </c>
      <c r="C9" s="34">
        <v>68</v>
      </c>
      <c r="D9" s="34">
        <f t="shared" si="1"/>
        <v>68</v>
      </c>
      <c r="E9" s="33">
        <v>72</v>
      </c>
      <c r="F9" s="51">
        <f t="shared" si="2"/>
        <v>1.0588235294117647</v>
      </c>
      <c r="G9" s="33">
        <v>65</v>
      </c>
      <c r="H9" s="51">
        <f t="shared" si="3"/>
        <v>0.95588235294117652</v>
      </c>
      <c r="I9" s="33">
        <v>66</v>
      </c>
      <c r="J9" s="51">
        <f t="shared" si="4"/>
        <v>0.97058823529411764</v>
      </c>
      <c r="K9" s="33">
        <v>69</v>
      </c>
      <c r="L9" s="51">
        <f t="shared" si="5"/>
        <v>1.0147058823529411</v>
      </c>
      <c r="M9" s="33">
        <v>68</v>
      </c>
      <c r="N9" s="51">
        <f t="shared" si="6"/>
        <v>1</v>
      </c>
      <c r="O9" s="33">
        <v>62</v>
      </c>
      <c r="P9" s="51">
        <f t="shared" si="7"/>
        <v>0.91176470588235292</v>
      </c>
      <c r="Q9" s="33">
        <v>40</v>
      </c>
      <c r="R9" s="51">
        <f t="shared" si="8"/>
        <v>0.58823529411764708</v>
      </c>
      <c r="S9" s="33">
        <v>66</v>
      </c>
      <c r="T9" s="51">
        <f t="shared" si="9"/>
        <v>0.97058823529411764</v>
      </c>
      <c r="U9" s="33">
        <v>68</v>
      </c>
      <c r="V9" s="51">
        <f t="shared" si="10"/>
        <v>1</v>
      </c>
      <c r="W9" s="33">
        <v>60</v>
      </c>
      <c r="X9" s="51">
        <f t="shared" si="11"/>
        <v>0.88235294117647056</v>
      </c>
      <c r="Z9" s="33">
        <v>65</v>
      </c>
      <c r="AA9" s="73">
        <f t="shared" si="0"/>
        <v>0.95588235294117652</v>
      </c>
      <c r="AC9" s="41">
        <f>cálculos2!O9</f>
        <v>7</v>
      </c>
      <c r="AD9" s="42">
        <f t="shared" si="12"/>
        <v>0.70000000000000007</v>
      </c>
      <c r="AE9" s="41">
        <f>cálculos2!P9</f>
        <v>4</v>
      </c>
      <c r="AF9" s="42">
        <f t="shared" si="13"/>
        <v>1</v>
      </c>
    </row>
    <row r="10" spans="1:35" x14ac:dyDescent="0.25">
      <c r="A10" s="50" t="s">
        <v>2</v>
      </c>
      <c r="B10" s="50" t="s">
        <v>14</v>
      </c>
      <c r="C10" s="34">
        <v>1508</v>
      </c>
      <c r="D10" s="34">
        <f t="shared" si="1"/>
        <v>1508</v>
      </c>
      <c r="E10" s="33">
        <v>1466</v>
      </c>
      <c r="F10" s="51">
        <f t="shared" si="2"/>
        <v>0.97214854111405835</v>
      </c>
      <c r="G10" s="33">
        <v>1384</v>
      </c>
      <c r="H10" s="51">
        <f t="shared" si="3"/>
        <v>0.91777188328912462</v>
      </c>
      <c r="I10" s="33">
        <v>1389</v>
      </c>
      <c r="J10" s="51">
        <f t="shared" si="4"/>
        <v>0.92108753315649872</v>
      </c>
      <c r="K10" s="33">
        <v>1457</v>
      </c>
      <c r="L10" s="51">
        <f t="shared" si="5"/>
        <v>0.96618037135278512</v>
      </c>
      <c r="M10" s="33">
        <v>1420</v>
      </c>
      <c r="N10" s="51">
        <f t="shared" si="6"/>
        <v>0.94164456233421756</v>
      </c>
      <c r="O10" s="33">
        <v>1383</v>
      </c>
      <c r="P10" s="51">
        <f t="shared" si="7"/>
        <v>0.91710875331564989</v>
      </c>
      <c r="Q10" s="33">
        <v>1206</v>
      </c>
      <c r="R10" s="51">
        <f t="shared" si="8"/>
        <v>0.79973474801061006</v>
      </c>
      <c r="S10" s="33">
        <v>1329</v>
      </c>
      <c r="T10" s="51">
        <f t="shared" si="9"/>
        <v>0.8812997347480106</v>
      </c>
      <c r="U10" s="33">
        <v>1369</v>
      </c>
      <c r="V10" s="51">
        <f t="shared" si="10"/>
        <v>0.90782493368700268</v>
      </c>
      <c r="W10" s="33">
        <v>1172</v>
      </c>
      <c r="X10" s="51">
        <f t="shared" si="11"/>
        <v>0.77718832891246681</v>
      </c>
      <c r="Z10" s="33">
        <v>1395</v>
      </c>
      <c r="AA10" s="73">
        <f t="shared" si="0"/>
        <v>0.92506631299734743</v>
      </c>
      <c r="AC10" s="41">
        <f>cálculos2!O10</f>
        <v>3</v>
      </c>
      <c r="AD10" s="42">
        <f t="shared" si="12"/>
        <v>0.30000000000000004</v>
      </c>
      <c r="AE10" s="41">
        <f>cálculos2!P10</f>
        <v>1</v>
      </c>
      <c r="AF10" s="42">
        <f t="shared" si="13"/>
        <v>0.25</v>
      </c>
    </row>
    <row r="11" spans="1:35" x14ac:dyDescent="0.25">
      <c r="A11" s="50" t="s">
        <v>5</v>
      </c>
      <c r="B11" s="50" t="s">
        <v>15</v>
      </c>
      <c r="C11" s="34">
        <v>132</v>
      </c>
      <c r="D11" s="34">
        <f t="shared" si="1"/>
        <v>132</v>
      </c>
      <c r="E11" s="33">
        <v>123</v>
      </c>
      <c r="F11" s="51">
        <f t="shared" si="2"/>
        <v>0.93181818181818177</v>
      </c>
      <c r="G11" s="33">
        <v>140</v>
      </c>
      <c r="H11" s="51">
        <f t="shared" si="3"/>
        <v>1.0606060606060606</v>
      </c>
      <c r="I11" s="33">
        <v>141</v>
      </c>
      <c r="J11" s="51">
        <f t="shared" si="4"/>
        <v>1.0681818181818181</v>
      </c>
      <c r="K11" s="33">
        <v>141</v>
      </c>
      <c r="L11" s="51">
        <f t="shared" si="5"/>
        <v>1.0681818181818181</v>
      </c>
      <c r="M11" s="33">
        <v>138</v>
      </c>
      <c r="N11" s="51">
        <f t="shared" si="6"/>
        <v>1.0454545454545454</v>
      </c>
      <c r="O11" s="33">
        <v>137</v>
      </c>
      <c r="P11" s="51">
        <f t="shared" si="7"/>
        <v>1.0378787878787878</v>
      </c>
      <c r="Q11" s="33">
        <v>124</v>
      </c>
      <c r="R11" s="51">
        <f t="shared" si="8"/>
        <v>0.93939393939393945</v>
      </c>
      <c r="S11" s="33">
        <v>135</v>
      </c>
      <c r="T11" s="51">
        <f t="shared" si="9"/>
        <v>1.0227272727272727</v>
      </c>
      <c r="U11" s="33">
        <v>138</v>
      </c>
      <c r="V11" s="51">
        <f t="shared" si="10"/>
        <v>1.0454545454545454</v>
      </c>
      <c r="W11" s="33">
        <v>131</v>
      </c>
      <c r="X11" s="51">
        <f t="shared" si="11"/>
        <v>0.99242424242424243</v>
      </c>
      <c r="Z11" s="33">
        <v>121</v>
      </c>
      <c r="AA11" s="73">
        <f t="shared" si="0"/>
        <v>0.91666666666666663</v>
      </c>
      <c r="AC11" s="41">
        <f>cálculos2!O11</f>
        <v>9</v>
      </c>
      <c r="AD11" s="42">
        <f t="shared" si="12"/>
        <v>0.9</v>
      </c>
      <c r="AE11" s="41">
        <f>cálculos2!P11</f>
        <v>4</v>
      </c>
      <c r="AF11" s="42">
        <f t="shared" si="13"/>
        <v>1</v>
      </c>
      <c r="AH11" s="89" t="s">
        <v>170</v>
      </c>
      <c r="AI11" s="89"/>
    </row>
    <row r="12" spans="1:35" x14ac:dyDescent="0.25">
      <c r="A12" s="50" t="s">
        <v>4</v>
      </c>
      <c r="B12" s="50" t="s">
        <v>16</v>
      </c>
      <c r="C12" s="34">
        <v>388</v>
      </c>
      <c r="D12" s="34">
        <f t="shared" si="1"/>
        <v>388</v>
      </c>
      <c r="E12" s="33">
        <v>327</v>
      </c>
      <c r="F12" s="51">
        <f t="shared" si="2"/>
        <v>0.84278350515463918</v>
      </c>
      <c r="G12" s="33">
        <v>317</v>
      </c>
      <c r="H12" s="51">
        <f t="shared" si="3"/>
        <v>0.8170103092783505</v>
      </c>
      <c r="I12" s="33">
        <v>320</v>
      </c>
      <c r="J12" s="51">
        <f t="shared" si="4"/>
        <v>0.82474226804123707</v>
      </c>
      <c r="K12" s="33">
        <v>357</v>
      </c>
      <c r="L12" s="51">
        <f t="shared" si="5"/>
        <v>0.92010309278350511</v>
      </c>
      <c r="M12" s="33">
        <v>347</v>
      </c>
      <c r="N12" s="51">
        <f t="shared" si="6"/>
        <v>0.89432989690721654</v>
      </c>
      <c r="O12" s="33">
        <v>337</v>
      </c>
      <c r="P12" s="51">
        <f t="shared" si="7"/>
        <v>0.86855670103092786</v>
      </c>
      <c r="Q12" s="33">
        <v>327</v>
      </c>
      <c r="R12" s="51">
        <f t="shared" si="8"/>
        <v>0.84278350515463918</v>
      </c>
      <c r="S12" s="33">
        <v>367</v>
      </c>
      <c r="T12" s="51">
        <f t="shared" si="9"/>
        <v>0.94587628865979378</v>
      </c>
      <c r="U12" s="33">
        <v>361</v>
      </c>
      <c r="V12" s="51">
        <f t="shared" si="10"/>
        <v>0.93041237113402064</v>
      </c>
      <c r="W12" s="33">
        <v>321</v>
      </c>
      <c r="X12" s="51">
        <f t="shared" si="11"/>
        <v>0.82731958762886593</v>
      </c>
      <c r="Z12" s="33">
        <v>213</v>
      </c>
      <c r="AA12" s="73">
        <f t="shared" si="0"/>
        <v>0.5489690721649485</v>
      </c>
      <c r="AC12" s="41">
        <f>cálculos2!O12</f>
        <v>0</v>
      </c>
      <c r="AD12" s="42">
        <f t="shared" si="12"/>
        <v>0</v>
      </c>
      <c r="AE12" s="41">
        <f>cálculos2!P12</f>
        <v>0</v>
      </c>
      <c r="AF12" s="42">
        <f t="shared" si="13"/>
        <v>0</v>
      </c>
      <c r="AH12" s="45" t="s">
        <v>168</v>
      </c>
      <c r="AI12" s="45" t="s">
        <v>167</v>
      </c>
    </row>
    <row r="13" spans="1:35" x14ac:dyDescent="0.25">
      <c r="A13" s="50" t="s">
        <v>3</v>
      </c>
      <c r="B13" s="50" t="s">
        <v>17</v>
      </c>
      <c r="C13" s="34">
        <v>588</v>
      </c>
      <c r="D13" s="34">
        <f t="shared" si="1"/>
        <v>588</v>
      </c>
      <c r="E13" s="33">
        <v>513</v>
      </c>
      <c r="F13" s="51">
        <f t="shared" si="2"/>
        <v>0.87244897959183676</v>
      </c>
      <c r="G13" s="33">
        <v>528</v>
      </c>
      <c r="H13" s="51">
        <f t="shared" si="3"/>
        <v>0.89795918367346939</v>
      </c>
      <c r="I13" s="33">
        <v>534</v>
      </c>
      <c r="J13" s="51">
        <f t="shared" si="4"/>
        <v>0.90816326530612246</v>
      </c>
      <c r="K13" s="33">
        <v>534</v>
      </c>
      <c r="L13" s="51">
        <f t="shared" si="5"/>
        <v>0.90816326530612246</v>
      </c>
      <c r="M13" s="33">
        <v>517</v>
      </c>
      <c r="N13" s="51">
        <f t="shared" si="6"/>
        <v>0.87925170068027214</v>
      </c>
      <c r="O13" s="33">
        <v>530</v>
      </c>
      <c r="P13" s="51">
        <f t="shared" si="7"/>
        <v>0.90136054421768708</v>
      </c>
      <c r="Q13" s="33">
        <v>465</v>
      </c>
      <c r="R13" s="51">
        <f t="shared" si="8"/>
        <v>0.79081632653061229</v>
      </c>
      <c r="S13" s="33">
        <v>485</v>
      </c>
      <c r="T13" s="51">
        <f t="shared" si="9"/>
        <v>0.82482993197278909</v>
      </c>
      <c r="U13" s="33">
        <v>498</v>
      </c>
      <c r="V13" s="51">
        <f t="shared" si="10"/>
        <v>0.84693877551020413</v>
      </c>
      <c r="W13" s="33">
        <v>430</v>
      </c>
      <c r="X13" s="51">
        <f t="shared" si="11"/>
        <v>0.73129251700680276</v>
      </c>
      <c r="Z13" s="33">
        <v>482</v>
      </c>
      <c r="AA13" s="73">
        <f t="shared" si="0"/>
        <v>0.81972789115646261</v>
      </c>
      <c r="AC13" s="41">
        <f>cálculos2!O13</f>
        <v>0</v>
      </c>
      <c r="AD13" s="42">
        <f t="shared" si="12"/>
        <v>0</v>
      </c>
      <c r="AE13" s="41">
        <f>cálculos2!P13</f>
        <v>0</v>
      </c>
      <c r="AF13" s="42">
        <f t="shared" si="13"/>
        <v>0</v>
      </c>
      <c r="AH13" s="55">
        <v>0</v>
      </c>
      <c r="AI13" s="33">
        <f>COUNTIF($AD$2:$AD$79,"=0")</f>
        <v>8</v>
      </c>
    </row>
    <row r="14" spans="1:35" x14ac:dyDescent="0.25">
      <c r="A14" s="50" t="s">
        <v>3</v>
      </c>
      <c r="B14" s="50" t="s">
        <v>18</v>
      </c>
      <c r="C14" s="34">
        <v>180</v>
      </c>
      <c r="D14" s="34">
        <f t="shared" si="1"/>
        <v>180</v>
      </c>
      <c r="E14" s="33">
        <v>202</v>
      </c>
      <c r="F14" s="51">
        <f t="shared" si="2"/>
        <v>1.1222222222222222</v>
      </c>
      <c r="G14" s="33">
        <v>201</v>
      </c>
      <c r="H14" s="51">
        <f t="shared" si="3"/>
        <v>1.1166666666666667</v>
      </c>
      <c r="I14" s="33">
        <v>203</v>
      </c>
      <c r="J14" s="51">
        <f t="shared" si="4"/>
        <v>1.1277777777777778</v>
      </c>
      <c r="K14" s="33">
        <v>197</v>
      </c>
      <c r="L14" s="51">
        <f t="shared" si="5"/>
        <v>1.0944444444444446</v>
      </c>
      <c r="M14" s="33">
        <v>203</v>
      </c>
      <c r="N14" s="51">
        <f t="shared" si="6"/>
        <v>1.1277777777777778</v>
      </c>
      <c r="O14" s="33">
        <v>190</v>
      </c>
      <c r="P14" s="51">
        <f t="shared" si="7"/>
        <v>1.0555555555555556</v>
      </c>
      <c r="Q14" s="33">
        <v>174</v>
      </c>
      <c r="R14" s="51">
        <f t="shared" si="8"/>
        <v>0.96666666666666667</v>
      </c>
      <c r="S14" s="33">
        <v>177</v>
      </c>
      <c r="T14" s="51">
        <f t="shared" si="9"/>
        <v>0.98333333333333328</v>
      </c>
      <c r="U14" s="33">
        <v>190</v>
      </c>
      <c r="V14" s="51">
        <f t="shared" si="10"/>
        <v>1.0555555555555556</v>
      </c>
      <c r="W14" s="33">
        <v>160</v>
      </c>
      <c r="X14" s="51">
        <f t="shared" si="11"/>
        <v>0.88888888888888884</v>
      </c>
      <c r="Z14" s="33">
        <v>145</v>
      </c>
      <c r="AA14" s="73">
        <f t="shared" si="0"/>
        <v>0.80555555555555558</v>
      </c>
      <c r="AC14" s="41">
        <f>cálculos2!O14</f>
        <v>9</v>
      </c>
      <c r="AD14" s="42">
        <f t="shared" si="12"/>
        <v>0.9</v>
      </c>
      <c r="AE14" s="41">
        <f>cálculos2!P14</f>
        <v>4</v>
      </c>
      <c r="AF14" s="42">
        <f t="shared" si="13"/>
        <v>1</v>
      </c>
      <c r="AH14" s="55">
        <v>0.1</v>
      </c>
      <c r="AI14" s="33">
        <f>COUNTIF($AD$2:$AD$79,"=0,1")</f>
        <v>15</v>
      </c>
    </row>
    <row r="15" spans="1:35" x14ac:dyDescent="0.25">
      <c r="A15" s="50" t="s">
        <v>5</v>
      </c>
      <c r="B15" s="50" t="s">
        <v>19</v>
      </c>
      <c r="C15" s="34">
        <v>75</v>
      </c>
      <c r="D15" s="34">
        <f t="shared" si="1"/>
        <v>75</v>
      </c>
      <c r="E15" s="33">
        <v>110</v>
      </c>
      <c r="F15" s="51">
        <f t="shared" si="2"/>
        <v>1.4666666666666666</v>
      </c>
      <c r="G15" s="33">
        <v>79</v>
      </c>
      <c r="H15" s="51">
        <f t="shared" si="3"/>
        <v>1.0533333333333332</v>
      </c>
      <c r="I15" s="33">
        <v>80</v>
      </c>
      <c r="J15" s="51">
        <f t="shared" si="4"/>
        <v>1.0666666666666667</v>
      </c>
      <c r="K15" s="33">
        <v>103</v>
      </c>
      <c r="L15" s="51">
        <f t="shared" si="5"/>
        <v>1.3733333333333333</v>
      </c>
      <c r="M15" s="33">
        <v>95</v>
      </c>
      <c r="N15" s="51">
        <f t="shared" si="6"/>
        <v>1.2666666666666666</v>
      </c>
      <c r="O15" s="33">
        <v>108</v>
      </c>
      <c r="P15" s="51">
        <f t="shared" si="7"/>
        <v>1.44</v>
      </c>
      <c r="Q15" s="33">
        <v>61</v>
      </c>
      <c r="R15" s="51">
        <f t="shared" si="8"/>
        <v>0.81333333333333335</v>
      </c>
      <c r="S15" s="33">
        <v>66</v>
      </c>
      <c r="T15" s="51">
        <f t="shared" si="9"/>
        <v>0.88</v>
      </c>
      <c r="U15" s="33">
        <v>62</v>
      </c>
      <c r="V15" s="51">
        <f t="shared" si="10"/>
        <v>0.82666666666666666</v>
      </c>
      <c r="W15" s="33">
        <v>64</v>
      </c>
      <c r="X15" s="51">
        <f t="shared" si="11"/>
        <v>0.85333333333333339</v>
      </c>
      <c r="Z15" s="33">
        <v>100</v>
      </c>
      <c r="AA15" s="73">
        <f t="shared" si="0"/>
        <v>1.3333333333333333</v>
      </c>
      <c r="AC15" s="41">
        <f>cálculos2!O15</f>
        <v>6</v>
      </c>
      <c r="AD15" s="42">
        <f t="shared" si="12"/>
        <v>0.60000000000000009</v>
      </c>
      <c r="AE15" s="41">
        <f>cálculos2!P15</f>
        <v>3</v>
      </c>
      <c r="AF15" s="42">
        <f t="shared" si="13"/>
        <v>0.75</v>
      </c>
      <c r="AH15" s="55">
        <v>0.2</v>
      </c>
      <c r="AI15" s="33">
        <f>COUNTIF($AD$2:$AD$79,"=0,2")</f>
        <v>6</v>
      </c>
    </row>
    <row r="16" spans="1:35" x14ac:dyDescent="0.25">
      <c r="A16" s="50" t="s">
        <v>2</v>
      </c>
      <c r="B16" s="50" t="s">
        <v>20</v>
      </c>
      <c r="C16" s="34">
        <v>228</v>
      </c>
      <c r="D16" s="34">
        <f t="shared" si="1"/>
        <v>228</v>
      </c>
      <c r="E16" s="33">
        <v>165</v>
      </c>
      <c r="F16" s="51">
        <f t="shared" si="2"/>
        <v>0.72368421052631582</v>
      </c>
      <c r="G16" s="33">
        <v>210</v>
      </c>
      <c r="H16" s="51">
        <f t="shared" si="3"/>
        <v>0.92105263157894735</v>
      </c>
      <c r="I16" s="33">
        <v>208</v>
      </c>
      <c r="J16" s="51">
        <f t="shared" si="4"/>
        <v>0.91228070175438591</v>
      </c>
      <c r="K16" s="33">
        <v>200</v>
      </c>
      <c r="L16" s="51">
        <f t="shared" si="5"/>
        <v>0.8771929824561403</v>
      </c>
      <c r="M16" s="33">
        <v>193</v>
      </c>
      <c r="N16" s="51">
        <f t="shared" si="6"/>
        <v>0.84649122807017541</v>
      </c>
      <c r="O16" s="33">
        <v>206</v>
      </c>
      <c r="P16" s="51">
        <f t="shared" si="7"/>
        <v>0.90350877192982459</v>
      </c>
      <c r="Q16" s="33">
        <v>191</v>
      </c>
      <c r="R16" s="51">
        <f t="shared" si="8"/>
        <v>0.83771929824561409</v>
      </c>
      <c r="S16" s="33">
        <v>213</v>
      </c>
      <c r="T16" s="51">
        <f t="shared" si="9"/>
        <v>0.93421052631578949</v>
      </c>
      <c r="U16" s="33">
        <v>225</v>
      </c>
      <c r="V16" s="51">
        <f t="shared" si="10"/>
        <v>0.98684210526315785</v>
      </c>
      <c r="W16" s="33">
        <v>200</v>
      </c>
      <c r="X16" s="51">
        <f t="shared" si="11"/>
        <v>0.8771929824561403</v>
      </c>
      <c r="Z16" s="33">
        <v>41</v>
      </c>
      <c r="AA16" s="73">
        <f t="shared" si="0"/>
        <v>0.17982456140350878</v>
      </c>
      <c r="AC16" s="41">
        <f>cálculos2!O16</f>
        <v>1</v>
      </c>
      <c r="AD16" s="42">
        <f t="shared" si="12"/>
        <v>0.1</v>
      </c>
      <c r="AE16" s="41">
        <f>cálculos2!P16</f>
        <v>1</v>
      </c>
      <c r="AF16" s="42">
        <f t="shared" si="13"/>
        <v>0.25</v>
      </c>
      <c r="AH16" s="55">
        <v>0.3</v>
      </c>
      <c r="AI16" s="33">
        <f>COUNTIF($AD$2:$AD$79,"=0,3")</f>
        <v>2</v>
      </c>
    </row>
    <row r="17" spans="1:35" x14ac:dyDescent="0.25">
      <c r="A17" s="50" t="s">
        <v>5</v>
      </c>
      <c r="B17" s="50" t="s">
        <v>21</v>
      </c>
      <c r="C17" s="34">
        <v>2542</v>
      </c>
      <c r="D17" s="34">
        <f t="shared" si="1"/>
        <v>2542</v>
      </c>
      <c r="E17" s="33">
        <v>2610</v>
      </c>
      <c r="F17" s="51">
        <f t="shared" si="2"/>
        <v>1.0267505900865461</v>
      </c>
      <c r="G17" s="33">
        <v>2290</v>
      </c>
      <c r="H17" s="51">
        <f t="shared" si="3"/>
        <v>0.90086546026750591</v>
      </c>
      <c r="I17" s="33">
        <v>2295</v>
      </c>
      <c r="J17" s="51">
        <f t="shared" si="4"/>
        <v>0.9028324154209284</v>
      </c>
      <c r="K17" s="33">
        <v>2358</v>
      </c>
      <c r="L17" s="51">
        <f t="shared" si="5"/>
        <v>0.92761605035405192</v>
      </c>
      <c r="M17" s="33">
        <v>2289</v>
      </c>
      <c r="N17" s="51">
        <f t="shared" si="6"/>
        <v>0.90047206923682144</v>
      </c>
      <c r="O17" s="33">
        <v>2313</v>
      </c>
      <c r="P17" s="51">
        <f t="shared" si="7"/>
        <v>0.90991345397324941</v>
      </c>
      <c r="Q17" s="33">
        <v>1867</v>
      </c>
      <c r="R17" s="51">
        <f t="shared" si="8"/>
        <v>0.73446105428796227</v>
      </c>
      <c r="S17" s="33">
        <v>2283</v>
      </c>
      <c r="T17" s="51">
        <f t="shared" si="9"/>
        <v>0.89811172305271436</v>
      </c>
      <c r="U17" s="33">
        <v>2225</v>
      </c>
      <c r="V17" s="51">
        <f t="shared" si="10"/>
        <v>0.87529504327301333</v>
      </c>
      <c r="W17" s="33">
        <v>1914</v>
      </c>
      <c r="X17" s="51">
        <f t="shared" si="11"/>
        <v>0.75295043273013373</v>
      </c>
      <c r="Z17" s="33">
        <v>2545</v>
      </c>
      <c r="AA17" s="73">
        <f t="shared" si="0"/>
        <v>1.0011801730920535</v>
      </c>
      <c r="AC17" s="41">
        <f>cálculos2!O17</f>
        <v>2</v>
      </c>
      <c r="AD17" s="42">
        <f t="shared" si="12"/>
        <v>0.2</v>
      </c>
      <c r="AE17" s="41">
        <f>cálculos2!P17</f>
        <v>0</v>
      </c>
      <c r="AF17" s="42">
        <f t="shared" si="13"/>
        <v>0</v>
      </c>
      <c r="AH17" s="55">
        <v>0.4</v>
      </c>
      <c r="AI17" s="33">
        <f>COUNTIF($AD$2:$AD$79,"=0,4")</f>
        <v>9</v>
      </c>
    </row>
    <row r="18" spans="1:35" x14ac:dyDescent="0.25">
      <c r="A18" s="50" t="s">
        <v>2</v>
      </c>
      <c r="B18" s="50" t="s">
        <v>22</v>
      </c>
      <c r="C18" s="34">
        <v>5047</v>
      </c>
      <c r="D18" s="34">
        <f t="shared" si="1"/>
        <v>5047</v>
      </c>
      <c r="E18" s="33">
        <v>4610</v>
      </c>
      <c r="F18" s="51">
        <f t="shared" si="2"/>
        <v>0.91341390925302157</v>
      </c>
      <c r="G18" s="33">
        <v>4260</v>
      </c>
      <c r="H18" s="51">
        <f t="shared" si="3"/>
        <v>0.84406578165246682</v>
      </c>
      <c r="I18" s="33">
        <v>4298</v>
      </c>
      <c r="J18" s="51">
        <f t="shared" si="4"/>
        <v>0.85159500693481271</v>
      </c>
      <c r="K18" s="33">
        <v>4586</v>
      </c>
      <c r="L18" s="51">
        <f t="shared" si="5"/>
        <v>0.90865860907469787</v>
      </c>
      <c r="M18" s="33">
        <v>4401</v>
      </c>
      <c r="N18" s="51">
        <f t="shared" si="6"/>
        <v>0.87200317020011886</v>
      </c>
      <c r="O18" s="33">
        <v>4388</v>
      </c>
      <c r="P18" s="51">
        <f t="shared" si="7"/>
        <v>0.86942738260352681</v>
      </c>
      <c r="Q18" s="33">
        <v>3696</v>
      </c>
      <c r="R18" s="51">
        <f t="shared" si="8"/>
        <v>0.73231622746185854</v>
      </c>
      <c r="S18" s="33">
        <v>4331</v>
      </c>
      <c r="T18" s="51">
        <f t="shared" si="9"/>
        <v>0.85813354468000791</v>
      </c>
      <c r="U18" s="33">
        <v>4028</v>
      </c>
      <c r="V18" s="51">
        <f t="shared" si="10"/>
        <v>0.79809787992867054</v>
      </c>
      <c r="W18" s="33">
        <v>3647</v>
      </c>
      <c r="X18" s="51">
        <f t="shared" si="11"/>
        <v>0.72260748959778087</v>
      </c>
      <c r="Z18" s="33">
        <v>4431</v>
      </c>
      <c r="AA18" s="73">
        <f t="shared" si="0"/>
        <v>0.87794729542302363</v>
      </c>
      <c r="AC18" s="41">
        <f>cálculos2!O18</f>
        <v>1</v>
      </c>
      <c r="AD18" s="42">
        <f t="shared" si="12"/>
        <v>0.1</v>
      </c>
      <c r="AE18" s="41">
        <f>cálculos2!P18</f>
        <v>0</v>
      </c>
      <c r="AF18" s="42">
        <f t="shared" si="13"/>
        <v>0</v>
      </c>
      <c r="AH18" s="55">
        <v>0.5</v>
      </c>
      <c r="AI18" s="33">
        <f>COUNTIF($AD$2:$AD$79,"=0,5")</f>
        <v>2</v>
      </c>
    </row>
    <row r="19" spans="1:35" x14ac:dyDescent="0.25">
      <c r="A19" s="50" t="s">
        <v>5</v>
      </c>
      <c r="B19" s="50" t="s">
        <v>23</v>
      </c>
      <c r="C19" s="34">
        <v>475</v>
      </c>
      <c r="D19" s="34">
        <f t="shared" si="1"/>
        <v>475</v>
      </c>
      <c r="E19" s="33">
        <v>433</v>
      </c>
      <c r="F19" s="51">
        <f t="shared" si="2"/>
        <v>0.91157894736842104</v>
      </c>
      <c r="G19" s="33">
        <v>466</v>
      </c>
      <c r="H19" s="51">
        <f t="shared" si="3"/>
        <v>0.9810526315789474</v>
      </c>
      <c r="I19" s="33">
        <v>463</v>
      </c>
      <c r="J19" s="51">
        <f t="shared" si="4"/>
        <v>0.97473684210526312</v>
      </c>
      <c r="K19" s="33">
        <v>442</v>
      </c>
      <c r="L19" s="51">
        <f t="shared" si="5"/>
        <v>0.93052631578947365</v>
      </c>
      <c r="M19" s="33">
        <v>448</v>
      </c>
      <c r="N19" s="51">
        <f t="shared" si="6"/>
        <v>0.94315789473684208</v>
      </c>
      <c r="O19" s="33">
        <v>443</v>
      </c>
      <c r="P19" s="51">
        <f t="shared" si="7"/>
        <v>0.93263157894736837</v>
      </c>
      <c r="Q19" s="33">
        <v>427</v>
      </c>
      <c r="R19" s="51">
        <f t="shared" si="8"/>
        <v>0.89894736842105261</v>
      </c>
      <c r="S19" s="33">
        <v>466</v>
      </c>
      <c r="T19" s="51">
        <f t="shared" si="9"/>
        <v>0.9810526315789474</v>
      </c>
      <c r="U19" s="33">
        <v>474</v>
      </c>
      <c r="V19" s="51">
        <f t="shared" si="10"/>
        <v>0.99789473684210528</v>
      </c>
      <c r="W19" s="33">
        <v>419</v>
      </c>
      <c r="X19" s="51">
        <f t="shared" si="11"/>
        <v>0.88210526315789473</v>
      </c>
      <c r="Z19" s="33">
        <v>413</v>
      </c>
      <c r="AA19" s="73">
        <f t="shared" si="0"/>
        <v>0.86947368421052629</v>
      </c>
      <c r="AC19" s="41">
        <f>cálculos2!O19</f>
        <v>6</v>
      </c>
      <c r="AD19" s="42">
        <f t="shared" si="12"/>
        <v>0.60000000000000009</v>
      </c>
      <c r="AE19" s="41">
        <f>cálculos2!P19</f>
        <v>3</v>
      </c>
      <c r="AF19" s="42">
        <f t="shared" si="13"/>
        <v>0.75</v>
      </c>
      <c r="AH19" s="55">
        <v>0.6</v>
      </c>
      <c r="AI19" s="33">
        <f>COUNTIF($AD$2:$AD$79,"=0,6")</f>
        <v>4</v>
      </c>
    </row>
    <row r="20" spans="1:35" x14ac:dyDescent="0.25">
      <c r="A20" s="50" t="s">
        <v>4</v>
      </c>
      <c r="B20" s="50" t="s">
        <v>24</v>
      </c>
      <c r="C20" s="34">
        <v>1492</v>
      </c>
      <c r="D20" s="34">
        <f t="shared" si="1"/>
        <v>1492</v>
      </c>
      <c r="E20" s="33">
        <v>1515</v>
      </c>
      <c r="F20" s="51">
        <f t="shared" si="2"/>
        <v>1.0154155495978552</v>
      </c>
      <c r="G20" s="33">
        <v>1287</v>
      </c>
      <c r="H20" s="51">
        <f t="shared" si="3"/>
        <v>0.86260053619302945</v>
      </c>
      <c r="I20" s="33">
        <v>1301</v>
      </c>
      <c r="J20" s="51">
        <f t="shared" si="4"/>
        <v>0.87198391420911525</v>
      </c>
      <c r="K20" s="33">
        <v>1350</v>
      </c>
      <c r="L20" s="51">
        <f t="shared" si="5"/>
        <v>0.9048257372654156</v>
      </c>
      <c r="M20" s="33">
        <v>1367</v>
      </c>
      <c r="N20" s="51">
        <f t="shared" si="6"/>
        <v>0.91621983914209115</v>
      </c>
      <c r="O20" s="33">
        <v>1306</v>
      </c>
      <c r="P20" s="51">
        <f t="shared" si="7"/>
        <v>0.87533512064343166</v>
      </c>
      <c r="Q20" s="33">
        <v>1119</v>
      </c>
      <c r="R20" s="51">
        <f t="shared" si="8"/>
        <v>0.75</v>
      </c>
      <c r="S20" s="33">
        <v>1232</v>
      </c>
      <c r="T20" s="51">
        <f t="shared" si="9"/>
        <v>0.82573726541554959</v>
      </c>
      <c r="U20" s="33">
        <v>1230</v>
      </c>
      <c r="V20" s="51">
        <f t="shared" si="10"/>
        <v>0.82439678284182305</v>
      </c>
      <c r="W20" s="33">
        <v>1004</v>
      </c>
      <c r="X20" s="51">
        <f t="shared" si="11"/>
        <v>0.67292225201072386</v>
      </c>
      <c r="Z20" s="33">
        <v>1533</v>
      </c>
      <c r="AA20" s="73">
        <f t="shared" si="0"/>
        <v>1.0274798927613942</v>
      </c>
      <c r="AC20" s="41">
        <f>cálculos2!O20</f>
        <v>2</v>
      </c>
      <c r="AD20" s="42">
        <f t="shared" si="12"/>
        <v>0.2</v>
      </c>
      <c r="AE20" s="41">
        <f>cálculos2!P20</f>
        <v>0</v>
      </c>
      <c r="AF20" s="42">
        <f t="shared" si="13"/>
        <v>0</v>
      </c>
      <c r="AH20" s="55">
        <v>0.7</v>
      </c>
      <c r="AI20" s="33">
        <f>COUNTIF($AD$2:$AD$79,"=0,7")</f>
        <v>9</v>
      </c>
    </row>
    <row r="21" spans="1:35" x14ac:dyDescent="0.25">
      <c r="A21" s="50" t="s">
        <v>3</v>
      </c>
      <c r="B21" s="50" t="s">
        <v>25</v>
      </c>
      <c r="C21" s="34">
        <v>403</v>
      </c>
      <c r="D21" s="34">
        <f t="shared" si="1"/>
        <v>403</v>
      </c>
      <c r="E21" s="33">
        <v>370</v>
      </c>
      <c r="F21" s="51">
        <f t="shared" si="2"/>
        <v>0.91811414392059554</v>
      </c>
      <c r="G21" s="33">
        <v>421</v>
      </c>
      <c r="H21" s="51">
        <f t="shared" si="3"/>
        <v>1.0446650124069479</v>
      </c>
      <c r="I21" s="33">
        <v>419</v>
      </c>
      <c r="J21" s="51">
        <f t="shared" si="4"/>
        <v>1.0397022332506203</v>
      </c>
      <c r="K21" s="33">
        <v>404</v>
      </c>
      <c r="L21" s="51">
        <f t="shared" si="5"/>
        <v>1.0024813895781637</v>
      </c>
      <c r="M21" s="33">
        <v>384</v>
      </c>
      <c r="N21" s="51">
        <f t="shared" si="6"/>
        <v>0.95285359801488834</v>
      </c>
      <c r="O21" s="33">
        <v>419</v>
      </c>
      <c r="P21" s="51">
        <f t="shared" si="7"/>
        <v>1.0397022332506203</v>
      </c>
      <c r="Q21" s="33">
        <v>362</v>
      </c>
      <c r="R21" s="51">
        <f t="shared" si="8"/>
        <v>0.8982630272952854</v>
      </c>
      <c r="S21" s="33">
        <v>417</v>
      </c>
      <c r="T21" s="51">
        <f t="shared" si="9"/>
        <v>1.0347394540942929</v>
      </c>
      <c r="U21" s="33">
        <v>444</v>
      </c>
      <c r="V21" s="51">
        <f t="shared" si="10"/>
        <v>1.1017369727047146</v>
      </c>
      <c r="W21" s="33">
        <v>409</v>
      </c>
      <c r="X21" s="51">
        <f t="shared" si="11"/>
        <v>1.0148883374689825</v>
      </c>
      <c r="Z21" s="33">
        <v>368</v>
      </c>
      <c r="AA21" s="73">
        <f t="shared" si="0"/>
        <v>0.91315136476426795</v>
      </c>
      <c r="AC21" s="41">
        <f>cálculos2!O21</f>
        <v>9</v>
      </c>
      <c r="AD21" s="42">
        <f t="shared" si="12"/>
        <v>0.9</v>
      </c>
      <c r="AE21" s="41">
        <f>cálculos2!P21</f>
        <v>4</v>
      </c>
      <c r="AF21" s="42">
        <f t="shared" si="13"/>
        <v>1</v>
      </c>
      <c r="AH21" s="55">
        <v>0.8</v>
      </c>
      <c r="AI21" s="33">
        <f>COUNTIF($AD$2:$AD$79,"=0,8")</f>
        <v>7</v>
      </c>
    </row>
    <row r="22" spans="1:35" x14ac:dyDescent="0.25">
      <c r="A22" s="50" t="s">
        <v>2</v>
      </c>
      <c r="B22" s="50" t="s">
        <v>26</v>
      </c>
      <c r="C22" s="34">
        <v>150</v>
      </c>
      <c r="D22" s="34">
        <f t="shared" si="1"/>
        <v>150</v>
      </c>
      <c r="E22" s="33">
        <v>136</v>
      </c>
      <c r="F22" s="51">
        <f t="shared" si="2"/>
        <v>0.90666666666666662</v>
      </c>
      <c r="G22" s="33">
        <v>123</v>
      </c>
      <c r="H22" s="51">
        <f t="shared" si="3"/>
        <v>0.82</v>
      </c>
      <c r="I22" s="33">
        <v>121</v>
      </c>
      <c r="J22" s="51">
        <f t="shared" si="4"/>
        <v>0.80666666666666664</v>
      </c>
      <c r="K22" s="33">
        <v>131</v>
      </c>
      <c r="L22" s="51">
        <f t="shared" si="5"/>
        <v>0.87333333333333329</v>
      </c>
      <c r="M22" s="33">
        <v>135</v>
      </c>
      <c r="N22" s="51">
        <f t="shared" si="6"/>
        <v>0.9</v>
      </c>
      <c r="O22" s="33">
        <v>127</v>
      </c>
      <c r="P22" s="51">
        <f t="shared" si="7"/>
        <v>0.84666666666666668</v>
      </c>
      <c r="Q22" s="33">
        <v>123</v>
      </c>
      <c r="R22" s="51">
        <f t="shared" si="8"/>
        <v>0.82</v>
      </c>
      <c r="S22" s="33">
        <v>136</v>
      </c>
      <c r="T22" s="51">
        <f t="shared" si="9"/>
        <v>0.90666666666666662</v>
      </c>
      <c r="U22" s="33">
        <v>132</v>
      </c>
      <c r="V22" s="51">
        <f t="shared" si="10"/>
        <v>0.88</v>
      </c>
      <c r="W22" s="33">
        <v>127</v>
      </c>
      <c r="X22" s="51">
        <f t="shared" si="11"/>
        <v>0.84666666666666668</v>
      </c>
      <c r="Z22" s="33">
        <v>111</v>
      </c>
      <c r="AA22" s="73">
        <f t="shared" si="0"/>
        <v>0.74</v>
      </c>
      <c r="AC22" s="41">
        <f>cálculos2!O22</f>
        <v>2</v>
      </c>
      <c r="AD22" s="42">
        <f t="shared" si="12"/>
        <v>0.2</v>
      </c>
      <c r="AE22" s="41">
        <f>cálculos2!P22</f>
        <v>0</v>
      </c>
      <c r="AF22" s="42">
        <f t="shared" si="13"/>
        <v>0</v>
      </c>
      <c r="AH22" s="55">
        <v>0.9</v>
      </c>
      <c r="AI22" s="33">
        <f>COUNTIF($AD$2:$AD$79,"=0,9")</f>
        <v>7</v>
      </c>
    </row>
    <row r="23" spans="1:35" x14ac:dyDescent="0.25">
      <c r="A23" s="50" t="s">
        <v>5</v>
      </c>
      <c r="B23" s="50" t="s">
        <v>27</v>
      </c>
      <c r="C23" s="34">
        <v>60</v>
      </c>
      <c r="D23" s="34">
        <f t="shared" si="1"/>
        <v>60</v>
      </c>
      <c r="E23" s="33">
        <v>65</v>
      </c>
      <c r="F23" s="51">
        <f t="shared" si="2"/>
        <v>1.0833333333333333</v>
      </c>
      <c r="G23" s="33">
        <v>67</v>
      </c>
      <c r="H23" s="51">
        <f t="shared" si="3"/>
        <v>1.1166666666666667</v>
      </c>
      <c r="I23" s="33">
        <v>67</v>
      </c>
      <c r="J23" s="51">
        <f t="shared" si="4"/>
        <v>1.1166666666666667</v>
      </c>
      <c r="K23" s="33">
        <v>66</v>
      </c>
      <c r="L23" s="51">
        <f t="shared" si="5"/>
        <v>1.1000000000000001</v>
      </c>
      <c r="M23" s="33">
        <v>63</v>
      </c>
      <c r="N23" s="51">
        <f t="shared" si="6"/>
        <v>1.05</v>
      </c>
      <c r="O23" s="33">
        <v>67</v>
      </c>
      <c r="P23" s="51">
        <f t="shared" si="7"/>
        <v>1.1166666666666667</v>
      </c>
      <c r="Q23" s="33">
        <v>51</v>
      </c>
      <c r="R23" s="51">
        <f t="shared" si="8"/>
        <v>0.85</v>
      </c>
      <c r="S23" s="33">
        <v>67</v>
      </c>
      <c r="T23" s="51">
        <f t="shared" si="9"/>
        <v>1.1166666666666667</v>
      </c>
      <c r="U23" s="33">
        <v>60</v>
      </c>
      <c r="V23" s="51">
        <f t="shared" si="10"/>
        <v>1</v>
      </c>
      <c r="W23" s="33">
        <v>62</v>
      </c>
      <c r="X23" s="51">
        <f t="shared" si="11"/>
        <v>1.0333333333333334</v>
      </c>
      <c r="Z23" s="33">
        <v>60</v>
      </c>
      <c r="AA23" s="73">
        <f t="shared" si="0"/>
        <v>1</v>
      </c>
      <c r="AC23" s="41">
        <f>cálculos2!O23</f>
        <v>9</v>
      </c>
      <c r="AD23" s="42">
        <f t="shared" si="12"/>
        <v>0.9</v>
      </c>
      <c r="AE23" s="41">
        <f>cálculos2!P23</f>
        <v>4</v>
      </c>
      <c r="AF23" s="42">
        <f t="shared" si="13"/>
        <v>1</v>
      </c>
      <c r="AH23" s="55">
        <v>1</v>
      </c>
      <c r="AI23" s="33">
        <f>COUNTIF($AD$2:$AD$79,"=1,0")</f>
        <v>9</v>
      </c>
    </row>
    <row r="24" spans="1:35" x14ac:dyDescent="0.25">
      <c r="A24" s="50" t="s">
        <v>2</v>
      </c>
      <c r="B24" s="50" t="s">
        <v>28</v>
      </c>
      <c r="C24" s="34">
        <v>421</v>
      </c>
      <c r="D24" s="34">
        <f t="shared" si="1"/>
        <v>421</v>
      </c>
      <c r="E24" s="33">
        <v>390</v>
      </c>
      <c r="F24" s="51">
        <f t="shared" si="2"/>
        <v>0.92636579572446553</v>
      </c>
      <c r="G24" s="33">
        <v>419</v>
      </c>
      <c r="H24" s="51">
        <f t="shared" si="3"/>
        <v>0.99524940617577196</v>
      </c>
      <c r="I24" s="33">
        <v>420</v>
      </c>
      <c r="J24" s="51">
        <f t="shared" si="4"/>
        <v>0.99762470308788598</v>
      </c>
      <c r="K24" s="33">
        <v>418</v>
      </c>
      <c r="L24" s="51">
        <f t="shared" si="5"/>
        <v>0.99287410926365793</v>
      </c>
      <c r="M24" s="33">
        <v>414</v>
      </c>
      <c r="N24" s="51">
        <f t="shared" si="6"/>
        <v>0.98337292161520184</v>
      </c>
      <c r="O24" s="33">
        <v>412</v>
      </c>
      <c r="P24" s="51">
        <f t="shared" si="7"/>
        <v>0.97862232779097391</v>
      </c>
      <c r="Q24" s="33">
        <v>396</v>
      </c>
      <c r="R24" s="51">
        <f t="shared" si="8"/>
        <v>0.94061757719714967</v>
      </c>
      <c r="S24" s="33">
        <v>393</v>
      </c>
      <c r="T24" s="51">
        <f t="shared" si="9"/>
        <v>0.9334916864608076</v>
      </c>
      <c r="U24" s="33">
        <v>408</v>
      </c>
      <c r="V24" s="51">
        <f t="shared" si="10"/>
        <v>0.96912114014251782</v>
      </c>
      <c r="W24" s="33">
        <v>379</v>
      </c>
      <c r="X24" s="51">
        <f t="shared" si="11"/>
        <v>0.9002375296912114</v>
      </c>
      <c r="Z24" s="33">
        <v>330</v>
      </c>
      <c r="AA24" s="73">
        <f t="shared" si="0"/>
        <v>0.78384798099762465</v>
      </c>
      <c r="AC24" s="41">
        <f>cálculos2!O24</f>
        <v>7</v>
      </c>
      <c r="AD24" s="42">
        <f t="shared" si="12"/>
        <v>0.70000000000000007</v>
      </c>
      <c r="AE24" s="41">
        <f>cálculos2!P24</f>
        <v>4</v>
      </c>
      <c r="AF24" s="42">
        <f t="shared" si="13"/>
        <v>1</v>
      </c>
    </row>
    <row r="25" spans="1:35" x14ac:dyDescent="0.25">
      <c r="A25" s="50" t="s">
        <v>5</v>
      </c>
      <c r="B25" s="50" t="s">
        <v>29</v>
      </c>
      <c r="C25" s="34">
        <v>69</v>
      </c>
      <c r="D25" s="34">
        <f t="shared" si="1"/>
        <v>69</v>
      </c>
      <c r="E25" s="33">
        <v>73</v>
      </c>
      <c r="F25" s="51">
        <f t="shared" si="2"/>
        <v>1.0579710144927537</v>
      </c>
      <c r="G25" s="33">
        <v>91</v>
      </c>
      <c r="H25" s="51">
        <f t="shared" si="3"/>
        <v>1.318840579710145</v>
      </c>
      <c r="I25" s="33">
        <v>91</v>
      </c>
      <c r="J25" s="51">
        <f t="shared" si="4"/>
        <v>1.318840579710145</v>
      </c>
      <c r="K25" s="33">
        <v>90</v>
      </c>
      <c r="L25" s="51">
        <f t="shared" si="5"/>
        <v>1.3043478260869565</v>
      </c>
      <c r="M25" s="33">
        <v>89</v>
      </c>
      <c r="N25" s="51">
        <f t="shared" si="6"/>
        <v>1.2898550724637681</v>
      </c>
      <c r="O25" s="33">
        <v>92</v>
      </c>
      <c r="P25" s="51">
        <f t="shared" si="7"/>
        <v>1.3333333333333333</v>
      </c>
      <c r="Q25" s="33">
        <v>65</v>
      </c>
      <c r="R25" s="51">
        <f t="shared" si="8"/>
        <v>0.94202898550724634</v>
      </c>
      <c r="S25" s="33">
        <v>68</v>
      </c>
      <c r="T25" s="51">
        <f t="shared" si="9"/>
        <v>0.98550724637681164</v>
      </c>
      <c r="U25" s="33">
        <v>67</v>
      </c>
      <c r="V25" s="51">
        <f t="shared" si="10"/>
        <v>0.97101449275362317</v>
      </c>
      <c r="W25" s="33">
        <v>61</v>
      </c>
      <c r="X25" s="51">
        <f t="shared" si="11"/>
        <v>0.88405797101449279</v>
      </c>
      <c r="Z25" s="33">
        <v>64</v>
      </c>
      <c r="AA25" s="73">
        <f t="shared" si="0"/>
        <v>0.92753623188405798</v>
      </c>
      <c r="AC25" s="41">
        <f>cálculos2!O25</f>
        <v>8</v>
      </c>
      <c r="AD25" s="42">
        <f t="shared" si="12"/>
        <v>0.8</v>
      </c>
      <c r="AE25" s="41">
        <f>cálculos2!P25</f>
        <v>4</v>
      </c>
      <c r="AF25" s="42">
        <f t="shared" si="13"/>
        <v>1</v>
      </c>
    </row>
    <row r="26" spans="1:35" x14ac:dyDescent="0.25">
      <c r="A26" s="50" t="s">
        <v>3</v>
      </c>
      <c r="B26" s="50" t="s">
        <v>30</v>
      </c>
      <c r="C26" s="34">
        <v>267</v>
      </c>
      <c r="D26" s="34">
        <f t="shared" si="1"/>
        <v>267</v>
      </c>
      <c r="E26" s="33">
        <v>249</v>
      </c>
      <c r="F26" s="51">
        <f t="shared" si="2"/>
        <v>0.93258426966292129</v>
      </c>
      <c r="G26" s="33">
        <v>266</v>
      </c>
      <c r="H26" s="51">
        <f t="shared" si="3"/>
        <v>0.99625468164794007</v>
      </c>
      <c r="I26" s="33">
        <v>268</v>
      </c>
      <c r="J26" s="51">
        <f t="shared" si="4"/>
        <v>1.0037453183520599</v>
      </c>
      <c r="K26" s="33">
        <v>267</v>
      </c>
      <c r="L26" s="51">
        <f t="shared" si="5"/>
        <v>1</v>
      </c>
      <c r="M26" s="33">
        <v>257</v>
      </c>
      <c r="N26" s="51">
        <f t="shared" si="6"/>
        <v>0.96254681647940077</v>
      </c>
      <c r="O26" s="33">
        <v>270</v>
      </c>
      <c r="P26" s="51">
        <f t="shared" si="7"/>
        <v>1.0112359550561798</v>
      </c>
      <c r="Q26" s="33">
        <v>230</v>
      </c>
      <c r="R26" s="51">
        <f t="shared" si="8"/>
        <v>0.86142322097378277</v>
      </c>
      <c r="S26" s="33">
        <v>199</v>
      </c>
      <c r="T26" s="51">
        <f t="shared" si="9"/>
        <v>0.74531835205992514</v>
      </c>
      <c r="U26" s="33">
        <v>250</v>
      </c>
      <c r="V26" s="51">
        <f t="shared" si="10"/>
        <v>0.93632958801498123</v>
      </c>
      <c r="W26" s="33">
        <v>210</v>
      </c>
      <c r="X26" s="51">
        <f t="shared" si="11"/>
        <v>0.7865168539325843</v>
      </c>
      <c r="Z26" s="33">
        <v>228</v>
      </c>
      <c r="AA26" s="73">
        <f t="shared" si="0"/>
        <v>0.8539325842696629</v>
      </c>
      <c r="AC26" s="41">
        <f>cálculos2!O26</f>
        <v>6</v>
      </c>
      <c r="AD26" s="42">
        <f t="shared" si="12"/>
        <v>0.60000000000000009</v>
      </c>
      <c r="AE26" s="41">
        <f>cálculos2!P26</f>
        <v>3</v>
      </c>
      <c r="AF26" s="42">
        <f t="shared" si="13"/>
        <v>0.75</v>
      </c>
    </row>
    <row r="27" spans="1:35" x14ac:dyDescent="0.25">
      <c r="A27" s="50" t="s">
        <v>2</v>
      </c>
      <c r="B27" s="50" t="s">
        <v>31</v>
      </c>
      <c r="C27" s="34">
        <v>241</v>
      </c>
      <c r="D27" s="34">
        <f t="shared" si="1"/>
        <v>241</v>
      </c>
      <c r="E27" s="33">
        <v>199</v>
      </c>
      <c r="F27" s="51">
        <f t="shared" si="2"/>
        <v>0.82572614107883813</v>
      </c>
      <c r="G27" s="33">
        <v>200</v>
      </c>
      <c r="H27" s="51">
        <f t="shared" si="3"/>
        <v>0.82987551867219922</v>
      </c>
      <c r="I27" s="33">
        <v>203</v>
      </c>
      <c r="J27" s="51">
        <f t="shared" si="4"/>
        <v>0.84232365145228216</v>
      </c>
      <c r="K27" s="33">
        <v>220</v>
      </c>
      <c r="L27" s="51">
        <f t="shared" si="5"/>
        <v>0.91286307053941906</v>
      </c>
      <c r="M27" s="33">
        <v>216</v>
      </c>
      <c r="N27" s="51">
        <f t="shared" si="6"/>
        <v>0.89626556016597514</v>
      </c>
      <c r="O27" s="33">
        <v>206</v>
      </c>
      <c r="P27" s="51">
        <f t="shared" si="7"/>
        <v>0.85477178423236511</v>
      </c>
      <c r="Q27" s="33">
        <v>174</v>
      </c>
      <c r="R27" s="51">
        <f t="shared" si="8"/>
        <v>0.72199170124481327</v>
      </c>
      <c r="S27" s="33">
        <v>194</v>
      </c>
      <c r="T27" s="51">
        <f t="shared" si="9"/>
        <v>0.80497925311203322</v>
      </c>
      <c r="U27" s="33">
        <v>220</v>
      </c>
      <c r="V27" s="51">
        <f t="shared" si="10"/>
        <v>0.91286307053941906</v>
      </c>
      <c r="W27" s="33">
        <v>198</v>
      </c>
      <c r="X27" s="51">
        <f t="shared" si="11"/>
        <v>0.82157676348547715</v>
      </c>
      <c r="Z27" s="33">
        <v>181</v>
      </c>
      <c r="AA27" s="73">
        <f t="shared" si="0"/>
        <v>0.75103734439834025</v>
      </c>
      <c r="AC27" s="41">
        <f>cálculos2!O27</f>
        <v>0</v>
      </c>
      <c r="AD27" s="42">
        <f t="shared" si="12"/>
        <v>0</v>
      </c>
      <c r="AE27" s="41">
        <f>cálculos2!P27</f>
        <v>0</v>
      </c>
      <c r="AF27" s="42">
        <f t="shared" si="13"/>
        <v>0</v>
      </c>
    </row>
    <row r="28" spans="1:35" x14ac:dyDescent="0.25">
      <c r="A28" s="50" t="s">
        <v>4</v>
      </c>
      <c r="B28" s="50" t="s">
        <v>32</v>
      </c>
      <c r="C28" s="34">
        <v>141</v>
      </c>
      <c r="D28" s="34">
        <f t="shared" si="1"/>
        <v>141</v>
      </c>
      <c r="E28" s="33">
        <v>122</v>
      </c>
      <c r="F28" s="51">
        <f t="shared" si="2"/>
        <v>0.86524822695035464</v>
      </c>
      <c r="G28" s="33">
        <v>135</v>
      </c>
      <c r="H28" s="51">
        <f t="shared" si="3"/>
        <v>0.95744680851063835</v>
      </c>
      <c r="I28" s="33">
        <v>134</v>
      </c>
      <c r="J28" s="51">
        <f t="shared" si="4"/>
        <v>0.95035460992907805</v>
      </c>
      <c r="K28" s="33">
        <v>124</v>
      </c>
      <c r="L28" s="51">
        <f t="shared" si="5"/>
        <v>0.87943262411347523</v>
      </c>
      <c r="M28" s="33">
        <v>125</v>
      </c>
      <c r="N28" s="51">
        <f t="shared" si="6"/>
        <v>0.88652482269503541</v>
      </c>
      <c r="O28" s="33">
        <v>135</v>
      </c>
      <c r="P28" s="51">
        <f t="shared" si="7"/>
        <v>0.95744680851063835</v>
      </c>
      <c r="Q28" s="33">
        <v>117</v>
      </c>
      <c r="R28" s="51">
        <f t="shared" si="8"/>
        <v>0.82978723404255317</v>
      </c>
      <c r="S28" s="33">
        <v>153</v>
      </c>
      <c r="T28" s="51">
        <f t="shared" si="9"/>
        <v>1.0851063829787233</v>
      </c>
      <c r="U28" s="33">
        <v>146</v>
      </c>
      <c r="V28" s="51">
        <f t="shared" si="10"/>
        <v>1.0354609929078014</v>
      </c>
      <c r="W28" s="33">
        <v>137</v>
      </c>
      <c r="X28" s="51">
        <f t="shared" si="11"/>
        <v>0.97163120567375882</v>
      </c>
      <c r="Z28" s="33">
        <v>116</v>
      </c>
      <c r="AA28" s="73">
        <f t="shared" si="0"/>
        <v>0.82269503546099287</v>
      </c>
      <c r="AC28" s="41">
        <f>cálculos2!O28</f>
        <v>6</v>
      </c>
      <c r="AD28" s="42">
        <f t="shared" si="12"/>
        <v>0.60000000000000009</v>
      </c>
      <c r="AE28" s="41">
        <f>cálculos2!P28</f>
        <v>3</v>
      </c>
      <c r="AF28" s="42">
        <f t="shared" si="13"/>
        <v>0.75</v>
      </c>
    </row>
    <row r="29" spans="1:35" x14ac:dyDescent="0.25">
      <c r="A29" s="50" t="s">
        <v>5</v>
      </c>
      <c r="B29" s="50" t="s">
        <v>33</v>
      </c>
      <c r="C29" s="34">
        <v>443</v>
      </c>
      <c r="D29" s="34">
        <f t="shared" si="1"/>
        <v>443</v>
      </c>
      <c r="E29" s="33">
        <v>347</v>
      </c>
      <c r="F29" s="51">
        <f t="shared" si="2"/>
        <v>0.78329571106094809</v>
      </c>
      <c r="G29" s="33">
        <v>364</v>
      </c>
      <c r="H29" s="51">
        <f t="shared" si="3"/>
        <v>0.82167042889390518</v>
      </c>
      <c r="I29" s="33">
        <v>370</v>
      </c>
      <c r="J29" s="51">
        <f t="shared" si="4"/>
        <v>0.83521444695259595</v>
      </c>
      <c r="K29" s="33">
        <v>418</v>
      </c>
      <c r="L29" s="51">
        <f t="shared" si="5"/>
        <v>0.94356659142212185</v>
      </c>
      <c r="M29" s="33">
        <v>403</v>
      </c>
      <c r="N29" s="51">
        <f t="shared" si="6"/>
        <v>0.90970654627539504</v>
      </c>
      <c r="O29" s="33">
        <v>400</v>
      </c>
      <c r="P29" s="51">
        <f t="shared" si="7"/>
        <v>0.90293453724604966</v>
      </c>
      <c r="Q29" s="33">
        <v>341</v>
      </c>
      <c r="R29" s="51">
        <f t="shared" si="8"/>
        <v>0.76975169300225732</v>
      </c>
      <c r="S29" s="33">
        <v>335</v>
      </c>
      <c r="T29" s="51">
        <f t="shared" si="9"/>
        <v>0.75620767494356655</v>
      </c>
      <c r="U29" s="33">
        <v>365</v>
      </c>
      <c r="V29" s="51">
        <f t="shared" si="10"/>
        <v>0.82392776523702027</v>
      </c>
      <c r="W29" s="33">
        <v>313</v>
      </c>
      <c r="X29" s="51">
        <f t="shared" si="11"/>
        <v>0.7065462753950339</v>
      </c>
      <c r="Z29" s="33">
        <v>321</v>
      </c>
      <c r="AA29" s="73">
        <f t="shared" si="0"/>
        <v>0.72460496613995484</v>
      </c>
      <c r="AC29" s="41">
        <f>cálculos2!O29</f>
        <v>1</v>
      </c>
      <c r="AD29" s="42">
        <f t="shared" si="12"/>
        <v>0.1</v>
      </c>
      <c r="AE29" s="41">
        <f>cálculos2!P29</f>
        <v>0</v>
      </c>
      <c r="AF29" s="42">
        <f t="shared" si="13"/>
        <v>0</v>
      </c>
    </row>
    <row r="30" spans="1:35" x14ac:dyDescent="0.25">
      <c r="A30" s="50" t="s">
        <v>2</v>
      </c>
      <c r="B30" s="50" t="s">
        <v>34</v>
      </c>
      <c r="C30" s="34">
        <v>1779</v>
      </c>
      <c r="D30" s="34">
        <f t="shared" si="1"/>
        <v>1779</v>
      </c>
      <c r="E30" s="33">
        <v>1691</v>
      </c>
      <c r="F30" s="51">
        <f t="shared" si="2"/>
        <v>0.95053400786958964</v>
      </c>
      <c r="G30" s="33">
        <v>1485</v>
      </c>
      <c r="H30" s="51">
        <f t="shared" si="3"/>
        <v>0.83473861720067455</v>
      </c>
      <c r="I30" s="33">
        <v>1502</v>
      </c>
      <c r="J30" s="51">
        <f t="shared" si="4"/>
        <v>0.84429454749859467</v>
      </c>
      <c r="K30" s="33">
        <v>1613</v>
      </c>
      <c r="L30" s="51">
        <f t="shared" si="5"/>
        <v>0.9066891512085441</v>
      </c>
      <c r="M30" s="33">
        <v>1565</v>
      </c>
      <c r="N30" s="51">
        <f t="shared" si="6"/>
        <v>0.87970770095559303</v>
      </c>
      <c r="O30" s="33">
        <v>1503</v>
      </c>
      <c r="P30" s="51">
        <f t="shared" si="7"/>
        <v>0.84485666104553114</v>
      </c>
      <c r="Q30" s="33">
        <v>1126</v>
      </c>
      <c r="R30" s="51">
        <f t="shared" si="8"/>
        <v>0.6329398538504778</v>
      </c>
      <c r="S30" s="33">
        <v>1499</v>
      </c>
      <c r="T30" s="51">
        <f t="shared" si="9"/>
        <v>0.84260820685778526</v>
      </c>
      <c r="U30" s="33">
        <v>1480</v>
      </c>
      <c r="V30" s="51">
        <f t="shared" si="10"/>
        <v>0.83192804946599208</v>
      </c>
      <c r="W30" s="33">
        <v>1299</v>
      </c>
      <c r="X30" s="51">
        <f t="shared" si="11"/>
        <v>0.730185497470489</v>
      </c>
      <c r="Z30" s="33">
        <v>1659</v>
      </c>
      <c r="AA30" s="73">
        <f t="shared" si="0"/>
        <v>0.93254637436762222</v>
      </c>
      <c r="AC30" s="41">
        <f>cálculos2!O30</f>
        <v>1</v>
      </c>
      <c r="AD30" s="42">
        <f t="shared" si="12"/>
        <v>0.1</v>
      </c>
      <c r="AE30" s="41">
        <f>cálculos2!P30</f>
        <v>0</v>
      </c>
      <c r="AF30" s="42">
        <f t="shared" si="13"/>
        <v>0</v>
      </c>
    </row>
    <row r="31" spans="1:35" x14ac:dyDescent="0.25">
      <c r="A31" s="50" t="s">
        <v>2</v>
      </c>
      <c r="B31" s="50" t="s">
        <v>35</v>
      </c>
      <c r="C31" s="34">
        <v>352</v>
      </c>
      <c r="D31" s="34">
        <f t="shared" si="1"/>
        <v>352</v>
      </c>
      <c r="E31" s="33">
        <v>350</v>
      </c>
      <c r="F31" s="51">
        <f t="shared" si="2"/>
        <v>0.99431818181818177</v>
      </c>
      <c r="G31" s="33">
        <v>386</v>
      </c>
      <c r="H31" s="51">
        <f t="shared" si="3"/>
        <v>1.0965909090909092</v>
      </c>
      <c r="I31" s="33">
        <v>388</v>
      </c>
      <c r="J31" s="51">
        <f t="shared" si="4"/>
        <v>1.1022727272727273</v>
      </c>
      <c r="K31" s="33">
        <v>389</v>
      </c>
      <c r="L31" s="51">
        <f t="shared" si="5"/>
        <v>1.1051136363636365</v>
      </c>
      <c r="M31" s="33">
        <v>384</v>
      </c>
      <c r="N31" s="51">
        <f t="shared" si="6"/>
        <v>1.0909090909090908</v>
      </c>
      <c r="O31" s="33">
        <v>372</v>
      </c>
      <c r="P31" s="51">
        <f t="shared" si="7"/>
        <v>1.0568181818181819</v>
      </c>
      <c r="Q31" s="33">
        <v>361</v>
      </c>
      <c r="R31" s="51">
        <f t="shared" si="8"/>
        <v>1.0255681818181819</v>
      </c>
      <c r="S31" s="33">
        <v>389</v>
      </c>
      <c r="T31" s="51">
        <f t="shared" si="9"/>
        <v>1.1051136363636365</v>
      </c>
      <c r="U31" s="33">
        <v>381</v>
      </c>
      <c r="V31" s="51">
        <f t="shared" si="10"/>
        <v>1.0823863636363635</v>
      </c>
      <c r="W31" s="33">
        <v>367</v>
      </c>
      <c r="X31" s="51">
        <f t="shared" si="11"/>
        <v>1.0426136363636365</v>
      </c>
      <c r="Z31" s="33">
        <v>136</v>
      </c>
      <c r="AA31" s="73">
        <f t="shared" si="0"/>
        <v>0.38636363636363635</v>
      </c>
      <c r="AC31" s="41">
        <f>cálculos2!O31</f>
        <v>10</v>
      </c>
      <c r="AD31" s="42">
        <f t="shared" si="12"/>
        <v>1</v>
      </c>
      <c r="AE31" s="41">
        <f>cálculos2!P31</f>
        <v>4</v>
      </c>
      <c r="AF31" s="42">
        <f t="shared" si="13"/>
        <v>1</v>
      </c>
    </row>
    <row r="32" spans="1:35" x14ac:dyDescent="0.25">
      <c r="A32" s="50" t="s">
        <v>2</v>
      </c>
      <c r="B32" s="50" t="s">
        <v>36</v>
      </c>
      <c r="C32" s="34">
        <v>140</v>
      </c>
      <c r="D32" s="34">
        <f t="shared" si="1"/>
        <v>140</v>
      </c>
      <c r="E32" s="33">
        <v>133</v>
      </c>
      <c r="F32" s="51">
        <f t="shared" si="2"/>
        <v>0.95</v>
      </c>
      <c r="G32" s="33">
        <v>130</v>
      </c>
      <c r="H32" s="51">
        <f t="shared" si="3"/>
        <v>0.9285714285714286</v>
      </c>
      <c r="I32" s="33">
        <v>131</v>
      </c>
      <c r="J32" s="51">
        <f t="shared" si="4"/>
        <v>0.93571428571428572</v>
      </c>
      <c r="K32" s="33">
        <v>130</v>
      </c>
      <c r="L32" s="51">
        <f t="shared" si="5"/>
        <v>0.9285714285714286</v>
      </c>
      <c r="M32" s="33">
        <v>129</v>
      </c>
      <c r="N32" s="51">
        <f t="shared" si="6"/>
        <v>0.92142857142857137</v>
      </c>
      <c r="O32" s="33">
        <v>131</v>
      </c>
      <c r="P32" s="51">
        <f t="shared" si="7"/>
        <v>0.93571428571428572</v>
      </c>
      <c r="Q32" s="33">
        <v>105</v>
      </c>
      <c r="R32" s="51">
        <f t="shared" si="8"/>
        <v>0.75</v>
      </c>
      <c r="S32" s="33">
        <v>134</v>
      </c>
      <c r="T32" s="51">
        <f t="shared" si="9"/>
        <v>0.95714285714285718</v>
      </c>
      <c r="U32" s="33">
        <v>132</v>
      </c>
      <c r="V32" s="51">
        <f t="shared" si="10"/>
        <v>0.94285714285714284</v>
      </c>
      <c r="W32" s="33">
        <v>133</v>
      </c>
      <c r="X32" s="51">
        <f t="shared" si="11"/>
        <v>0.95</v>
      </c>
      <c r="Z32" s="33">
        <v>121</v>
      </c>
      <c r="AA32" s="73">
        <f t="shared" si="0"/>
        <v>0.86428571428571432</v>
      </c>
      <c r="AC32" s="41">
        <f>cálculos2!O32</f>
        <v>4</v>
      </c>
      <c r="AD32" s="42">
        <f t="shared" si="12"/>
        <v>0.4</v>
      </c>
      <c r="AE32" s="41">
        <f>cálculos2!P32</f>
        <v>0</v>
      </c>
      <c r="AF32" s="42">
        <f t="shared" si="13"/>
        <v>0</v>
      </c>
    </row>
    <row r="33" spans="1:32" x14ac:dyDescent="0.25">
      <c r="A33" s="50" t="s">
        <v>5</v>
      </c>
      <c r="B33" s="50" t="s">
        <v>37</v>
      </c>
      <c r="C33" s="34">
        <v>131</v>
      </c>
      <c r="D33" s="34">
        <f t="shared" si="1"/>
        <v>131</v>
      </c>
      <c r="E33" s="33">
        <v>120</v>
      </c>
      <c r="F33" s="51">
        <f t="shared" si="2"/>
        <v>0.91603053435114501</v>
      </c>
      <c r="G33" s="33">
        <v>118</v>
      </c>
      <c r="H33" s="51">
        <f t="shared" si="3"/>
        <v>0.9007633587786259</v>
      </c>
      <c r="I33" s="33">
        <v>118</v>
      </c>
      <c r="J33" s="51">
        <f t="shared" si="4"/>
        <v>0.9007633587786259</v>
      </c>
      <c r="K33" s="33">
        <v>118</v>
      </c>
      <c r="L33" s="51">
        <f t="shared" si="5"/>
        <v>0.9007633587786259</v>
      </c>
      <c r="M33" s="33">
        <v>118</v>
      </c>
      <c r="N33" s="51">
        <f t="shared" si="6"/>
        <v>0.9007633587786259</v>
      </c>
      <c r="O33" s="33">
        <v>112</v>
      </c>
      <c r="P33" s="51">
        <f t="shared" si="7"/>
        <v>0.85496183206106868</v>
      </c>
      <c r="Q33" s="33">
        <v>101</v>
      </c>
      <c r="R33" s="51">
        <f t="shared" si="8"/>
        <v>0.77099236641221369</v>
      </c>
      <c r="S33" s="33">
        <v>115</v>
      </c>
      <c r="T33" s="51">
        <f t="shared" si="9"/>
        <v>0.87786259541984735</v>
      </c>
      <c r="U33" s="33">
        <v>115</v>
      </c>
      <c r="V33" s="51">
        <f t="shared" si="10"/>
        <v>0.87786259541984735</v>
      </c>
      <c r="W33" s="33">
        <v>107</v>
      </c>
      <c r="X33" s="51">
        <f t="shared" si="11"/>
        <v>0.81679389312977102</v>
      </c>
      <c r="Z33" s="33">
        <v>86</v>
      </c>
      <c r="AA33" s="73">
        <f t="shared" si="0"/>
        <v>0.65648854961832059</v>
      </c>
      <c r="AC33" s="41">
        <f>cálculos2!O33</f>
        <v>2</v>
      </c>
      <c r="AD33" s="42">
        <f t="shared" si="12"/>
        <v>0.2</v>
      </c>
      <c r="AE33" s="41">
        <f>cálculos2!P33</f>
        <v>0</v>
      </c>
      <c r="AF33" s="42">
        <f t="shared" si="13"/>
        <v>0</v>
      </c>
    </row>
    <row r="34" spans="1:32" x14ac:dyDescent="0.25">
      <c r="A34" s="50" t="s">
        <v>5</v>
      </c>
      <c r="B34" s="50" t="s">
        <v>38</v>
      </c>
      <c r="C34" s="34">
        <v>147</v>
      </c>
      <c r="D34" s="34">
        <f t="shared" si="1"/>
        <v>147</v>
      </c>
      <c r="E34" s="33">
        <v>114</v>
      </c>
      <c r="F34" s="51">
        <f t="shared" si="2"/>
        <v>0.77551020408163263</v>
      </c>
      <c r="G34" s="33">
        <v>117</v>
      </c>
      <c r="H34" s="51">
        <f t="shared" si="3"/>
        <v>0.79591836734693877</v>
      </c>
      <c r="I34" s="33">
        <v>119</v>
      </c>
      <c r="J34" s="51">
        <f t="shared" si="4"/>
        <v>0.80952380952380953</v>
      </c>
      <c r="K34" s="33">
        <v>118</v>
      </c>
      <c r="L34" s="51">
        <f t="shared" si="5"/>
        <v>0.80272108843537415</v>
      </c>
      <c r="M34" s="33">
        <v>122</v>
      </c>
      <c r="N34" s="51">
        <f t="shared" si="6"/>
        <v>0.82993197278911568</v>
      </c>
      <c r="O34" s="33">
        <v>129</v>
      </c>
      <c r="P34" s="51">
        <f t="shared" si="7"/>
        <v>0.87755102040816324</v>
      </c>
      <c r="Q34" s="33">
        <v>130</v>
      </c>
      <c r="R34" s="51">
        <f t="shared" si="8"/>
        <v>0.88435374149659862</v>
      </c>
      <c r="S34" s="33">
        <v>134</v>
      </c>
      <c r="T34" s="51">
        <f t="shared" si="9"/>
        <v>0.91156462585034015</v>
      </c>
      <c r="U34" s="33">
        <v>128</v>
      </c>
      <c r="V34" s="51">
        <f t="shared" si="10"/>
        <v>0.87074829931972786</v>
      </c>
      <c r="W34" s="33">
        <v>130</v>
      </c>
      <c r="X34" s="51">
        <f t="shared" si="11"/>
        <v>0.88435374149659862</v>
      </c>
      <c r="Z34" s="33">
        <v>104</v>
      </c>
      <c r="AA34" s="73">
        <f t="shared" ref="AA34:AA65" si="14">Z34/D34</f>
        <v>0.70748299319727892</v>
      </c>
      <c r="AC34" s="41">
        <f>cálculos2!O34</f>
        <v>0</v>
      </c>
      <c r="AD34" s="42">
        <f t="shared" si="12"/>
        <v>0</v>
      </c>
      <c r="AE34" s="41">
        <f>cálculos2!P34</f>
        <v>0</v>
      </c>
      <c r="AF34" s="42">
        <f t="shared" si="13"/>
        <v>0</v>
      </c>
    </row>
    <row r="35" spans="1:32" x14ac:dyDescent="0.25">
      <c r="A35" s="50" t="s">
        <v>5</v>
      </c>
      <c r="B35" s="50" t="s">
        <v>39</v>
      </c>
      <c r="C35" s="34">
        <v>171</v>
      </c>
      <c r="D35" s="34">
        <f t="shared" si="1"/>
        <v>171</v>
      </c>
      <c r="E35" s="33">
        <v>174</v>
      </c>
      <c r="F35" s="51">
        <f t="shared" si="2"/>
        <v>1.0175438596491229</v>
      </c>
      <c r="G35" s="33">
        <v>195</v>
      </c>
      <c r="H35" s="51">
        <f t="shared" si="3"/>
        <v>1.1403508771929824</v>
      </c>
      <c r="I35" s="33">
        <v>198</v>
      </c>
      <c r="J35" s="51">
        <f t="shared" si="4"/>
        <v>1.1578947368421053</v>
      </c>
      <c r="K35" s="33">
        <v>203</v>
      </c>
      <c r="L35" s="51">
        <f t="shared" si="5"/>
        <v>1.1871345029239766</v>
      </c>
      <c r="M35" s="33">
        <v>199</v>
      </c>
      <c r="N35" s="51">
        <f t="shared" si="6"/>
        <v>1.1637426900584795</v>
      </c>
      <c r="O35" s="33">
        <v>192</v>
      </c>
      <c r="P35" s="51">
        <f t="shared" si="7"/>
        <v>1.1228070175438596</v>
      </c>
      <c r="Q35" s="33">
        <v>186</v>
      </c>
      <c r="R35" s="51">
        <f t="shared" si="8"/>
        <v>1.0877192982456141</v>
      </c>
      <c r="S35" s="33">
        <v>203</v>
      </c>
      <c r="T35" s="51">
        <f t="shared" si="9"/>
        <v>1.1871345029239766</v>
      </c>
      <c r="U35" s="33">
        <v>169</v>
      </c>
      <c r="V35" s="51">
        <f t="shared" si="10"/>
        <v>0.98830409356725146</v>
      </c>
      <c r="W35" s="33">
        <v>184</v>
      </c>
      <c r="X35" s="51">
        <f t="shared" si="11"/>
        <v>1.0760233918128654</v>
      </c>
      <c r="Z35" s="33">
        <v>100</v>
      </c>
      <c r="AA35" s="73">
        <f t="shared" si="14"/>
        <v>0.58479532163742687</v>
      </c>
      <c r="AC35" s="41">
        <f>cálculos2!O35</f>
        <v>10</v>
      </c>
      <c r="AD35" s="42">
        <f t="shared" si="12"/>
        <v>1</v>
      </c>
      <c r="AE35" s="41">
        <f>cálculos2!P35</f>
        <v>4</v>
      </c>
      <c r="AF35" s="42">
        <f t="shared" si="13"/>
        <v>1</v>
      </c>
    </row>
    <row r="36" spans="1:32" x14ac:dyDescent="0.25">
      <c r="A36" s="50" t="s">
        <v>2</v>
      </c>
      <c r="B36" s="50" t="s">
        <v>40</v>
      </c>
      <c r="C36" s="34">
        <v>141</v>
      </c>
      <c r="D36" s="34">
        <f t="shared" si="1"/>
        <v>141</v>
      </c>
      <c r="E36" s="33">
        <v>151</v>
      </c>
      <c r="F36" s="51">
        <f t="shared" si="2"/>
        <v>1.0709219858156029</v>
      </c>
      <c r="G36" s="33">
        <v>152</v>
      </c>
      <c r="H36" s="51">
        <f t="shared" si="3"/>
        <v>1.0780141843971631</v>
      </c>
      <c r="I36" s="33">
        <v>153</v>
      </c>
      <c r="J36" s="51">
        <f t="shared" si="4"/>
        <v>1.0851063829787233</v>
      </c>
      <c r="K36" s="33">
        <v>151</v>
      </c>
      <c r="L36" s="51">
        <f t="shared" si="5"/>
        <v>1.0709219858156029</v>
      </c>
      <c r="M36" s="33">
        <v>151</v>
      </c>
      <c r="N36" s="51">
        <f t="shared" si="6"/>
        <v>1.0709219858156029</v>
      </c>
      <c r="O36" s="33">
        <v>151</v>
      </c>
      <c r="P36" s="51">
        <f t="shared" si="7"/>
        <v>1.0709219858156029</v>
      </c>
      <c r="Q36" s="33">
        <v>144</v>
      </c>
      <c r="R36" s="51">
        <f t="shared" si="8"/>
        <v>1.0212765957446808</v>
      </c>
      <c r="S36" s="33">
        <v>136</v>
      </c>
      <c r="T36" s="51">
        <f t="shared" si="9"/>
        <v>0.96453900709219853</v>
      </c>
      <c r="U36" s="33">
        <v>143</v>
      </c>
      <c r="V36" s="51">
        <f t="shared" si="10"/>
        <v>1.0141843971631206</v>
      </c>
      <c r="W36" s="33">
        <v>124</v>
      </c>
      <c r="X36" s="51">
        <f t="shared" si="11"/>
        <v>0.87943262411347523</v>
      </c>
      <c r="Z36" s="33">
        <v>126</v>
      </c>
      <c r="AA36" s="73">
        <f t="shared" si="14"/>
        <v>0.8936170212765957</v>
      </c>
      <c r="AC36" s="41">
        <f>cálculos2!O36</f>
        <v>9</v>
      </c>
      <c r="AD36" s="42">
        <f t="shared" si="12"/>
        <v>0.9</v>
      </c>
      <c r="AE36" s="41">
        <f>cálculos2!P36</f>
        <v>4</v>
      </c>
      <c r="AF36" s="42">
        <f t="shared" si="13"/>
        <v>1</v>
      </c>
    </row>
    <row r="37" spans="1:32" x14ac:dyDescent="0.25">
      <c r="A37" s="50" t="s">
        <v>5</v>
      </c>
      <c r="B37" s="50" t="s">
        <v>41</v>
      </c>
      <c r="C37" s="34">
        <v>564</v>
      </c>
      <c r="D37" s="34">
        <f t="shared" si="1"/>
        <v>564</v>
      </c>
      <c r="E37" s="33">
        <v>520</v>
      </c>
      <c r="F37" s="51">
        <f t="shared" si="2"/>
        <v>0.92198581560283688</v>
      </c>
      <c r="G37" s="33">
        <v>478</v>
      </c>
      <c r="H37" s="51">
        <f t="shared" si="3"/>
        <v>0.84751773049645385</v>
      </c>
      <c r="I37" s="33">
        <v>480</v>
      </c>
      <c r="J37" s="51">
        <f t="shared" si="4"/>
        <v>0.85106382978723405</v>
      </c>
      <c r="K37" s="33">
        <v>522</v>
      </c>
      <c r="L37" s="51">
        <f t="shared" si="5"/>
        <v>0.92553191489361697</v>
      </c>
      <c r="M37" s="33">
        <v>505</v>
      </c>
      <c r="N37" s="51">
        <f t="shared" si="6"/>
        <v>0.89539007092198586</v>
      </c>
      <c r="O37" s="33">
        <v>482</v>
      </c>
      <c r="P37" s="51">
        <f t="shared" si="7"/>
        <v>0.85460992907801414</v>
      </c>
      <c r="Q37" s="33">
        <v>368</v>
      </c>
      <c r="R37" s="51">
        <f t="shared" si="8"/>
        <v>0.65248226950354615</v>
      </c>
      <c r="S37" s="33">
        <v>434</v>
      </c>
      <c r="T37" s="51">
        <f t="shared" si="9"/>
        <v>0.76950354609929073</v>
      </c>
      <c r="U37" s="33">
        <v>468</v>
      </c>
      <c r="V37" s="51">
        <f t="shared" si="10"/>
        <v>0.82978723404255317</v>
      </c>
      <c r="W37" s="33">
        <v>358</v>
      </c>
      <c r="X37" s="51">
        <f t="shared" si="11"/>
        <v>0.63475177304964536</v>
      </c>
      <c r="Z37" s="33">
        <v>530</v>
      </c>
      <c r="AA37" s="73">
        <f t="shared" si="14"/>
        <v>0.93971631205673756</v>
      </c>
      <c r="AC37" s="41">
        <f>cálculos2!O37</f>
        <v>1</v>
      </c>
      <c r="AD37" s="42">
        <f t="shared" si="12"/>
        <v>0.1</v>
      </c>
      <c r="AE37" s="41">
        <f>cálculos2!P37</f>
        <v>0</v>
      </c>
      <c r="AF37" s="42">
        <f t="shared" si="13"/>
        <v>0</v>
      </c>
    </row>
    <row r="38" spans="1:32" x14ac:dyDescent="0.25">
      <c r="A38" s="50" t="s">
        <v>2</v>
      </c>
      <c r="B38" s="50" t="s">
        <v>42</v>
      </c>
      <c r="C38" s="34">
        <v>126</v>
      </c>
      <c r="D38" s="34">
        <f t="shared" si="1"/>
        <v>126</v>
      </c>
      <c r="E38" s="33">
        <v>134</v>
      </c>
      <c r="F38" s="51">
        <f t="shared" si="2"/>
        <v>1.0634920634920635</v>
      </c>
      <c r="G38" s="33">
        <v>118</v>
      </c>
      <c r="H38" s="51">
        <f t="shared" si="3"/>
        <v>0.93650793650793651</v>
      </c>
      <c r="I38" s="33">
        <v>118</v>
      </c>
      <c r="J38" s="51">
        <f t="shared" si="4"/>
        <v>0.93650793650793651</v>
      </c>
      <c r="K38" s="33">
        <v>125</v>
      </c>
      <c r="L38" s="51">
        <f t="shared" si="5"/>
        <v>0.99206349206349209</v>
      </c>
      <c r="M38" s="33">
        <v>127</v>
      </c>
      <c r="N38" s="51">
        <f t="shared" si="6"/>
        <v>1.0079365079365079</v>
      </c>
      <c r="O38" s="33">
        <v>123</v>
      </c>
      <c r="P38" s="51">
        <f t="shared" si="7"/>
        <v>0.97619047619047616</v>
      </c>
      <c r="Q38" s="33">
        <v>104</v>
      </c>
      <c r="R38" s="51">
        <f t="shared" si="8"/>
        <v>0.82539682539682535</v>
      </c>
      <c r="S38" s="33">
        <v>109</v>
      </c>
      <c r="T38" s="51">
        <f t="shared" si="9"/>
        <v>0.86507936507936511</v>
      </c>
      <c r="U38" s="33">
        <v>117</v>
      </c>
      <c r="V38" s="51">
        <f t="shared" si="10"/>
        <v>0.9285714285714286</v>
      </c>
      <c r="W38" s="33">
        <v>109</v>
      </c>
      <c r="X38" s="51">
        <f t="shared" si="11"/>
        <v>0.86507936507936511</v>
      </c>
      <c r="Z38" s="33">
        <v>123</v>
      </c>
      <c r="AA38" s="73">
        <f t="shared" si="14"/>
        <v>0.97619047619047616</v>
      </c>
      <c r="AC38" s="41">
        <f>cálculos2!O38</f>
        <v>4</v>
      </c>
      <c r="AD38" s="42">
        <f t="shared" si="12"/>
        <v>0.4</v>
      </c>
      <c r="AE38" s="41">
        <f>cálculos2!P38</f>
        <v>1</v>
      </c>
      <c r="AF38" s="42">
        <f t="shared" si="13"/>
        <v>0.25</v>
      </c>
    </row>
    <row r="39" spans="1:32" x14ac:dyDescent="0.25">
      <c r="A39" s="50" t="s">
        <v>5</v>
      </c>
      <c r="B39" s="50" t="s">
        <v>43</v>
      </c>
      <c r="C39" s="34">
        <v>451</v>
      </c>
      <c r="D39" s="34">
        <f t="shared" si="1"/>
        <v>451</v>
      </c>
      <c r="E39" s="33">
        <v>401</v>
      </c>
      <c r="F39" s="51">
        <f t="shared" si="2"/>
        <v>0.88913525498891355</v>
      </c>
      <c r="G39" s="33">
        <v>378</v>
      </c>
      <c r="H39" s="51">
        <f t="shared" si="3"/>
        <v>0.83813747228381374</v>
      </c>
      <c r="I39" s="33">
        <v>381</v>
      </c>
      <c r="J39" s="51">
        <f t="shared" si="4"/>
        <v>0.84478935698447899</v>
      </c>
      <c r="K39" s="33">
        <v>408</v>
      </c>
      <c r="L39" s="51">
        <f t="shared" si="5"/>
        <v>0.90465631929046564</v>
      </c>
      <c r="M39" s="33">
        <v>397</v>
      </c>
      <c r="N39" s="51">
        <f t="shared" si="6"/>
        <v>0.88026607538802659</v>
      </c>
      <c r="O39" s="33">
        <v>398</v>
      </c>
      <c r="P39" s="51">
        <f t="shared" si="7"/>
        <v>0.8824833702882483</v>
      </c>
      <c r="Q39" s="33">
        <v>333</v>
      </c>
      <c r="R39" s="51">
        <f t="shared" si="8"/>
        <v>0.73835920177383596</v>
      </c>
      <c r="S39" s="33">
        <v>357</v>
      </c>
      <c r="T39" s="51">
        <f t="shared" si="9"/>
        <v>0.79157427937915747</v>
      </c>
      <c r="U39" s="33">
        <v>327</v>
      </c>
      <c r="V39" s="51">
        <f t="shared" si="10"/>
        <v>0.72505543237250558</v>
      </c>
      <c r="W39" s="33">
        <v>339</v>
      </c>
      <c r="X39" s="51">
        <f t="shared" si="11"/>
        <v>0.75166297117516634</v>
      </c>
      <c r="Z39" s="33">
        <v>333</v>
      </c>
      <c r="AA39" s="73">
        <f t="shared" si="14"/>
        <v>0.73835920177383596</v>
      </c>
      <c r="AC39" s="41">
        <f>cálculos2!O39</f>
        <v>0</v>
      </c>
      <c r="AD39" s="42">
        <f t="shared" si="12"/>
        <v>0</v>
      </c>
      <c r="AE39" s="41">
        <f>cálculos2!P39</f>
        <v>0</v>
      </c>
      <c r="AF39" s="42">
        <f t="shared" si="13"/>
        <v>0</v>
      </c>
    </row>
    <row r="40" spans="1:32" x14ac:dyDescent="0.25">
      <c r="A40" s="50" t="s">
        <v>3</v>
      </c>
      <c r="B40" s="50" t="s">
        <v>44</v>
      </c>
      <c r="C40" s="34">
        <v>507</v>
      </c>
      <c r="D40" s="34">
        <f t="shared" si="1"/>
        <v>507</v>
      </c>
      <c r="E40" s="33">
        <v>474</v>
      </c>
      <c r="F40" s="51">
        <f t="shared" si="2"/>
        <v>0.9349112426035503</v>
      </c>
      <c r="G40" s="33">
        <v>440</v>
      </c>
      <c r="H40" s="51">
        <f t="shared" si="3"/>
        <v>0.86785009861932938</v>
      </c>
      <c r="I40" s="33">
        <v>452</v>
      </c>
      <c r="J40" s="51">
        <f t="shared" si="4"/>
        <v>0.89151873767258383</v>
      </c>
      <c r="K40" s="33">
        <v>483</v>
      </c>
      <c r="L40" s="51">
        <f t="shared" si="5"/>
        <v>0.9526627218934911</v>
      </c>
      <c r="M40" s="33">
        <v>476</v>
      </c>
      <c r="N40" s="51">
        <f t="shared" si="6"/>
        <v>0.93885601577909272</v>
      </c>
      <c r="O40" s="33">
        <v>483</v>
      </c>
      <c r="P40" s="51">
        <f t="shared" si="7"/>
        <v>0.9526627218934911</v>
      </c>
      <c r="Q40" s="33">
        <v>358</v>
      </c>
      <c r="R40" s="51">
        <f t="shared" si="8"/>
        <v>0.70611439842209078</v>
      </c>
      <c r="S40" s="33">
        <v>441</v>
      </c>
      <c r="T40" s="51">
        <f t="shared" si="9"/>
        <v>0.86982248520710059</v>
      </c>
      <c r="U40" s="33">
        <v>481</v>
      </c>
      <c r="V40" s="51">
        <f t="shared" si="10"/>
        <v>0.94871794871794868</v>
      </c>
      <c r="W40" s="33">
        <v>405</v>
      </c>
      <c r="X40" s="51">
        <f t="shared" si="11"/>
        <v>0.79881656804733725</v>
      </c>
      <c r="Z40" s="33">
        <v>474</v>
      </c>
      <c r="AA40" s="73">
        <f t="shared" si="14"/>
        <v>0.9349112426035503</v>
      </c>
      <c r="AC40" s="41">
        <f>cálculos2!O40</f>
        <v>4</v>
      </c>
      <c r="AD40" s="42">
        <f t="shared" si="12"/>
        <v>0.4</v>
      </c>
      <c r="AE40" s="41">
        <f>cálculos2!P40</f>
        <v>1</v>
      </c>
      <c r="AF40" s="42">
        <f t="shared" si="13"/>
        <v>0.25</v>
      </c>
    </row>
    <row r="41" spans="1:32" x14ac:dyDescent="0.25">
      <c r="A41" s="50" t="s">
        <v>5</v>
      </c>
      <c r="B41" s="50" t="s">
        <v>45</v>
      </c>
      <c r="C41" s="34">
        <v>145</v>
      </c>
      <c r="D41" s="34">
        <f t="shared" si="1"/>
        <v>145</v>
      </c>
      <c r="E41" s="33">
        <v>163</v>
      </c>
      <c r="F41" s="51">
        <f t="shared" si="2"/>
        <v>1.1241379310344828</v>
      </c>
      <c r="G41" s="33">
        <v>159</v>
      </c>
      <c r="H41" s="51">
        <f t="shared" si="3"/>
        <v>1.096551724137931</v>
      </c>
      <c r="I41" s="33">
        <v>160</v>
      </c>
      <c r="J41" s="51">
        <f t="shared" si="4"/>
        <v>1.103448275862069</v>
      </c>
      <c r="K41" s="33">
        <v>164</v>
      </c>
      <c r="L41" s="51">
        <f t="shared" si="5"/>
        <v>1.1310344827586207</v>
      </c>
      <c r="M41" s="33">
        <v>158</v>
      </c>
      <c r="N41" s="51">
        <f t="shared" si="6"/>
        <v>1.0896551724137931</v>
      </c>
      <c r="O41" s="33">
        <v>161</v>
      </c>
      <c r="P41" s="51">
        <f t="shared" si="7"/>
        <v>1.1103448275862069</v>
      </c>
      <c r="Q41" s="33">
        <v>131</v>
      </c>
      <c r="R41" s="51">
        <f t="shared" si="8"/>
        <v>0.90344827586206899</v>
      </c>
      <c r="S41" s="33">
        <v>153</v>
      </c>
      <c r="T41" s="51">
        <f t="shared" si="9"/>
        <v>1.0551724137931036</v>
      </c>
      <c r="U41" s="33">
        <v>146</v>
      </c>
      <c r="V41" s="51">
        <f t="shared" si="10"/>
        <v>1.0068965517241379</v>
      </c>
      <c r="W41" s="33">
        <v>134</v>
      </c>
      <c r="X41" s="51">
        <f t="shared" si="11"/>
        <v>0.92413793103448272</v>
      </c>
      <c r="Z41" s="33">
        <v>157</v>
      </c>
      <c r="AA41" s="73">
        <f t="shared" si="14"/>
        <v>1.0827586206896551</v>
      </c>
      <c r="AC41" s="41">
        <f>cálculos2!O41</f>
        <v>8</v>
      </c>
      <c r="AD41" s="42">
        <f t="shared" si="12"/>
        <v>0.8</v>
      </c>
      <c r="AE41" s="41">
        <f>cálculos2!P41</f>
        <v>4</v>
      </c>
      <c r="AF41" s="42">
        <f t="shared" si="13"/>
        <v>1</v>
      </c>
    </row>
    <row r="42" spans="1:32" x14ac:dyDescent="0.25">
      <c r="A42" s="50" t="s">
        <v>2</v>
      </c>
      <c r="B42" s="50" t="s">
        <v>46</v>
      </c>
      <c r="C42" s="34">
        <v>169</v>
      </c>
      <c r="D42" s="34">
        <f t="shared" si="1"/>
        <v>169</v>
      </c>
      <c r="E42" s="33">
        <v>185</v>
      </c>
      <c r="F42" s="51">
        <f t="shared" si="2"/>
        <v>1.0946745562130178</v>
      </c>
      <c r="G42" s="33">
        <v>159</v>
      </c>
      <c r="H42" s="51">
        <f t="shared" si="3"/>
        <v>0.94082840236686394</v>
      </c>
      <c r="I42" s="33">
        <v>159</v>
      </c>
      <c r="J42" s="51">
        <f t="shared" si="4"/>
        <v>0.94082840236686394</v>
      </c>
      <c r="K42" s="33">
        <v>172</v>
      </c>
      <c r="L42" s="51">
        <f t="shared" si="5"/>
        <v>1.0177514792899409</v>
      </c>
      <c r="M42" s="33">
        <v>174</v>
      </c>
      <c r="N42" s="51">
        <f t="shared" si="6"/>
        <v>1.029585798816568</v>
      </c>
      <c r="O42" s="33">
        <v>170</v>
      </c>
      <c r="P42" s="51">
        <f t="shared" si="7"/>
        <v>1.0059171597633136</v>
      </c>
      <c r="Q42" s="33">
        <v>142</v>
      </c>
      <c r="R42" s="51">
        <f t="shared" si="8"/>
        <v>0.84023668639053251</v>
      </c>
      <c r="S42" s="33">
        <v>156</v>
      </c>
      <c r="T42" s="51">
        <f t="shared" si="9"/>
        <v>0.92307692307692313</v>
      </c>
      <c r="U42" s="33">
        <v>149</v>
      </c>
      <c r="V42" s="51">
        <f t="shared" si="10"/>
        <v>0.88165680473372776</v>
      </c>
      <c r="W42" s="33">
        <v>141</v>
      </c>
      <c r="X42" s="51">
        <f t="shared" si="11"/>
        <v>0.83431952662721898</v>
      </c>
      <c r="Z42" s="33">
        <v>176</v>
      </c>
      <c r="AA42" s="73">
        <f t="shared" si="14"/>
        <v>1.0414201183431953</v>
      </c>
      <c r="AC42" s="41">
        <f>cálculos2!O42</f>
        <v>4</v>
      </c>
      <c r="AD42" s="42">
        <f t="shared" si="12"/>
        <v>0.4</v>
      </c>
      <c r="AE42" s="41">
        <f>cálculos2!P42</f>
        <v>1</v>
      </c>
      <c r="AF42" s="42">
        <f t="shared" si="13"/>
        <v>0.25</v>
      </c>
    </row>
    <row r="43" spans="1:32" x14ac:dyDescent="0.25">
      <c r="A43" s="50" t="s">
        <v>2</v>
      </c>
      <c r="B43" s="50" t="s">
        <v>47</v>
      </c>
      <c r="C43" s="34">
        <v>88</v>
      </c>
      <c r="D43" s="34">
        <f t="shared" si="1"/>
        <v>88</v>
      </c>
      <c r="E43" s="33">
        <v>117</v>
      </c>
      <c r="F43" s="51">
        <f t="shared" si="2"/>
        <v>1.3295454545454546</v>
      </c>
      <c r="G43" s="33">
        <v>116</v>
      </c>
      <c r="H43" s="51">
        <f t="shared" si="3"/>
        <v>1.3181818181818181</v>
      </c>
      <c r="I43" s="33">
        <v>116</v>
      </c>
      <c r="J43" s="51">
        <f t="shared" si="4"/>
        <v>1.3181818181818181</v>
      </c>
      <c r="K43" s="33">
        <v>127</v>
      </c>
      <c r="L43" s="51">
        <f t="shared" si="5"/>
        <v>1.4431818181818181</v>
      </c>
      <c r="M43" s="33">
        <v>125</v>
      </c>
      <c r="N43" s="51">
        <f t="shared" si="6"/>
        <v>1.4204545454545454</v>
      </c>
      <c r="O43" s="33">
        <v>107</v>
      </c>
      <c r="P43" s="51">
        <f t="shared" si="7"/>
        <v>1.2159090909090908</v>
      </c>
      <c r="Q43" s="33">
        <v>99</v>
      </c>
      <c r="R43" s="51">
        <f t="shared" si="8"/>
        <v>1.125</v>
      </c>
      <c r="S43" s="33">
        <v>91</v>
      </c>
      <c r="T43" s="51">
        <f t="shared" si="9"/>
        <v>1.0340909090909092</v>
      </c>
      <c r="U43" s="33">
        <v>95</v>
      </c>
      <c r="V43" s="51">
        <f t="shared" si="10"/>
        <v>1.0795454545454546</v>
      </c>
      <c r="W43" s="33">
        <v>90</v>
      </c>
      <c r="X43" s="51">
        <f t="shared" si="11"/>
        <v>1.0227272727272727</v>
      </c>
      <c r="Z43" s="33">
        <v>95</v>
      </c>
      <c r="AA43" s="73">
        <f t="shared" si="14"/>
        <v>1.0795454545454546</v>
      </c>
      <c r="AC43" s="41">
        <f>cálculos2!O43</f>
        <v>10</v>
      </c>
      <c r="AD43" s="42">
        <f t="shared" si="12"/>
        <v>1</v>
      </c>
      <c r="AE43" s="41">
        <f>cálculos2!P43</f>
        <v>4</v>
      </c>
      <c r="AF43" s="42">
        <f t="shared" si="13"/>
        <v>1</v>
      </c>
    </row>
    <row r="44" spans="1:32" x14ac:dyDescent="0.25">
      <c r="A44" s="50" t="s">
        <v>4</v>
      </c>
      <c r="B44" s="50" t="s">
        <v>48</v>
      </c>
      <c r="C44" s="34">
        <v>2664</v>
      </c>
      <c r="D44" s="34">
        <f t="shared" si="1"/>
        <v>2664</v>
      </c>
      <c r="E44" s="33">
        <v>2458</v>
      </c>
      <c r="F44" s="51">
        <f t="shared" si="2"/>
        <v>0.92267267267267272</v>
      </c>
      <c r="G44" s="33">
        <v>2117</v>
      </c>
      <c r="H44" s="51">
        <f t="shared" si="3"/>
        <v>0.79466966966966968</v>
      </c>
      <c r="I44" s="33">
        <v>2136</v>
      </c>
      <c r="J44" s="51">
        <f t="shared" si="4"/>
        <v>0.80180180180180183</v>
      </c>
      <c r="K44" s="33">
        <v>2242</v>
      </c>
      <c r="L44" s="51">
        <f t="shared" si="5"/>
        <v>0.84159159159159158</v>
      </c>
      <c r="M44" s="33">
        <v>2227</v>
      </c>
      <c r="N44" s="51">
        <f t="shared" si="6"/>
        <v>0.83596096096096095</v>
      </c>
      <c r="O44" s="33">
        <v>2206</v>
      </c>
      <c r="P44" s="51">
        <f t="shared" si="7"/>
        <v>0.82807807807807809</v>
      </c>
      <c r="Q44" s="33">
        <v>1877</v>
      </c>
      <c r="R44" s="51">
        <f t="shared" si="8"/>
        <v>0.70457957957957962</v>
      </c>
      <c r="S44" s="33">
        <v>2234</v>
      </c>
      <c r="T44" s="51">
        <f t="shared" si="9"/>
        <v>0.83858858858858853</v>
      </c>
      <c r="U44" s="33">
        <v>2283</v>
      </c>
      <c r="V44" s="51">
        <f t="shared" si="10"/>
        <v>0.85698198198198194</v>
      </c>
      <c r="W44" s="33">
        <v>1949</v>
      </c>
      <c r="X44" s="51">
        <f t="shared" si="11"/>
        <v>0.73160660660660659</v>
      </c>
      <c r="Z44" s="33">
        <v>2357</v>
      </c>
      <c r="AA44" s="73">
        <f t="shared" si="14"/>
        <v>0.88475975975975973</v>
      </c>
      <c r="AC44" s="41">
        <f>cálculos2!O44</f>
        <v>1</v>
      </c>
      <c r="AD44" s="42">
        <f t="shared" si="12"/>
        <v>0.1</v>
      </c>
      <c r="AE44" s="41">
        <f>cálculos2!P44</f>
        <v>0</v>
      </c>
      <c r="AF44" s="42">
        <f t="shared" si="13"/>
        <v>0</v>
      </c>
    </row>
    <row r="45" spans="1:32" x14ac:dyDescent="0.25">
      <c r="A45" s="50" t="s">
        <v>4</v>
      </c>
      <c r="B45" s="50" t="s">
        <v>49</v>
      </c>
      <c r="C45" s="34">
        <v>133</v>
      </c>
      <c r="D45" s="34">
        <f t="shared" si="1"/>
        <v>133</v>
      </c>
      <c r="E45" s="33">
        <v>145</v>
      </c>
      <c r="F45" s="51">
        <f t="shared" si="2"/>
        <v>1.0902255639097744</v>
      </c>
      <c r="G45" s="33">
        <v>159</v>
      </c>
      <c r="H45" s="51">
        <f t="shared" si="3"/>
        <v>1.1954887218045114</v>
      </c>
      <c r="I45" s="33">
        <v>160</v>
      </c>
      <c r="J45" s="51">
        <f t="shared" si="4"/>
        <v>1.2030075187969924</v>
      </c>
      <c r="K45" s="33">
        <v>172</v>
      </c>
      <c r="L45" s="51">
        <f t="shared" si="5"/>
        <v>1.2932330827067668</v>
      </c>
      <c r="M45" s="33">
        <v>167</v>
      </c>
      <c r="N45" s="51">
        <f t="shared" si="6"/>
        <v>1.255639097744361</v>
      </c>
      <c r="O45" s="33">
        <v>169</v>
      </c>
      <c r="P45" s="51">
        <f t="shared" si="7"/>
        <v>1.2706766917293233</v>
      </c>
      <c r="Q45" s="33">
        <v>133</v>
      </c>
      <c r="R45" s="51">
        <f t="shared" si="8"/>
        <v>1</v>
      </c>
      <c r="S45" s="33">
        <v>127</v>
      </c>
      <c r="T45" s="51">
        <f t="shared" si="9"/>
        <v>0.95488721804511278</v>
      </c>
      <c r="U45" s="33">
        <v>133</v>
      </c>
      <c r="V45" s="51">
        <f t="shared" si="10"/>
        <v>1</v>
      </c>
      <c r="W45" s="33">
        <v>122</v>
      </c>
      <c r="X45" s="51">
        <f t="shared" si="11"/>
        <v>0.91729323308270672</v>
      </c>
      <c r="Z45" s="33">
        <v>138</v>
      </c>
      <c r="AA45" s="73">
        <f t="shared" si="14"/>
        <v>1.0375939849624061</v>
      </c>
      <c r="AC45" s="41">
        <f>cálculos2!O45</f>
        <v>9</v>
      </c>
      <c r="AD45" s="42">
        <f t="shared" si="12"/>
        <v>0.9</v>
      </c>
      <c r="AE45" s="41">
        <f>cálculos2!P45</f>
        <v>4</v>
      </c>
      <c r="AF45" s="42">
        <f t="shared" si="13"/>
        <v>1</v>
      </c>
    </row>
    <row r="46" spans="1:32" x14ac:dyDescent="0.25">
      <c r="A46" s="50" t="s">
        <v>5</v>
      </c>
      <c r="B46" s="50" t="s">
        <v>50</v>
      </c>
      <c r="C46" s="34">
        <v>519</v>
      </c>
      <c r="D46" s="34">
        <f t="shared" si="1"/>
        <v>519</v>
      </c>
      <c r="E46" s="33">
        <v>536</v>
      </c>
      <c r="F46" s="51">
        <f t="shared" si="2"/>
        <v>1.0327552986512525</v>
      </c>
      <c r="G46" s="33">
        <v>505</v>
      </c>
      <c r="H46" s="51">
        <f t="shared" si="3"/>
        <v>0.97302504816955682</v>
      </c>
      <c r="I46" s="33">
        <v>521</v>
      </c>
      <c r="J46" s="51">
        <f t="shared" si="4"/>
        <v>1.0038535645472062</v>
      </c>
      <c r="K46" s="33">
        <v>548</v>
      </c>
      <c r="L46" s="51">
        <f t="shared" si="5"/>
        <v>1.0558766859344895</v>
      </c>
      <c r="M46" s="33">
        <v>530</v>
      </c>
      <c r="N46" s="51">
        <f t="shared" si="6"/>
        <v>1.0211946050096339</v>
      </c>
      <c r="O46" s="33">
        <v>519</v>
      </c>
      <c r="P46" s="51">
        <f t="shared" si="7"/>
        <v>1</v>
      </c>
      <c r="Q46" s="33">
        <v>380</v>
      </c>
      <c r="R46" s="51">
        <f t="shared" si="8"/>
        <v>0.73217726396917149</v>
      </c>
      <c r="S46" s="33">
        <v>496</v>
      </c>
      <c r="T46" s="51">
        <f t="shared" si="9"/>
        <v>0.95568400770712914</v>
      </c>
      <c r="U46" s="33">
        <v>498</v>
      </c>
      <c r="V46" s="51">
        <f t="shared" si="10"/>
        <v>0.95953757225433522</v>
      </c>
      <c r="W46" s="33">
        <v>448</v>
      </c>
      <c r="X46" s="51">
        <f t="shared" si="11"/>
        <v>0.86319845857418109</v>
      </c>
      <c r="Z46" s="33">
        <v>472</v>
      </c>
      <c r="AA46" s="73">
        <f t="shared" si="14"/>
        <v>0.90944123314065506</v>
      </c>
      <c r="AC46" s="41">
        <f>cálculos2!O46</f>
        <v>8</v>
      </c>
      <c r="AD46" s="42">
        <f t="shared" si="12"/>
        <v>0.8</v>
      </c>
      <c r="AE46" s="41">
        <f>cálculos2!P46</f>
        <v>4</v>
      </c>
      <c r="AF46" s="42">
        <f t="shared" si="13"/>
        <v>1</v>
      </c>
    </row>
    <row r="47" spans="1:32" x14ac:dyDescent="0.25">
      <c r="A47" s="50" t="s">
        <v>2</v>
      </c>
      <c r="B47" s="50" t="s">
        <v>51</v>
      </c>
      <c r="C47" s="34">
        <v>197</v>
      </c>
      <c r="D47" s="34">
        <f t="shared" si="1"/>
        <v>197</v>
      </c>
      <c r="E47" s="33">
        <v>210</v>
      </c>
      <c r="F47" s="51">
        <f t="shared" si="2"/>
        <v>1.0659898477157361</v>
      </c>
      <c r="G47" s="33">
        <v>204</v>
      </c>
      <c r="H47" s="51">
        <f t="shared" si="3"/>
        <v>1.0355329949238579</v>
      </c>
      <c r="I47" s="33">
        <v>202</v>
      </c>
      <c r="J47" s="51">
        <f t="shared" si="4"/>
        <v>1.0253807106598984</v>
      </c>
      <c r="K47" s="33">
        <v>205</v>
      </c>
      <c r="L47" s="51">
        <f t="shared" si="5"/>
        <v>1.0406091370558375</v>
      </c>
      <c r="M47" s="33">
        <v>202</v>
      </c>
      <c r="N47" s="51">
        <f t="shared" si="6"/>
        <v>1.0253807106598984</v>
      </c>
      <c r="O47" s="33">
        <v>198</v>
      </c>
      <c r="P47" s="51">
        <f t="shared" si="7"/>
        <v>1.0050761421319796</v>
      </c>
      <c r="Q47" s="33">
        <v>164</v>
      </c>
      <c r="R47" s="51">
        <f t="shared" si="8"/>
        <v>0.8324873096446701</v>
      </c>
      <c r="S47" s="33">
        <v>216</v>
      </c>
      <c r="T47" s="51">
        <f t="shared" si="9"/>
        <v>1.0964467005076142</v>
      </c>
      <c r="U47" s="33">
        <v>203</v>
      </c>
      <c r="V47" s="51">
        <f t="shared" si="10"/>
        <v>1.0304568527918783</v>
      </c>
      <c r="W47" s="33">
        <v>199</v>
      </c>
      <c r="X47" s="51">
        <f t="shared" si="11"/>
        <v>1.0101522842639594</v>
      </c>
      <c r="Z47" s="33">
        <v>190</v>
      </c>
      <c r="AA47" s="73">
        <f t="shared" si="14"/>
        <v>0.96446700507614214</v>
      </c>
      <c r="AC47" s="41">
        <f>cálculos2!O47</f>
        <v>9</v>
      </c>
      <c r="AD47" s="42">
        <f t="shared" si="12"/>
        <v>0.9</v>
      </c>
      <c r="AE47" s="41">
        <f>cálculos2!P47</f>
        <v>4</v>
      </c>
      <c r="AF47" s="42">
        <f t="shared" si="13"/>
        <v>1</v>
      </c>
    </row>
    <row r="48" spans="1:32" x14ac:dyDescent="0.25">
      <c r="A48" s="50" t="s">
        <v>4</v>
      </c>
      <c r="B48" s="50" t="s">
        <v>52</v>
      </c>
      <c r="C48" s="34">
        <v>137</v>
      </c>
      <c r="D48" s="34">
        <f t="shared" si="1"/>
        <v>137</v>
      </c>
      <c r="E48" s="33">
        <v>139</v>
      </c>
      <c r="F48" s="51">
        <f t="shared" si="2"/>
        <v>1.0145985401459854</v>
      </c>
      <c r="G48" s="33">
        <v>133</v>
      </c>
      <c r="H48" s="51">
        <f t="shared" si="3"/>
        <v>0.97080291970802923</v>
      </c>
      <c r="I48" s="33">
        <v>134</v>
      </c>
      <c r="J48" s="51">
        <f t="shared" si="4"/>
        <v>0.97810218978102192</v>
      </c>
      <c r="K48" s="33">
        <v>144</v>
      </c>
      <c r="L48" s="51">
        <f t="shared" si="5"/>
        <v>1.051094890510949</v>
      </c>
      <c r="M48" s="33">
        <v>150</v>
      </c>
      <c r="N48" s="51">
        <f t="shared" si="6"/>
        <v>1.0948905109489051</v>
      </c>
      <c r="O48" s="33">
        <v>133</v>
      </c>
      <c r="P48" s="51">
        <f t="shared" si="7"/>
        <v>0.97080291970802923</v>
      </c>
      <c r="Q48" s="33">
        <v>138</v>
      </c>
      <c r="R48" s="51">
        <f t="shared" si="8"/>
        <v>1.0072992700729928</v>
      </c>
      <c r="S48" s="33">
        <v>142</v>
      </c>
      <c r="T48" s="51">
        <f t="shared" si="9"/>
        <v>1.0364963503649636</v>
      </c>
      <c r="U48" s="33">
        <v>133</v>
      </c>
      <c r="V48" s="51">
        <f t="shared" si="10"/>
        <v>0.97080291970802923</v>
      </c>
      <c r="W48" s="33">
        <v>139</v>
      </c>
      <c r="X48" s="51">
        <f t="shared" si="11"/>
        <v>1.0145985401459854</v>
      </c>
      <c r="Z48" s="33">
        <v>134</v>
      </c>
      <c r="AA48" s="73">
        <f t="shared" si="14"/>
        <v>0.97810218978102192</v>
      </c>
      <c r="AC48" s="41">
        <f>cálculos2!O48</f>
        <v>10</v>
      </c>
      <c r="AD48" s="42">
        <f t="shared" si="12"/>
        <v>1</v>
      </c>
      <c r="AE48" s="41">
        <f>cálculos2!P48</f>
        <v>4</v>
      </c>
      <c r="AF48" s="42">
        <f t="shared" si="13"/>
        <v>1</v>
      </c>
    </row>
    <row r="49" spans="1:32" x14ac:dyDescent="0.25">
      <c r="A49" s="50" t="s">
        <v>5</v>
      </c>
      <c r="B49" s="50" t="s">
        <v>53</v>
      </c>
      <c r="C49" s="34">
        <v>275</v>
      </c>
      <c r="D49" s="34">
        <f t="shared" si="1"/>
        <v>275</v>
      </c>
      <c r="E49" s="33">
        <v>260</v>
      </c>
      <c r="F49" s="51">
        <f t="shared" si="2"/>
        <v>0.94545454545454544</v>
      </c>
      <c r="G49" s="33">
        <v>230</v>
      </c>
      <c r="H49" s="51">
        <f t="shared" si="3"/>
        <v>0.83636363636363631</v>
      </c>
      <c r="I49" s="33">
        <v>230</v>
      </c>
      <c r="J49" s="51">
        <f t="shared" si="4"/>
        <v>0.83636363636363631</v>
      </c>
      <c r="K49" s="33">
        <v>244</v>
      </c>
      <c r="L49" s="51">
        <f t="shared" si="5"/>
        <v>0.88727272727272732</v>
      </c>
      <c r="M49" s="33">
        <v>239</v>
      </c>
      <c r="N49" s="51">
        <f t="shared" si="6"/>
        <v>0.86909090909090914</v>
      </c>
      <c r="O49" s="33">
        <v>235</v>
      </c>
      <c r="P49" s="51">
        <f t="shared" si="7"/>
        <v>0.8545454545454545</v>
      </c>
      <c r="Q49" s="33">
        <v>222</v>
      </c>
      <c r="R49" s="51">
        <f t="shared" si="8"/>
        <v>0.80727272727272725</v>
      </c>
      <c r="S49" s="33">
        <v>250</v>
      </c>
      <c r="T49" s="51">
        <f t="shared" si="9"/>
        <v>0.90909090909090906</v>
      </c>
      <c r="U49" s="33">
        <v>239</v>
      </c>
      <c r="V49" s="51">
        <f t="shared" si="10"/>
        <v>0.86909090909090914</v>
      </c>
      <c r="W49" s="33">
        <v>251</v>
      </c>
      <c r="X49" s="51">
        <f t="shared" si="11"/>
        <v>0.91272727272727272</v>
      </c>
      <c r="Z49" s="33">
        <v>243</v>
      </c>
      <c r="AA49" s="73">
        <f t="shared" si="14"/>
        <v>0.88363636363636366</v>
      </c>
      <c r="AC49" s="41">
        <f>cálculos2!O49</f>
        <v>1</v>
      </c>
      <c r="AD49" s="42">
        <f t="shared" si="12"/>
        <v>0.1</v>
      </c>
      <c r="AE49" s="41">
        <f>cálculos2!P49</f>
        <v>0</v>
      </c>
      <c r="AF49" s="42">
        <f t="shared" si="13"/>
        <v>0</v>
      </c>
    </row>
    <row r="50" spans="1:32" x14ac:dyDescent="0.25">
      <c r="A50" s="50" t="s">
        <v>3</v>
      </c>
      <c r="B50" s="50" t="s">
        <v>54</v>
      </c>
      <c r="C50" s="34">
        <v>273</v>
      </c>
      <c r="D50" s="34">
        <f t="shared" si="1"/>
        <v>273</v>
      </c>
      <c r="E50" s="33">
        <v>231</v>
      </c>
      <c r="F50" s="51">
        <f t="shared" si="2"/>
        <v>0.84615384615384615</v>
      </c>
      <c r="G50" s="33">
        <v>255</v>
      </c>
      <c r="H50" s="51">
        <f t="shared" si="3"/>
        <v>0.93406593406593408</v>
      </c>
      <c r="I50" s="33">
        <v>253</v>
      </c>
      <c r="J50" s="51">
        <f t="shared" si="4"/>
        <v>0.92673992673992678</v>
      </c>
      <c r="K50" s="33">
        <v>254</v>
      </c>
      <c r="L50" s="51">
        <f t="shared" si="5"/>
        <v>0.93040293040293043</v>
      </c>
      <c r="M50" s="33">
        <v>259</v>
      </c>
      <c r="N50" s="51">
        <f t="shared" si="6"/>
        <v>0.94871794871794868</v>
      </c>
      <c r="O50" s="33">
        <v>257</v>
      </c>
      <c r="P50" s="51">
        <f t="shared" si="7"/>
        <v>0.94139194139194138</v>
      </c>
      <c r="Q50" s="33">
        <v>255</v>
      </c>
      <c r="R50" s="51">
        <f t="shared" si="8"/>
        <v>0.93406593406593408</v>
      </c>
      <c r="S50" s="33">
        <v>276</v>
      </c>
      <c r="T50" s="51">
        <f t="shared" si="9"/>
        <v>1.0109890109890109</v>
      </c>
      <c r="U50" s="33">
        <v>268</v>
      </c>
      <c r="V50" s="51">
        <f t="shared" si="10"/>
        <v>0.98168498168498164</v>
      </c>
      <c r="W50" s="33">
        <v>266</v>
      </c>
      <c r="X50" s="51">
        <f t="shared" si="11"/>
        <v>0.97435897435897434</v>
      </c>
      <c r="Z50" s="33">
        <v>231</v>
      </c>
      <c r="AA50" s="73">
        <f t="shared" si="14"/>
        <v>0.84615384615384615</v>
      </c>
      <c r="AC50" s="41">
        <f>cálculos2!O50</f>
        <v>4</v>
      </c>
      <c r="AD50" s="42">
        <f t="shared" si="12"/>
        <v>0.4</v>
      </c>
      <c r="AE50" s="41">
        <f>cálculos2!P50</f>
        <v>1</v>
      </c>
      <c r="AF50" s="42">
        <f t="shared" si="13"/>
        <v>0.25</v>
      </c>
    </row>
    <row r="51" spans="1:32" x14ac:dyDescent="0.25">
      <c r="A51" s="50" t="s">
        <v>3</v>
      </c>
      <c r="B51" s="50" t="s">
        <v>55</v>
      </c>
      <c r="C51" s="34">
        <v>70</v>
      </c>
      <c r="D51" s="34">
        <f t="shared" si="1"/>
        <v>70</v>
      </c>
      <c r="E51" s="33">
        <v>75</v>
      </c>
      <c r="F51" s="51">
        <f t="shared" si="2"/>
        <v>1.0714285714285714</v>
      </c>
      <c r="G51" s="33">
        <v>55</v>
      </c>
      <c r="H51" s="51">
        <f t="shared" si="3"/>
        <v>0.7857142857142857</v>
      </c>
      <c r="I51" s="33">
        <v>57</v>
      </c>
      <c r="J51" s="51">
        <f t="shared" si="4"/>
        <v>0.81428571428571428</v>
      </c>
      <c r="K51" s="33">
        <v>67</v>
      </c>
      <c r="L51" s="51">
        <f t="shared" si="5"/>
        <v>0.95714285714285718</v>
      </c>
      <c r="M51" s="33">
        <v>67</v>
      </c>
      <c r="N51" s="51">
        <f t="shared" si="6"/>
        <v>0.95714285714285718</v>
      </c>
      <c r="O51" s="33">
        <v>64</v>
      </c>
      <c r="P51" s="51">
        <f t="shared" si="7"/>
        <v>0.91428571428571426</v>
      </c>
      <c r="Q51" s="33">
        <v>58</v>
      </c>
      <c r="R51" s="51">
        <f t="shared" si="8"/>
        <v>0.82857142857142863</v>
      </c>
      <c r="S51" s="33">
        <v>70</v>
      </c>
      <c r="T51" s="51">
        <f t="shared" si="9"/>
        <v>1</v>
      </c>
      <c r="U51" s="33">
        <v>64</v>
      </c>
      <c r="V51" s="51">
        <f t="shared" si="10"/>
        <v>0.91428571428571426</v>
      </c>
      <c r="W51" s="33">
        <v>70</v>
      </c>
      <c r="X51" s="51">
        <f t="shared" si="11"/>
        <v>1</v>
      </c>
      <c r="Z51" s="33">
        <v>77</v>
      </c>
      <c r="AA51" s="73">
        <f t="shared" si="14"/>
        <v>1.1000000000000001</v>
      </c>
      <c r="AC51" s="41">
        <f>cálculos2!O51</f>
        <v>5</v>
      </c>
      <c r="AD51" s="42">
        <f t="shared" si="12"/>
        <v>0.5</v>
      </c>
      <c r="AE51" s="41">
        <f>cálculos2!P51</f>
        <v>1</v>
      </c>
      <c r="AF51" s="42">
        <f t="shared" si="13"/>
        <v>0.25</v>
      </c>
    </row>
    <row r="52" spans="1:32" x14ac:dyDescent="0.25">
      <c r="A52" s="50" t="s">
        <v>5</v>
      </c>
      <c r="B52" s="50" t="s">
        <v>56</v>
      </c>
      <c r="C52" s="34">
        <v>211</v>
      </c>
      <c r="D52" s="34">
        <f t="shared" si="1"/>
        <v>211</v>
      </c>
      <c r="E52" s="33">
        <v>229</v>
      </c>
      <c r="F52" s="51">
        <f t="shared" si="2"/>
        <v>1.0853080568720379</v>
      </c>
      <c r="G52" s="33">
        <v>220</v>
      </c>
      <c r="H52" s="51">
        <f t="shared" si="3"/>
        <v>1.0426540284360191</v>
      </c>
      <c r="I52" s="33">
        <v>225</v>
      </c>
      <c r="J52" s="51">
        <f t="shared" si="4"/>
        <v>1.066350710900474</v>
      </c>
      <c r="K52" s="33">
        <v>236</v>
      </c>
      <c r="L52" s="51">
        <f t="shared" si="5"/>
        <v>1.1184834123222749</v>
      </c>
      <c r="M52" s="33">
        <v>236</v>
      </c>
      <c r="N52" s="51">
        <f t="shared" si="6"/>
        <v>1.1184834123222749</v>
      </c>
      <c r="O52" s="33">
        <v>221</v>
      </c>
      <c r="P52" s="51">
        <f t="shared" si="7"/>
        <v>1.04739336492891</v>
      </c>
      <c r="Q52" s="33">
        <v>204</v>
      </c>
      <c r="R52" s="51">
        <f t="shared" si="8"/>
        <v>0.96682464454976302</v>
      </c>
      <c r="S52" s="33">
        <v>219</v>
      </c>
      <c r="T52" s="51">
        <f t="shared" si="9"/>
        <v>1.0379146919431279</v>
      </c>
      <c r="U52" s="33">
        <v>206</v>
      </c>
      <c r="V52" s="51">
        <f t="shared" si="10"/>
        <v>0.976303317535545</v>
      </c>
      <c r="W52" s="33">
        <v>206</v>
      </c>
      <c r="X52" s="51">
        <f t="shared" si="11"/>
        <v>0.976303317535545</v>
      </c>
      <c r="Z52" s="33">
        <v>178</v>
      </c>
      <c r="AA52" s="73">
        <f t="shared" si="14"/>
        <v>0.84360189573459721</v>
      </c>
      <c r="AC52" s="41">
        <f>cálculos2!O52</f>
        <v>10</v>
      </c>
      <c r="AD52" s="42">
        <f t="shared" si="12"/>
        <v>1</v>
      </c>
      <c r="AE52" s="41">
        <f>cálculos2!P52</f>
        <v>4</v>
      </c>
      <c r="AF52" s="42">
        <f t="shared" si="13"/>
        <v>1</v>
      </c>
    </row>
    <row r="53" spans="1:32" x14ac:dyDescent="0.25">
      <c r="A53" s="50" t="s">
        <v>5</v>
      </c>
      <c r="B53" s="50" t="s">
        <v>57</v>
      </c>
      <c r="C53" s="34">
        <v>154</v>
      </c>
      <c r="D53" s="34">
        <f t="shared" si="1"/>
        <v>154</v>
      </c>
      <c r="E53" s="33">
        <v>164</v>
      </c>
      <c r="F53" s="51">
        <f t="shared" si="2"/>
        <v>1.0649350649350648</v>
      </c>
      <c r="G53" s="33">
        <v>155</v>
      </c>
      <c r="H53" s="51">
        <f t="shared" si="3"/>
        <v>1.0064935064935066</v>
      </c>
      <c r="I53" s="33">
        <v>154</v>
      </c>
      <c r="J53" s="51">
        <f t="shared" si="4"/>
        <v>1</v>
      </c>
      <c r="K53" s="33">
        <v>160</v>
      </c>
      <c r="L53" s="51">
        <f t="shared" si="5"/>
        <v>1.0389610389610389</v>
      </c>
      <c r="M53" s="33">
        <v>158</v>
      </c>
      <c r="N53" s="51">
        <f t="shared" si="6"/>
        <v>1.025974025974026</v>
      </c>
      <c r="O53" s="33">
        <v>156</v>
      </c>
      <c r="P53" s="51">
        <f t="shared" si="7"/>
        <v>1.0129870129870129</v>
      </c>
      <c r="Q53" s="33">
        <v>159</v>
      </c>
      <c r="R53" s="51">
        <f t="shared" si="8"/>
        <v>1.0324675324675325</v>
      </c>
      <c r="S53" s="33">
        <v>191</v>
      </c>
      <c r="T53" s="51">
        <f t="shared" si="9"/>
        <v>1.2402597402597402</v>
      </c>
      <c r="U53" s="33">
        <v>175</v>
      </c>
      <c r="V53" s="51">
        <f t="shared" si="10"/>
        <v>1.1363636363636365</v>
      </c>
      <c r="W53" s="33">
        <v>192</v>
      </c>
      <c r="X53" s="51">
        <f t="shared" si="11"/>
        <v>1.2467532467532467</v>
      </c>
      <c r="Z53" s="33">
        <v>159</v>
      </c>
      <c r="AA53" s="73">
        <f t="shared" si="14"/>
        <v>1.0324675324675325</v>
      </c>
      <c r="AC53" s="41">
        <f>cálculos2!O53</f>
        <v>10</v>
      </c>
      <c r="AD53" s="42">
        <f t="shared" si="12"/>
        <v>1</v>
      </c>
      <c r="AE53" s="41">
        <f>cálculos2!P53</f>
        <v>4</v>
      </c>
      <c r="AF53" s="42">
        <f t="shared" si="13"/>
        <v>1</v>
      </c>
    </row>
    <row r="54" spans="1:32" x14ac:dyDescent="0.25">
      <c r="A54" s="50" t="s">
        <v>3</v>
      </c>
      <c r="B54" s="50" t="s">
        <v>58</v>
      </c>
      <c r="C54" s="34">
        <v>703</v>
      </c>
      <c r="D54" s="34">
        <f t="shared" si="1"/>
        <v>703</v>
      </c>
      <c r="E54" s="33">
        <v>652</v>
      </c>
      <c r="F54" s="51">
        <f t="shared" si="2"/>
        <v>0.92745376955903269</v>
      </c>
      <c r="G54" s="33">
        <v>640</v>
      </c>
      <c r="H54" s="51">
        <f t="shared" si="3"/>
        <v>0.91038406827880514</v>
      </c>
      <c r="I54" s="33">
        <v>638</v>
      </c>
      <c r="J54" s="51">
        <f t="shared" si="4"/>
        <v>0.90753911806543386</v>
      </c>
      <c r="K54" s="33">
        <v>689</v>
      </c>
      <c r="L54" s="51">
        <f t="shared" si="5"/>
        <v>0.98008534850640117</v>
      </c>
      <c r="M54" s="33">
        <v>673</v>
      </c>
      <c r="N54" s="51">
        <f t="shared" si="6"/>
        <v>0.95732574679943105</v>
      </c>
      <c r="O54" s="33">
        <v>686</v>
      </c>
      <c r="P54" s="51">
        <f t="shared" si="7"/>
        <v>0.97581792318634419</v>
      </c>
      <c r="Q54" s="33">
        <v>570</v>
      </c>
      <c r="R54" s="51">
        <f t="shared" si="8"/>
        <v>0.81081081081081086</v>
      </c>
      <c r="S54" s="33">
        <v>636</v>
      </c>
      <c r="T54" s="51">
        <f t="shared" si="9"/>
        <v>0.90469416785206258</v>
      </c>
      <c r="U54" s="33">
        <v>658</v>
      </c>
      <c r="V54" s="51">
        <f t="shared" si="10"/>
        <v>0.93598862019914653</v>
      </c>
      <c r="W54" s="33">
        <v>613</v>
      </c>
      <c r="X54" s="51">
        <f t="shared" si="11"/>
        <v>0.87197724039829305</v>
      </c>
      <c r="Z54" s="33">
        <v>542</v>
      </c>
      <c r="AA54" s="73">
        <f t="shared" si="14"/>
        <v>0.77098150782361308</v>
      </c>
      <c r="AC54" s="41">
        <f>cálculos2!O54</f>
        <v>4</v>
      </c>
      <c r="AD54" s="42">
        <f t="shared" si="12"/>
        <v>0.4</v>
      </c>
      <c r="AE54" s="41">
        <f>cálculos2!P54</f>
        <v>1</v>
      </c>
      <c r="AF54" s="42">
        <f t="shared" si="13"/>
        <v>0.25</v>
      </c>
    </row>
    <row r="55" spans="1:32" x14ac:dyDescent="0.25">
      <c r="A55" s="50" t="s">
        <v>4</v>
      </c>
      <c r="B55" s="50" t="s">
        <v>59</v>
      </c>
      <c r="C55" s="34">
        <v>228</v>
      </c>
      <c r="D55" s="34">
        <f t="shared" si="1"/>
        <v>228</v>
      </c>
      <c r="E55" s="33">
        <v>196</v>
      </c>
      <c r="F55" s="51">
        <f t="shared" si="2"/>
        <v>0.85964912280701755</v>
      </c>
      <c r="G55" s="33">
        <v>228</v>
      </c>
      <c r="H55" s="51">
        <f t="shared" si="3"/>
        <v>1</v>
      </c>
      <c r="I55" s="33">
        <v>227</v>
      </c>
      <c r="J55" s="51">
        <f t="shared" si="4"/>
        <v>0.99561403508771928</v>
      </c>
      <c r="K55" s="33">
        <v>225</v>
      </c>
      <c r="L55" s="51">
        <f t="shared" si="5"/>
        <v>0.98684210526315785</v>
      </c>
      <c r="M55" s="33">
        <v>216</v>
      </c>
      <c r="N55" s="51">
        <f t="shared" si="6"/>
        <v>0.94736842105263153</v>
      </c>
      <c r="O55" s="33">
        <v>223</v>
      </c>
      <c r="P55" s="51">
        <f t="shared" si="7"/>
        <v>0.97807017543859653</v>
      </c>
      <c r="Q55" s="33">
        <v>219</v>
      </c>
      <c r="R55" s="51">
        <f t="shared" si="8"/>
        <v>0.96052631578947367</v>
      </c>
      <c r="S55" s="33">
        <v>215</v>
      </c>
      <c r="T55" s="51">
        <f t="shared" si="9"/>
        <v>0.94298245614035092</v>
      </c>
      <c r="U55" s="33">
        <v>219</v>
      </c>
      <c r="V55" s="51">
        <f t="shared" si="10"/>
        <v>0.96052631578947367</v>
      </c>
      <c r="W55" s="33">
        <v>196</v>
      </c>
      <c r="X55" s="51">
        <f t="shared" si="11"/>
        <v>0.85964912280701755</v>
      </c>
      <c r="Z55" s="33">
        <v>168</v>
      </c>
      <c r="AA55" s="73">
        <f t="shared" si="14"/>
        <v>0.73684210526315785</v>
      </c>
      <c r="AC55" s="41">
        <f>cálculos2!O55</f>
        <v>7</v>
      </c>
      <c r="AD55" s="42">
        <f t="shared" si="12"/>
        <v>0.70000000000000007</v>
      </c>
      <c r="AE55" s="41">
        <f>cálculos2!P55</f>
        <v>4</v>
      </c>
      <c r="AF55" s="42">
        <f t="shared" si="13"/>
        <v>1</v>
      </c>
    </row>
    <row r="56" spans="1:32" x14ac:dyDescent="0.25">
      <c r="A56" s="50" t="s">
        <v>3</v>
      </c>
      <c r="B56" s="50" t="s">
        <v>60</v>
      </c>
      <c r="C56" s="34">
        <v>344</v>
      </c>
      <c r="D56" s="34">
        <f t="shared" si="1"/>
        <v>344</v>
      </c>
      <c r="E56" s="33">
        <v>318</v>
      </c>
      <c r="F56" s="51">
        <f t="shared" si="2"/>
        <v>0.92441860465116277</v>
      </c>
      <c r="G56" s="33">
        <v>338</v>
      </c>
      <c r="H56" s="51">
        <f t="shared" si="3"/>
        <v>0.98255813953488369</v>
      </c>
      <c r="I56" s="33">
        <v>347</v>
      </c>
      <c r="J56" s="51">
        <f t="shared" si="4"/>
        <v>1.0087209302325582</v>
      </c>
      <c r="K56" s="33">
        <v>370</v>
      </c>
      <c r="L56" s="51">
        <f t="shared" si="5"/>
        <v>1.0755813953488371</v>
      </c>
      <c r="M56" s="33">
        <v>361</v>
      </c>
      <c r="N56" s="51">
        <f t="shared" si="6"/>
        <v>1.0494186046511629</v>
      </c>
      <c r="O56" s="33">
        <v>343</v>
      </c>
      <c r="P56" s="51">
        <f t="shared" si="7"/>
        <v>0.99709302325581395</v>
      </c>
      <c r="Q56" s="33">
        <v>279</v>
      </c>
      <c r="R56" s="51">
        <f t="shared" si="8"/>
        <v>0.81104651162790697</v>
      </c>
      <c r="S56" s="33">
        <v>333</v>
      </c>
      <c r="T56" s="51">
        <f t="shared" si="9"/>
        <v>0.96802325581395354</v>
      </c>
      <c r="U56" s="33">
        <v>326</v>
      </c>
      <c r="V56" s="51">
        <f t="shared" si="10"/>
        <v>0.94767441860465118</v>
      </c>
      <c r="W56" s="33">
        <v>312</v>
      </c>
      <c r="X56" s="51">
        <f t="shared" si="11"/>
        <v>0.90697674418604646</v>
      </c>
      <c r="Z56" s="33">
        <v>314</v>
      </c>
      <c r="AA56" s="73">
        <f t="shared" si="14"/>
        <v>0.91279069767441856</v>
      </c>
      <c r="AC56" s="41">
        <f>cálculos2!O56</f>
        <v>7</v>
      </c>
      <c r="AD56" s="42">
        <f t="shared" si="12"/>
        <v>0.70000000000000007</v>
      </c>
      <c r="AE56" s="41">
        <f>cálculos2!P56</f>
        <v>3</v>
      </c>
      <c r="AF56" s="42">
        <f t="shared" si="13"/>
        <v>0.75</v>
      </c>
    </row>
    <row r="57" spans="1:32" x14ac:dyDescent="0.25">
      <c r="A57" s="50" t="s">
        <v>3</v>
      </c>
      <c r="B57" s="50" t="s">
        <v>61</v>
      </c>
      <c r="C57" s="34">
        <v>317</v>
      </c>
      <c r="D57" s="34">
        <f t="shared" si="1"/>
        <v>317</v>
      </c>
      <c r="E57" s="33">
        <v>306</v>
      </c>
      <c r="F57" s="51">
        <f t="shared" si="2"/>
        <v>0.96529968454258674</v>
      </c>
      <c r="G57" s="33">
        <v>264</v>
      </c>
      <c r="H57" s="51">
        <f t="shared" si="3"/>
        <v>0.83280757097791802</v>
      </c>
      <c r="I57" s="33">
        <v>270</v>
      </c>
      <c r="J57" s="51">
        <f t="shared" si="4"/>
        <v>0.8517350157728707</v>
      </c>
      <c r="K57" s="33">
        <v>295</v>
      </c>
      <c r="L57" s="51">
        <f t="shared" si="5"/>
        <v>0.93059936908517349</v>
      </c>
      <c r="M57" s="33">
        <v>282</v>
      </c>
      <c r="N57" s="51">
        <f t="shared" si="6"/>
        <v>0.88958990536277605</v>
      </c>
      <c r="O57" s="33">
        <v>262</v>
      </c>
      <c r="P57" s="51">
        <f t="shared" si="7"/>
        <v>0.82649842271293372</v>
      </c>
      <c r="Q57" s="33">
        <v>224</v>
      </c>
      <c r="R57" s="51">
        <f t="shared" si="8"/>
        <v>0.70662460567823349</v>
      </c>
      <c r="S57" s="33">
        <v>295</v>
      </c>
      <c r="T57" s="51">
        <f t="shared" si="9"/>
        <v>0.93059936908517349</v>
      </c>
      <c r="U57" s="33">
        <v>272</v>
      </c>
      <c r="V57" s="51">
        <f t="shared" si="10"/>
        <v>0.85804416403785488</v>
      </c>
      <c r="W57" s="33">
        <v>266</v>
      </c>
      <c r="X57" s="51">
        <f t="shared" si="11"/>
        <v>0.83911671924290221</v>
      </c>
      <c r="Z57" s="33">
        <v>292</v>
      </c>
      <c r="AA57" s="73">
        <f t="shared" si="14"/>
        <v>0.92113564668769721</v>
      </c>
      <c r="AC57" s="41">
        <f>cálculos2!O57</f>
        <v>1</v>
      </c>
      <c r="AD57" s="42">
        <f t="shared" si="12"/>
        <v>0.1</v>
      </c>
      <c r="AE57" s="41">
        <f>cálculos2!P57</f>
        <v>0</v>
      </c>
      <c r="AF57" s="42">
        <f t="shared" si="13"/>
        <v>0</v>
      </c>
    </row>
    <row r="58" spans="1:32" x14ac:dyDescent="0.25">
      <c r="A58" s="50" t="s">
        <v>5</v>
      </c>
      <c r="B58" s="50" t="s">
        <v>62</v>
      </c>
      <c r="C58" s="34">
        <v>308</v>
      </c>
      <c r="D58" s="34">
        <f t="shared" si="1"/>
        <v>308</v>
      </c>
      <c r="E58" s="33">
        <v>259</v>
      </c>
      <c r="F58" s="51">
        <f t="shared" si="2"/>
        <v>0.84090909090909094</v>
      </c>
      <c r="G58" s="33">
        <v>277</v>
      </c>
      <c r="H58" s="51">
        <f t="shared" si="3"/>
        <v>0.89935064935064934</v>
      </c>
      <c r="I58" s="33">
        <v>278</v>
      </c>
      <c r="J58" s="51">
        <f t="shared" si="4"/>
        <v>0.90259740259740262</v>
      </c>
      <c r="K58" s="33">
        <v>293</v>
      </c>
      <c r="L58" s="51">
        <f t="shared" si="5"/>
        <v>0.95129870129870131</v>
      </c>
      <c r="M58" s="33">
        <v>276</v>
      </c>
      <c r="N58" s="51">
        <f t="shared" si="6"/>
        <v>0.89610389610389607</v>
      </c>
      <c r="O58" s="33">
        <v>275</v>
      </c>
      <c r="P58" s="51">
        <f t="shared" si="7"/>
        <v>0.8928571428571429</v>
      </c>
      <c r="Q58" s="33">
        <v>221</v>
      </c>
      <c r="R58" s="51">
        <f t="shared" si="8"/>
        <v>0.71753246753246758</v>
      </c>
      <c r="S58" s="33">
        <v>272</v>
      </c>
      <c r="T58" s="51">
        <f t="shared" si="9"/>
        <v>0.88311688311688308</v>
      </c>
      <c r="U58" s="33">
        <v>263</v>
      </c>
      <c r="V58" s="51">
        <f t="shared" si="10"/>
        <v>0.85389610389610393</v>
      </c>
      <c r="W58" s="33">
        <v>234</v>
      </c>
      <c r="X58" s="51">
        <f t="shared" si="11"/>
        <v>0.75974025974025972</v>
      </c>
      <c r="Z58" s="33">
        <v>256</v>
      </c>
      <c r="AA58" s="73">
        <f t="shared" si="14"/>
        <v>0.83116883116883122</v>
      </c>
      <c r="AC58" s="41">
        <f>cálculos2!O58</f>
        <v>1</v>
      </c>
      <c r="AD58" s="42">
        <f t="shared" si="12"/>
        <v>0.1</v>
      </c>
      <c r="AE58" s="41">
        <f>cálculos2!P58</f>
        <v>1</v>
      </c>
      <c r="AF58" s="42">
        <f t="shared" si="13"/>
        <v>0.25</v>
      </c>
    </row>
    <row r="59" spans="1:32" x14ac:dyDescent="0.25">
      <c r="A59" s="50" t="s">
        <v>3</v>
      </c>
      <c r="B59" s="50" t="s">
        <v>63</v>
      </c>
      <c r="C59" s="34">
        <v>81</v>
      </c>
      <c r="D59" s="34">
        <f t="shared" si="1"/>
        <v>81</v>
      </c>
      <c r="E59" s="33">
        <v>85</v>
      </c>
      <c r="F59" s="51">
        <f t="shared" si="2"/>
        <v>1.0493827160493827</v>
      </c>
      <c r="G59" s="33">
        <v>96</v>
      </c>
      <c r="H59" s="51">
        <f t="shared" si="3"/>
        <v>1.1851851851851851</v>
      </c>
      <c r="I59" s="33">
        <v>96</v>
      </c>
      <c r="J59" s="51">
        <f t="shared" si="4"/>
        <v>1.1851851851851851</v>
      </c>
      <c r="K59" s="33">
        <v>87</v>
      </c>
      <c r="L59" s="51">
        <f t="shared" si="5"/>
        <v>1.0740740740740742</v>
      </c>
      <c r="M59" s="33">
        <v>86</v>
      </c>
      <c r="N59" s="51">
        <f t="shared" si="6"/>
        <v>1.0617283950617284</v>
      </c>
      <c r="O59" s="33">
        <v>93</v>
      </c>
      <c r="P59" s="51">
        <f t="shared" si="7"/>
        <v>1.1481481481481481</v>
      </c>
      <c r="Q59" s="33">
        <v>80</v>
      </c>
      <c r="R59" s="51">
        <f t="shared" si="8"/>
        <v>0.98765432098765427</v>
      </c>
      <c r="S59" s="33">
        <v>91</v>
      </c>
      <c r="T59" s="51">
        <f t="shared" si="9"/>
        <v>1.1234567901234569</v>
      </c>
      <c r="U59" s="33">
        <v>86</v>
      </c>
      <c r="V59" s="51">
        <f t="shared" si="10"/>
        <v>1.0617283950617284</v>
      </c>
      <c r="W59" s="33">
        <v>91</v>
      </c>
      <c r="X59" s="51">
        <f t="shared" si="11"/>
        <v>1.1234567901234569</v>
      </c>
      <c r="Z59" s="33">
        <v>80</v>
      </c>
      <c r="AA59" s="73">
        <f t="shared" si="14"/>
        <v>0.98765432098765427</v>
      </c>
      <c r="AC59" s="41">
        <f>cálculos2!O59</f>
        <v>10</v>
      </c>
      <c r="AD59" s="42">
        <f t="shared" si="12"/>
        <v>1</v>
      </c>
      <c r="AE59" s="41">
        <f>cálculos2!P59</f>
        <v>4</v>
      </c>
      <c r="AF59" s="42">
        <f t="shared" si="13"/>
        <v>1</v>
      </c>
    </row>
    <row r="60" spans="1:32" x14ac:dyDescent="0.25">
      <c r="A60" s="50" t="s">
        <v>5</v>
      </c>
      <c r="B60" s="50" t="s">
        <v>64</v>
      </c>
      <c r="C60" s="34">
        <v>190</v>
      </c>
      <c r="D60" s="34">
        <f t="shared" si="1"/>
        <v>190</v>
      </c>
      <c r="E60" s="33">
        <v>197</v>
      </c>
      <c r="F60" s="51">
        <f t="shared" si="2"/>
        <v>1.0368421052631578</v>
      </c>
      <c r="G60" s="33">
        <v>196</v>
      </c>
      <c r="H60" s="51">
        <f t="shared" si="3"/>
        <v>1.0315789473684212</v>
      </c>
      <c r="I60" s="33">
        <v>194</v>
      </c>
      <c r="J60" s="51">
        <f t="shared" si="4"/>
        <v>1.0210526315789474</v>
      </c>
      <c r="K60" s="33">
        <v>210</v>
      </c>
      <c r="L60" s="51">
        <f t="shared" si="5"/>
        <v>1.1052631578947369</v>
      </c>
      <c r="M60" s="33">
        <v>203</v>
      </c>
      <c r="N60" s="51">
        <f t="shared" si="6"/>
        <v>1.0684210526315789</v>
      </c>
      <c r="O60" s="33">
        <v>204</v>
      </c>
      <c r="P60" s="51">
        <f t="shared" si="7"/>
        <v>1.0736842105263158</v>
      </c>
      <c r="Q60" s="33">
        <v>175</v>
      </c>
      <c r="R60" s="51">
        <f t="shared" si="8"/>
        <v>0.92105263157894735</v>
      </c>
      <c r="S60" s="33">
        <v>193</v>
      </c>
      <c r="T60" s="51">
        <f t="shared" si="9"/>
        <v>1.0157894736842106</v>
      </c>
      <c r="U60" s="33">
        <v>177</v>
      </c>
      <c r="V60" s="51">
        <f t="shared" si="10"/>
        <v>0.93157894736842106</v>
      </c>
      <c r="W60" s="33">
        <v>179</v>
      </c>
      <c r="X60" s="51">
        <f t="shared" si="11"/>
        <v>0.94210526315789478</v>
      </c>
      <c r="Z60" s="33">
        <v>190</v>
      </c>
      <c r="AA60" s="73">
        <f t="shared" si="14"/>
        <v>1</v>
      </c>
      <c r="AC60" s="41">
        <f>cálculos2!O60</f>
        <v>7</v>
      </c>
      <c r="AD60" s="42">
        <f t="shared" si="12"/>
        <v>0.70000000000000007</v>
      </c>
      <c r="AE60" s="41">
        <f>cálculos2!P60</f>
        <v>3</v>
      </c>
      <c r="AF60" s="42">
        <f t="shared" si="13"/>
        <v>0.75</v>
      </c>
    </row>
    <row r="61" spans="1:32" x14ac:dyDescent="0.25">
      <c r="A61" s="50" t="s">
        <v>4</v>
      </c>
      <c r="B61" s="50" t="s">
        <v>65</v>
      </c>
      <c r="C61" s="34">
        <v>318</v>
      </c>
      <c r="D61" s="34">
        <f t="shared" si="1"/>
        <v>318</v>
      </c>
      <c r="E61" s="33">
        <v>255</v>
      </c>
      <c r="F61" s="51">
        <f t="shared" si="2"/>
        <v>0.80188679245283023</v>
      </c>
      <c r="G61" s="33">
        <v>283</v>
      </c>
      <c r="H61" s="51">
        <f t="shared" si="3"/>
        <v>0.88993710691823902</v>
      </c>
      <c r="I61" s="33">
        <v>285</v>
      </c>
      <c r="J61" s="51">
        <f t="shared" si="4"/>
        <v>0.89622641509433965</v>
      </c>
      <c r="K61" s="33">
        <v>303</v>
      </c>
      <c r="L61" s="51">
        <f t="shared" si="5"/>
        <v>0.95283018867924529</v>
      </c>
      <c r="M61" s="33">
        <v>300</v>
      </c>
      <c r="N61" s="51">
        <f t="shared" si="6"/>
        <v>0.94339622641509435</v>
      </c>
      <c r="O61" s="33">
        <v>303</v>
      </c>
      <c r="P61" s="51">
        <f t="shared" si="7"/>
        <v>0.95283018867924529</v>
      </c>
      <c r="Q61" s="33">
        <v>280</v>
      </c>
      <c r="R61" s="51">
        <f t="shared" si="8"/>
        <v>0.88050314465408808</v>
      </c>
      <c r="S61" s="33">
        <v>303</v>
      </c>
      <c r="T61" s="51">
        <f t="shared" si="9"/>
        <v>0.95283018867924529</v>
      </c>
      <c r="U61" s="33">
        <v>291</v>
      </c>
      <c r="V61" s="51">
        <f t="shared" si="10"/>
        <v>0.91509433962264153</v>
      </c>
      <c r="W61" s="33">
        <v>269</v>
      </c>
      <c r="X61" s="51">
        <f t="shared" si="11"/>
        <v>0.84591194968553463</v>
      </c>
      <c r="Z61" s="33">
        <v>231</v>
      </c>
      <c r="AA61" s="73">
        <f t="shared" si="14"/>
        <v>0.72641509433962259</v>
      </c>
      <c r="AC61" s="41">
        <f>cálculos2!O61</f>
        <v>4</v>
      </c>
      <c r="AD61" s="42">
        <f t="shared" si="12"/>
        <v>0.4</v>
      </c>
      <c r="AE61" s="41">
        <f>cálculos2!P61</f>
        <v>1</v>
      </c>
      <c r="AF61" s="42">
        <f t="shared" si="13"/>
        <v>0.25</v>
      </c>
    </row>
    <row r="62" spans="1:32" x14ac:dyDescent="0.25">
      <c r="A62" s="50" t="s">
        <v>5</v>
      </c>
      <c r="B62" s="50" t="s">
        <v>66</v>
      </c>
      <c r="C62" s="34">
        <v>127</v>
      </c>
      <c r="D62" s="34">
        <f t="shared" si="1"/>
        <v>127</v>
      </c>
      <c r="E62" s="33">
        <v>110</v>
      </c>
      <c r="F62" s="51">
        <f t="shared" si="2"/>
        <v>0.86614173228346458</v>
      </c>
      <c r="G62" s="33">
        <v>87</v>
      </c>
      <c r="H62" s="51">
        <f t="shared" si="3"/>
        <v>0.68503937007874016</v>
      </c>
      <c r="I62" s="33">
        <v>91</v>
      </c>
      <c r="J62" s="51">
        <f t="shared" si="4"/>
        <v>0.71653543307086609</v>
      </c>
      <c r="K62" s="33">
        <v>114</v>
      </c>
      <c r="L62" s="51">
        <f t="shared" si="5"/>
        <v>0.89763779527559051</v>
      </c>
      <c r="M62" s="33">
        <v>112</v>
      </c>
      <c r="N62" s="51">
        <f t="shared" si="6"/>
        <v>0.88188976377952755</v>
      </c>
      <c r="O62" s="33">
        <v>109</v>
      </c>
      <c r="P62" s="51">
        <f t="shared" si="7"/>
        <v>0.8582677165354331</v>
      </c>
      <c r="Q62" s="33">
        <v>102</v>
      </c>
      <c r="R62" s="51">
        <f t="shared" si="8"/>
        <v>0.80314960629921262</v>
      </c>
      <c r="S62" s="33">
        <v>120</v>
      </c>
      <c r="T62" s="51">
        <f t="shared" si="9"/>
        <v>0.94488188976377951</v>
      </c>
      <c r="U62" s="33">
        <v>106</v>
      </c>
      <c r="V62" s="51">
        <f t="shared" si="10"/>
        <v>0.83464566929133854</v>
      </c>
      <c r="W62" s="33">
        <v>108</v>
      </c>
      <c r="X62" s="51">
        <f t="shared" si="11"/>
        <v>0.85039370078740162</v>
      </c>
      <c r="Z62" s="33">
        <v>104</v>
      </c>
      <c r="AA62" s="73">
        <f t="shared" si="14"/>
        <v>0.81889763779527558</v>
      </c>
      <c r="AC62" s="41">
        <f>cálculos2!O62</f>
        <v>0</v>
      </c>
      <c r="AD62" s="42">
        <f t="shared" si="12"/>
        <v>0</v>
      </c>
      <c r="AE62" s="41">
        <f>cálculos2!P62</f>
        <v>0</v>
      </c>
      <c r="AF62" s="42">
        <f t="shared" si="13"/>
        <v>0</v>
      </c>
    </row>
    <row r="63" spans="1:32" x14ac:dyDescent="0.25">
      <c r="A63" s="50" t="s">
        <v>2</v>
      </c>
      <c r="B63" s="50" t="s">
        <v>67</v>
      </c>
      <c r="C63" s="34">
        <v>111</v>
      </c>
      <c r="D63" s="34">
        <f t="shared" si="1"/>
        <v>111</v>
      </c>
      <c r="E63" s="33">
        <v>110</v>
      </c>
      <c r="F63" s="51">
        <f t="shared" si="2"/>
        <v>0.99099099099099097</v>
      </c>
      <c r="G63" s="33">
        <v>121</v>
      </c>
      <c r="H63" s="51">
        <f t="shared" si="3"/>
        <v>1.0900900900900901</v>
      </c>
      <c r="I63" s="33">
        <v>122</v>
      </c>
      <c r="J63" s="51">
        <f t="shared" si="4"/>
        <v>1.0990990990990992</v>
      </c>
      <c r="K63" s="33">
        <v>122</v>
      </c>
      <c r="L63" s="51">
        <f t="shared" si="5"/>
        <v>1.0990990990990992</v>
      </c>
      <c r="M63" s="33">
        <v>120</v>
      </c>
      <c r="N63" s="51">
        <f t="shared" si="6"/>
        <v>1.0810810810810811</v>
      </c>
      <c r="O63" s="33">
        <v>112</v>
      </c>
      <c r="P63" s="51">
        <f t="shared" si="7"/>
        <v>1.0090090090090089</v>
      </c>
      <c r="Q63" s="33">
        <v>99</v>
      </c>
      <c r="R63" s="51">
        <f t="shared" si="8"/>
        <v>0.89189189189189189</v>
      </c>
      <c r="S63" s="33">
        <v>108</v>
      </c>
      <c r="T63" s="51">
        <f t="shared" si="9"/>
        <v>0.97297297297297303</v>
      </c>
      <c r="U63" s="33">
        <v>102</v>
      </c>
      <c r="V63" s="51">
        <f t="shared" si="10"/>
        <v>0.91891891891891897</v>
      </c>
      <c r="W63" s="33">
        <v>106</v>
      </c>
      <c r="X63" s="51">
        <f t="shared" si="11"/>
        <v>0.95495495495495497</v>
      </c>
      <c r="Z63" s="33">
        <v>107</v>
      </c>
      <c r="AA63" s="73">
        <f t="shared" si="14"/>
        <v>0.963963963963964</v>
      </c>
      <c r="AC63" s="41">
        <f>cálculos2!O63</f>
        <v>8</v>
      </c>
      <c r="AD63" s="42">
        <f t="shared" si="12"/>
        <v>0.8</v>
      </c>
      <c r="AE63" s="41">
        <f>cálculos2!P63</f>
        <v>3</v>
      </c>
      <c r="AF63" s="42">
        <f t="shared" si="13"/>
        <v>0.75</v>
      </c>
    </row>
    <row r="64" spans="1:32" x14ac:dyDescent="0.25">
      <c r="A64" s="50" t="s">
        <v>2</v>
      </c>
      <c r="B64" s="50" t="s">
        <v>68</v>
      </c>
      <c r="C64" s="34">
        <v>656</v>
      </c>
      <c r="D64" s="34">
        <f t="shared" si="1"/>
        <v>656</v>
      </c>
      <c r="E64" s="33">
        <v>623</v>
      </c>
      <c r="F64" s="51">
        <f t="shared" si="2"/>
        <v>0.94969512195121952</v>
      </c>
      <c r="G64" s="33">
        <v>589</v>
      </c>
      <c r="H64" s="51">
        <f t="shared" si="3"/>
        <v>0.89786585365853655</v>
      </c>
      <c r="I64" s="33">
        <v>595</v>
      </c>
      <c r="J64" s="51">
        <f t="shared" si="4"/>
        <v>0.90701219512195119</v>
      </c>
      <c r="K64" s="33">
        <v>608</v>
      </c>
      <c r="L64" s="51">
        <f t="shared" si="5"/>
        <v>0.92682926829268297</v>
      </c>
      <c r="M64" s="33">
        <v>616</v>
      </c>
      <c r="N64" s="51">
        <f t="shared" si="6"/>
        <v>0.93902439024390238</v>
      </c>
      <c r="O64" s="33">
        <v>600</v>
      </c>
      <c r="P64" s="51">
        <f t="shared" si="7"/>
        <v>0.91463414634146345</v>
      </c>
      <c r="Q64" s="33">
        <v>555</v>
      </c>
      <c r="R64" s="51">
        <f t="shared" si="8"/>
        <v>0.84603658536585369</v>
      </c>
      <c r="S64" s="33">
        <v>595</v>
      </c>
      <c r="T64" s="51">
        <f t="shared" si="9"/>
        <v>0.90701219512195119</v>
      </c>
      <c r="U64" s="33">
        <v>595</v>
      </c>
      <c r="V64" s="51">
        <f t="shared" si="10"/>
        <v>0.90701219512195119</v>
      </c>
      <c r="W64" s="33">
        <v>581</v>
      </c>
      <c r="X64" s="51">
        <f t="shared" si="11"/>
        <v>0.88567073170731703</v>
      </c>
      <c r="Z64" s="33">
        <v>558</v>
      </c>
      <c r="AA64" s="73">
        <f t="shared" si="14"/>
        <v>0.85060975609756095</v>
      </c>
      <c r="AC64" s="41">
        <f>cálculos2!O64</f>
        <v>2</v>
      </c>
      <c r="AD64" s="42">
        <f t="shared" si="12"/>
        <v>0.2</v>
      </c>
      <c r="AE64" s="41">
        <f>cálculos2!P64</f>
        <v>0</v>
      </c>
      <c r="AF64" s="42">
        <f t="shared" si="13"/>
        <v>0</v>
      </c>
    </row>
    <row r="65" spans="1:32" x14ac:dyDescent="0.25">
      <c r="A65" s="50" t="s">
        <v>2</v>
      </c>
      <c r="B65" s="50" t="s">
        <v>69</v>
      </c>
      <c r="C65" s="34">
        <v>306</v>
      </c>
      <c r="D65" s="34">
        <f t="shared" si="1"/>
        <v>306</v>
      </c>
      <c r="E65" s="33">
        <v>273</v>
      </c>
      <c r="F65" s="51">
        <f t="shared" si="2"/>
        <v>0.89215686274509809</v>
      </c>
      <c r="G65" s="33">
        <v>246</v>
      </c>
      <c r="H65" s="51">
        <f t="shared" si="3"/>
        <v>0.80392156862745101</v>
      </c>
      <c r="I65" s="33">
        <v>246</v>
      </c>
      <c r="J65" s="51">
        <f t="shared" si="4"/>
        <v>0.80392156862745101</v>
      </c>
      <c r="K65" s="33">
        <v>264</v>
      </c>
      <c r="L65" s="51">
        <f t="shared" si="5"/>
        <v>0.86274509803921573</v>
      </c>
      <c r="M65" s="33">
        <v>261</v>
      </c>
      <c r="N65" s="51">
        <f t="shared" si="6"/>
        <v>0.8529411764705882</v>
      </c>
      <c r="O65" s="33">
        <v>252</v>
      </c>
      <c r="P65" s="51">
        <f t="shared" si="7"/>
        <v>0.82352941176470584</v>
      </c>
      <c r="Q65" s="33">
        <v>246</v>
      </c>
      <c r="R65" s="51">
        <f t="shared" si="8"/>
        <v>0.80392156862745101</v>
      </c>
      <c r="S65" s="33">
        <v>289</v>
      </c>
      <c r="T65" s="51">
        <f t="shared" si="9"/>
        <v>0.94444444444444442</v>
      </c>
      <c r="U65" s="33">
        <v>275</v>
      </c>
      <c r="V65" s="51">
        <f t="shared" si="10"/>
        <v>0.89869281045751637</v>
      </c>
      <c r="W65" s="33">
        <v>258</v>
      </c>
      <c r="X65" s="51">
        <f t="shared" si="11"/>
        <v>0.84313725490196079</v>
      </c>
      <c r="Z65" s="33">
        <v>248</v>
      </c>
      <c r="AA65" s="73">
        <f t="shared" si="14"/>
        <v>0.81045751633986929</v>
      </c>
      <c r="AC65" s="41">
        <f>cálculos2!O65</f>
        <v>0</v>
      </c>
      <c r="AD65" s="42">
        <f t="shared" si="12"/>
        <v>0</v>
      </c>
      <c r="AE65" s="41">
        <f>cálculos2!P65</f>
        <v>0</v>
      </c>
      <c r="AF65" s="42">
        <f t="shared" si="13"/>
        <v>0</v>
      </c>
    </row>
    <row r="66" spans="1:32" x14ac:dyDescent="0.25">
      <c r="A66" s="50" t="s">
        <v>4</v>
      </c>
      <c r="B66" s="50" t="s">
        <v>70</v>
      </c>
      <c r="C66" s="34">
        <v>107</v>
      </c>
      <c r="D66" s="34">
        <f t="shared" si="1"/>
        <v>107</v>
      </c>
      <c r="E66" s="33">
        <v>107</v>
      </c>
      <c r="F66" s="51">
        <f t="shared" si="2"/>
        <v>1</v>
      </c>
      <c r="G66" s="33">
        <v>96</v>
      </c>
      <c r="H66" s="51">
        <f t="shared" si="3"/>
        <v>0.89719626168224298</v>
      </c>
      <c r="I66" s="33">
        <v>97</v>
      </c>
      <c r="J66" s="51">
        <f t="shared" si="4"/>
        <v>0.90654205607476634</v>
      </c>
      <c r="K66" s="33">
        <v>97</v>
      </c>
      <c r="L66" s="51">
        <f t="shared" si="5"/>
        <v>0.90654205607476634</v>
      </c>
      <c r="M66" s="33">
        <v>96</v>
      </c>
      <c r="N66" s="51">
        <f t="shared" si="6"/>
        <v>0.89719626168224298</v>
      </c>
      <c r="O66" s="33">
        <v>93</v>
      </c>
      <c r="P66" s="51">
        <f t="shared" si="7"/>
        <v>0.86915887850467288</v>
      </c>
      <c r="Q66" s="33">
        <v>91</v>
      </c>
      <c r="R66" s="51">
        <f t="shared" si="8"/>
        <v>0.85046728971962615</v>
      </c>
      <c r="S66" s="33">
        <v>119</v>
      </c>
      <c r="T66" s="51">
        <f t="shared" si="9"/>
        <v>1.1121495327102804</v>
      </c>
      <c r="U66" s="33">
        <v>109</v>
      </c>
      <c r="V66" s="51">
        <f t="shared" si="10"/>
        <v>1.0186915887850467</v>
      </c>
      <c r="W66" s="33">
        <v>107</v>
      </c>
      <c r="X66" s="51">
        <f t="shared" si="11"/>
        <v>1</v>
      </c>
      <c r="Z66" s="33">
        <v>98</v>
      </c>
      <c r="AA66" s="73">
        <f t="shared" ref="AA66:AA79" si="15">Z66/D66</f>
        <v>0.91588785046728971</v>
      </c>
      <c r="AC66" s="41">
        <f>cálculos2!O66</f>
        <v>4</v>
      </c>
      <c r="AD66" s="42">
        <f t="shared" si="12"/>
        <v>0.4</v>
      </c>
      <c r="AE66" s="41">
        <f>cálculos2!P66</f>
        <v>1</v>
      </c>
      <c r="AF66" s="42">
        <f t="shared" si="13"/>
        <v>0.25</v>
      </c>
    </row>
    <row r="67" spans="1:32" x14ac:dyDescent="0.25">
      <c r="A67" s="50" t="s">
        <v>4</v>
      </c>
      <c r="B67" s="50" t="s">
        <v>71</v>
      </c>
      <c r="C67" s="34">
        <v>420</v>
      </c>
      <c r="D67" s="34">
        <f t="shared" ref="D67:D79" si="16">(C67/12)*12</f>
        <v>420</v>
      </c>
      <c r="E67" s="33">
        <v>389</v>
      </c>
      <c r="F67" s="51">
        <f t="shared" ref="F67:F79" si="17">E67/D67</f>
        <v>0.92619047619047623</v>
      </c>
      <c r="G67" s="33">
        <v>356</v>
      </c>
      <c r="H67" s="51">
        <f t="shared" ref="H67:H79" si="18">G67/D67</f>
        <v>0.84761904761904761</v>
      </c>
      <c r="I67" s="33">
        <v>353</v>
      </c>
      <c r="J67" s="51">
        <f t="shared" ref="J67:J79" si="19">I67/D67</f>
        <v>0.84047619047619049</v>
      </c>
      <c r="K67" s="33">
        <v>363</v>
      </c>
      <c r="L67" s="51">
        <f t="shared" ref="L67:L79" si="20">K67/D67</f>
        <v>0.86428571428571432</v>
      </c>
      <c r="M67" s="33">
        <v>361</v>
      </c>
      <c r="N67" s="51">
        <f t="shared" ref="N67:N79" si="21">M67/D67</f>
        <v>0.85952380952380958</v>
      </c>
      <c r="O67" s="33">
        <v>346</v>
      </c>
      <c r="P67" s="51">
        <f t="shared" ref="P67:P79" si="22">O67/D67</f>
        <v>0.82380952380952377</v>
      </c>
      <c r="Q67" s="33">
        <v>364</v>
      </c>
      <c r="R67" s="51">
        <f t="shared" ref="R67:R79" si="23">Q67/D67</f>
        <v>0.8666666666666667</v>
      </c>
      <c r="S67" s="33">
        <v>395</v>
      </c>
      <c r="T67" s="51">
        <f t="shared" ref="T67:T79" si="24">S67/D67</f>
        <v>0.94047619047619047</v>
      </c>
      <c r="U67" s="33">
        <v>388</v>
      </c>
      <c r="V67" s="51">
        <f t="shared" ref="V67:V79" si="25">U67/D67</f>
        <v>0.92380952380952386</v>
      </c>
      <c r="W67" s="33">
        <v>382</v>
      </c>
      <c r="X67" s="51">
        <f t="shared" ref="X67:X79" si="26">W67/D67</f>
        <v>0.90952380952380951</v>
      </c>
      <c r="Z67" s="33">
        <v>350</v>
      </c>
      <c r="AA67" s="73">
        <f t="shared" si="15"/>
        <v>0.83333333333333337</v>
      </c>
      <c r="AC67" s="41">
        <f>cálculos2!O67</f>
        <v>1</v>
      </c>
      <c r="AD67" s="42">
        <f t="shared" ref="AD67:AD85" si="27">AC67*0.1</f>
        <v>0.1</v>
      </c>
      <c r="AE67" s="41">
        <f>cálculos2!P67</f>
        <v>0</v>
      </c>
      <c r="AF67" s="42">
        <f t="shared" ref="AF67:AF85" si="28">AE67*0.25</f>
        <v>0</v>
      </c>
    </row>
    <row r="68" spans="1:32" x14ac:dyDescent="0.25">
      <c r="A68" s="50" t="s">
        <v>5</v>
      </c>
      <c r="B68" s="50" t="s">
        <v>72</v>
      </c>
      <c r="C68" s="34">
        <v>118</v>
      </c>
      <c r="D68" s="34">
        <f t="shared" si="16"/>
        <v>118</v>
      </c>
      <c r="E68" s="33">
        <v>128</v>
      </c>
      <c r="F68" s="51">
        <f t="shared" si="17"/>
        <v>1.0847457627118644</v>
      </c>
      <c r="G68" s="33">
        <v>115</v>
      </c>
      <c r="H68" s="51">
        <f t="shared" si="18"/>
        <v>0.97457627118644063</v>
      </c>
      <c r="I68" s="33">
        <v>117</v>
      </c>
      <c r="J68" s="51">
        <f t="shared" si="19"/>
        <v>0.99152542372881358</v>
      </c>
      <c r="K68" s="33">
        <v>135</v>
      </c>
      <c r="L68" s="51">
        <f t="shared" si="20"/>
        <v>1.1440677966101696</v>
      </c>
      <c r="M68" s="33">
        <v>129</v>
      </c>
      <c r="N68" s="51">
        <f t="shared" si="21"/>
        <v>1.0932203389830508</v>
      </c>
      <c r="O68" s="33">
        <v>127</v>
      </c>
      <c r="P68" s="51">
        <f t="shared" si="22"/>
        <v>1.076271186440678</v>
      </c>
      <c r="Q68" s="33">
        <v>100</v>
      </c>
      <c r="R68" s="51">
        <f t="shared" si="23"/>
        <v>0.84745762711864403</v>
      </c>
      <c r="S68" s="33">
        <v>91</v>
      </c>
      <c r="T68" s="51">
        <f t="shared" si="24"/>
        <v>0.77118644067796616</v>
      </c>
      <c r="U68" s="33">
        <v>114</v>
      </c>
      <c r="V68" s="51">
        <f t="shared" si="25"/>
        <v>0.96610169491525422</v>
      </c>
      <c r="W68" s="33">
        <v>89</v>
      </c>
      <c r="X68" s="51">
        <f t="shared" si="26"/>
        <v>0.75423728813559321</v>
      </c>
      <c r="Z68" s="33">
        <v>124</v>
      </c>
      <c r="AA68" s="73">
        <f t="shared" si="15"/>
        <v>1.0508474576271187</v>
      </c>
      <c r="AC68" s="41">
        <f>cálculos2!O68</f>
        <v>7</v>
      </c>
      <c r="AD68" s="42">
        <f t="shared" si="27"/>
        <v>0.70000000000000007</v>
      </c>
      <c r="AE68" s="41">
        <f>cálculos2!P68</f>
        <v>4</v>
      </c>
      <c r="AF68" s="42">
        <f t="shared" si="28"/>
        <v>1</v>
      </c>
    </row>
    <row r="69" spans="1:32" x14ac:dyDescent="0.25">
      <c r="A69" s="50" t="s">
        <v>3</v>
      </c>
      <c r="B69" s="50" t="s">
        <v>73</v>
      </c>
      <c r="C69" s="34">
        <v>1809</v>
      </c>
      <c r="D69" s="34">
        <f t="shared" si="16"/>
        <v>1809</v>
      </c>
      <c r="E69" s="33">
        <v>1833</v>
      </c>
      <c r="F69" s="51">
        <f t="shared" si="17"/>
        <v>1.0132669983416251</v>
      </c>
      <c r="G69" s="33">
        <v>1442</v>
      </c>
      <c r="H69" s="51">
        <f t="shared" si="18"/>
        <v>0.79712548369264791</v>
      </c>
      <c r="I69" s="33">
        <v>1452</v>
      </c>
      <c r="J69" s="51">
        <f t="shared" si="19"/>
        <v>0.80265339966832505</v>
      </c>
      <c r="K69" s="33">
        <v>1594</v>
      </c>
      <c r="L69" s="51">
        <f t="shared" si="20"/>
        <v>0.88114980652294084</v>
      </c>
      <c r="M69" s="33">
        <v>1549</v>
      </c>
      <c r="N69" s="51">
        <f t="shared" si="21"/>
        <v>0.85627418463239358</v>
      </c>
      <c r="O69" s="33">
        <v>1486</v>
      </c>
      <c r="P69" s="51">
        <f t="shared" si="22"/>
        <v>0.82144831398562745</v>
      </c>
      <c r="Q69" s="33">
        <v>1169</v>
      </c>
      <c r="R69" s="51">
        <f t="shared" si="23"/>
        <v>0.64621337755666108</v>
      </c>
      <c r="S69" s="33">
        <v>1536</v>
      </c>
      <c r="T69" s="51">
        <f t="shared" si="24"/>
        <v>0.84908789386401329</v>
      </c>
      <c r="U69" s="33">
        <v>1465</v>
      </c>
      <c r="V69" s="51">
        <f t="shared" si="25"/>
        <v>0.80983969043670534</v>
      </c>
      <c r="W69" s="33">
        <v>1323</v>
      </c>
      <c r="X69" s="51">
        <f t="shared" si="26"/>
        <v>0.73134328358208955</v>
      </c>
      <c r="Z69" s="33">
        <v>1815</v>
      </c>
      <c r="AA69" s="73">
        <f t="shared" si="15"/>
        <v>1.0033167495854063</v>
      </c>
      <c r="AC69" s="41">
        <f>cálculos2!O69</f>
        <v>1</v>
      </c>
      <c r="AD69" s="42">
        <f t="shared" si="27"/>
        <v>0.1</v>
      </c>
      <c r="AE69" s="41">
        <f>cálculos2!P69</f>
        <v>0</v>
      </c>
      <c r="AF69" s="42">
        <f t="shared" si="28"/>
        <v>0</v>
      </c>
    </row>
    <row r="70" spans="1:32" x14ac:dyDescent="0.25">
      <c r="A70" s="50" t="s">
        <v>4</v>
      </c>
      <c r="B70" s="50" t="s">
        <v>74</v>
      </c>
      <c r="C70" s="34">
        <v>106</v>
      </c>
      <c r="D70" s="34">
        <f t="shared" si="16"/>
        <v>106</v>
      </c>
      <c r="E70" s="33">
        <v>102</v>
      </c>
      <c r="F70" s="51">
        <f t="shared" si="17"/>
        <v>0.96226415094339623</v>
      </c>
      <c r="G70" s="33">
        <v>120</v>
      </c>
      <c r="H70" s="51">
        <f t="shared" si="18"/>
        <v>1.1320754716981132</v>
      </c>
      <c r="I70" s="33">
        <v>120</v>
      </c>
      <c r="J70" s="51">
        <f t="shared" si="19"/>
        <v>1.1320754716981132</v>
      </c>
      <c r="K70" s="33">
        <v>116</v>
      </c>
      <c r="L70" s="51">
        <f t="shared" si="20"/>
        <v>1.0943396226415094</v>
      </c>
      <c r="M70" s="33">
        <v>116</v>
      </c>
      <c r="N70" s="51">
        <f t="shared" si="21"/>
        <v>1.0943396226415094</v>
      </c>
      <c r="O70" s="33">
        <v>109</v>
      </c>
      <c r="P70" s="51">
        <f t="shared" si="22"/>
        <v>1.0283018867924529</v>
      </c>
      <c r="Q70" s="33">
        <v>103</v>
      </c>
      <c r="R70" s="51">
        <f t="shared" si="23"/>
        <v>0.97169811320754718</v>
      </c>
      <c r="S70" s="33">
        <v>113</v>
      </c>
      <c r="T70" s="51">
        <f t="shared" si="24"/>
        <v>1.0660377358490567</v>
      </c>
      <c r="U70" s="33">
        <v>103</v>
      </c>
      <c r="V70" s="51">
        <f t="shared" si="25"/>
        <v>0.97169811320754718</v>
      </c>
      <c r="W70" s="33">
        <v>113</v>
      </c>
      <c r="X70" s="51">
        <f t="shared" si="26"/>
        <v>1.0660377358490567</v>
      </c>
      <c r="Z70" s="33">
        <v>85</v>
      </c>
      <c r="AA70" s="73">
        <f t="shared" si="15"/>
        <v>0.80188679245283023</v>
      </c>
      <c r="AC70" s="41">
        <f>cálculos2!O70</f>
        <v>10</v>
      </c>
      <c r="AD70" s="42">
        <f t="shared" si="27"/>
        <v>1</v>
      </c>
      <c r="AE70" s="41">
        <f>cálculos2!P70</f>
        <v>4</v>
      </c>
      <c r="AF70" s="42">
        <f t="shared" si="28"/>
        <v>1</v>
      </c>
    </row>
    <row r="71" spans="1:32" x14ac:dyDescent="0.25">
      <c r="A71" s="50" t="s">
        <v>2</v>
      </c>
      <c r="B71" s="50" t="s">
        <v>75</v>
      </c>
      <c r="C71" s="34">
        <v>7517</v>
      </c>
      <c r="D71" s="34">
        <f t="shared" si="16"/>
        <v>7517</v>
      </c>
      <c r="E71" s="33">
        <v>7023</v>
      </c>
      <c r="F71" s="51">
        <f t="shared" si="17"/>
        <v>0.93428229346813885</v>
      </c>
      <c r="G71" s="33">
        <v>6191</v>
      </c>
      <c r="H71" s="51">
        <f t="shared" si="18"/>
        <v>0.82359984036184652</v>
      </c>
      <c r="I71" s="33">
        <v>6281</v>
      </c>
      <c r="J71" s="51">
        <f t="shared" si="19"/>
        <v>0.83557270187574828</v>
      </c>
      <c r="K71" s="33">
        <v>6734</v>
      </c>
      <c r="L71" s="51">
        <f t="shared" si="20"/>
        <v>0.89583610482905418</v>
      </c>
      <c r="M71" s="33">
        <v>6461</v>
      </c>
      <c r="N71" s="51">
        <f t="shared" si="21"/>
        <v>0.8595184249035519</v>
      </c>
      <c r="O71" s="33">
        <v>6313</v>
      </c>
      <c r="P71" s="51">
        <f t="shared" si="22"/>
        <v>0.83982971930291339</v>
      </c>
      <c r="Q71" s="33">
        <v>5099</v>
      </c>
      <c r="R71" s="51">
        <f t="shared" si="23"/>
        <v>0.67832912065983775</v>
      </c>
      <c r="S71" s="33">
        <v>6170</v>
      </c>
      <c r="T71" s="51">
        <f t="shared" si="24"/>
        <v>0.82080617267526934</v>
      </c>
      <c r="U71" s="33">
        <v>6245</v>
      </c>
      <c r="V71" s="51">
        <f t="shared" si="25"/>
        <v>0.8307835572701876</v>
      </c>
      <c r="W71" s="33">
        <v>4955</v>
      </c>
      <c r="X71" s="51">
        <f t="shared" si="26"/>
        <v>0.65917254223759481</v>
      </c>
      <c r="Z71" s="33">
        <v>6724</v>
      </c>
      <c r="AA71" s="73">
        <f t="shared" si="15"/>
        <v>0.89450578688306503</v>
      </c>
      <c r="AC71" s="41">
        <f>cálculos2!O71</f>
        <v>1</v>
      </c>
      <c r="AD71" s="42">
        <f t="shared" si="27"/>
        <v>0.1</v>
      </c>
      <c r="AE71" s="41">
        <f>cálculos2!P71</f>
        <v>0</v>
      </c>
      <c r="AF71" s="42">
        <f t="shared" si="28"/>
        <v>0</v>
      </c>
    </row>
    <row r="72" spans="1:32" x14ac:dyDescent="0.25">
      <c r="A72" s="50" t="s">
        <v>4</v>
      </c>
      <c r="B72" s="50" t="s">
        <v>76</v>
      </c>
      <c r="C72" s="34">
        <v>433</v>
      </c>
      <c r="D72" s="34">
        <f t="shared" si="16"/>
        <v>433</v>
      </c>
      <c r="E72" s="33">
        <v>371</v>
      </c>
      <c r="F72" s="51">
        <f t="shared" si="17"/>
        <v>0.85681293302540418</v>
      </c>
      <c r="G72" s="33">
        <v>378</v>
      </c>
      <c r="H72" s="51">
        <f t="shared" si="18"/>
        <v>0.87297921478060048</v>
      </c>
      <c r="I72" s="33">
        <v>381</v>
      </c>
      <c r="J72" s="51">
        <f t="shared" si="19"/>
        <v>0.87990762124711319</v>
      </c>
      <c r="K72" s="33">
        <v>407</v>
      </c>
      <c r="L72" s="51">
        <f t="shared" si="20"/>
        <v>0.93995381062355654</v>
      </c>
      <c r="M72" s="33">
        <v>403</v>
      </c>
      <c r="N72" s="51">
        <f t="shared" si="21"/>
        <v>0.93071593533487296</v>
      </c>
      <c r="O72" s="33">
        <v>406</v>
      </c>
      <c r="P72" s="51">
        <f t="shared" si="22"/>
        <v>0.93764434180138567</v>
      </c>
      <c r="Q72" s="33">
        <v>323</v>
      </c>
      <c r="R72" s="51">
        <f t="shared" si="23"/>
        <v>0.74595842956120095</v>
      </c>
      <c r="S72" s="33">
        <v>405</v>
      </c>
      <c r="T72" s="51">
        <f t="shared" si="24"/>
        <v>0.9353348729792148</v>
      </c>
      <c r="U72" s="33">
        <v>401</v>
      </c>
      <c r="V72" s="51">
        <f t="shared" si="25"/>
        <v>0.92609699769053122</v>
      </c>
      <c r="W72" s="33">
        <v>366</v>
      </c>
      <c r="X72" s="51">
        <f t="shared" si="26"/>
        <v>0.84526558891454961</v>
      </c>
      <c r="Z72" s="33">
        <v>357</v>
      </c>
      <c r="AA72" s="73">
        <f t="shared" si="15"/>
        <v>0.82448036951501158</v>
      </c>
      <c r="AC72" s="41">
        <f>cálculos2!O72</f>
        <v>1</v>
      </c>
      <c r="AD72" s="42">
        <f t="shared" si="27"/>
        <v>0.1</v>
      </c>
      <c r="AE72" s="41">
        <f>cálculos2!P72</f>
        <v>0</v>
      </c>
      <c r="AF72" s="42">
        <f t="shared" si="28"/>
        <v>0</v>
      </c>
    </row>
    <row r="73" spans="1:32" x14ac:dyDescent="0.25">
      <c r="A73" s="50" t="s">
        <v>5</v>
      </c>
      <c r="B73" s="50" t="s">
        <v>77</v>
      </c>
      <c r="C73" s="34">
        <v>245</v>
      </c>
      <c r="D73" s="34">
        <f t="shared" si="16"/>
        <v>245</v>
      </c>
      <c r="E73" s="33">
        <v>265</v>
      </c>
      <c r="F73" s="51">
        <f t="shared" si="17"/>
        <v>1.0816326530612246</v>
      </c>
      <c r="G73" s="33">
        <v>251</v>
      </c>
      <c r="H73" s="51">
        <f t="shared" si="18"/>
        <v>1.0244897959183674</v>
      </c>
      <c r="I73" s="33">
        <v>249</v>
      </c>
      <c r="J73" s="51">
        <f t="shared" si="19"/>
        <v>1.0163265306122449</v>
      </c>
      <c r="K73" s="33">
        <v>255</v>
      </c>
      <c r="L73" s="51">
        <f t="shared" si="20"/>
        <v>1.0408163265306123</v>
      </c>
      <c r="M73" s="33">
        <v>253</v>
      </c>
      <c r="N73" s="51">
        <f t="shared" si="21"/>
        <v>1.0326530612244897</v>
      </c>
      <c r="O73" s="33">
        <v>246</v>
      </c>
      <c r="P73" s="51">
        <f t="shared" si="22"/>
        <v>1.0040816326530613</v>
      </c>
      <c r="Q73" s="33">
        <v>210</v>
      </c>
      <c r="R73" s="51">
        <f t="shared" si="23"/>
        <v>0.8571428571428571</v>
      </c>
      <c r="S73" s="33">
        <v>242</v>
      </c>
      <c r="T73" s="51">
        <f t="shared" si="24"/>
        <v>0.98775510204081629</v>
      </c>
      <c r="U73" s="33">
        <v>236</v>
      </c>
      <c r="V73" s="51">
        <f t="shared" si="25"/>
        <v>0.96326530612244898</v>
      </c>
      <c r="W73" s="33">
        <v>211</v>
      </c>
      <c r="X73" s="51">
        <f t="shared" si="26"/>
        <v>0.86122448979591837</v>
      </c>
      <c r="Z73" s="33">
        <v>254</v>
      </c>
      <c r="AA73" s="73">
        <f t="shared" si="15"/>
        <v>1.036734693877551</v>
      </c>
      <c r="AC73" s="41">
        <f>cálculos2!O73</f>
        <v>8</v>
      </c>
      <c r="AD73" s="42">
        <f t="shared" si="27"/>
        <v>0.8</v>
      </c>
      <c r="AE73" s="41">
        <f>cálculos2!P73</f>
        <v>4</v>
      </c>
      <c r="AF73" s="42">
        <f t="shared" si="28"/>
        <v>1</v>
      </c>
    </row>
    <row r="74" spans="1:32" x14ac:dyDescent="0.25">
      <c r="A74" s="50" t="s">
        <v>2</v>
      </c>
      <c r="B74" s="50" t="s">
        <v>78</v>
      </c>
      <c r="C74" s="34">
        <v>350</v>
      </c>
      <c r="D74" s="34">
        <f t="shared" si="16"/>
        <v>350</v>
      </c>
      <c r="E74" s="33">
        <v>402</v>
      </c>
      <c r="F74" s="51">
        <f t="shared" si="17"/>
        <v>1.1485714285714286</v>
      </c>
      <c r="G74" s="33">
        <v>384</v>
      </c>
      <c r="H74" s="51">
        <f t="shared" si="18"/>
        <v>1.0971428571428572</v>
      </c>
      <c r="I74" s="33">
        <v>384</v>
      </c>
      <c r="J74" s="51">
        <f t="shared" si="19"/>
        <v>1.0971428571428572</v>
      </c>
      <c r="K74" s="33">
        <v>384</v>
      </c>
      <c r="L74" s="51">
        <f t="shared" si="20"/>
        <v>1.0971428571428572</v>
      </c>
      <c r="M74" s="33">
        <v>386</v>
      </c>
      <c r="N74" s="51">
        <f t="shared" si="21"/>
        <v>1.1028571428571428</v>
      </c>
      <c r="O74" s="33">
        <v>380</v>
      </c>
      <c r="P74" s="51">
        <f t="shared" si="22"/>
        <v>1.0857142857142856</v>
      </c>
      <c r="Q74" s="33">
        <v>367</v>
      </c>
      <c r="R74" s="51">
        <f t="shared" si="23"/>
        <v>1.0485714285714285</v>
      </c>
      <c r="S74" s="33">
        <v>373</v>
      </c>
      <c r="T74" s="51">
        <f t="shared" si="24"/>
        <v>1.0657142857142856</v>
      </c>
      <c r="U74" s="33">
        <v>367</v>
      </c>
      <c r="V74" s="51">
        <f t="shared" si="25"/>
        <v>1.0485714285714285</v>
      </c>
      <c r="W74" s="33">
        <v>353</v>
      </c>
      <c r="X74" s="51">
        <f t="shared" si="26"/>
        <v>1.0085714285714287</v>
      </c>
      <c r="Z74" s="33">
        <v>366</v>
      </c>
      <c r="AA74" s="73">
        <f t="shared" si="15"/>
        <v>1.0457142857142858</v>
      </c>
      <c r="AC74" s="41">
        <f>cálculos2!O74</f>
        <v>10</v>
      </c>
      <c r="AD74" s="42">
        <f t="shared" si="27"/>
        <v>1</v>
      </c>
      <c r="AE74" s="41">
        <f>cálculos2!P74</f>
        <v>4</v>
      </c>
      <c r="AF74" s="42">
        <f t="shared" si="28"/>
        <v>1</v>
      </c>
    </row>
    <row r="75" spans="1:32" x14ac:dyDescent="0.25">
      <c r="A75" s="50" t="s">
        <v>2</v>
      </c>
      <c r="B75" s="50" t="s">
        <v>79</v>
      </c>
      <c r="C75" s="34">
        <v>899</v>
      </c>
      <c r="D75" s="34">
        <f t="shared" si="16"/>
        <v>899</v>
      </c>
      <c r="E75" s="33">
        <v>919</v>
      </c>
      <c r="F75" s="51">
        <f t="shared" si="17"/>
        <v>1.0222469410456063</v>
      </c>
      <c r="G75" s="33">
        <v>843</v>
      </c>
      <c r="H75" s="51">
        <f t="shared" si="18"/>
        <v>0.9377085650723026</v>
      </c>
      <c r="I75" s="33">
        <v>850</v>
      </c>
      <c r="J75" s="51">
        <f t="shared" si="19"/>
        <v>0.94549499443826479</v>
      </c>
      <c r="K75" s="33">
        <v>949</v>
      </c>
      <c r="L75" s="51">
        <f t="shared" si="20"/>
        <v>1.0556173526140156</v>
      </c>
      <c r="M75" s="33">
        <v>884</v>
      </c>
      <c r="N75" s="51">
        <f t="shared" si="21"/>
        <v>0.98331479421579537</v>
      </c>
      <c r="O75" s="33">
        <v>903</v>
      </c>
      <c r="P75" s="51">
        <f t="shared" si="22"/>
        <v>1.0044493882091212</v>
      </c>
      <c r="Q75" s="33">
        <v>655</v>
      </c>
      <c r="R75" s="51">
        <f t="shared" si="23"/>
        <v>0.72858731924360398</v>
      </c>
      <c r="S75" s="33">
        <v>855</v>
      </c>
      <c r="T75" s="51">
        <f t="shared" si="24"/>
        <v>0.95105672969966626</v>
      </c>
      <c r="U75" s="33">
        <v>815</v>
      </c>
      <c r="V75" s="51">
        <f t="shared" si="25"/>
        <v>0.90656284760845385</v>
      </c>
      <c r="W75" s="33">
        <v>680</v>
      </c>
      <c r="X75" s="51">
        <f t="shared" si="26"/>
        <v>0.75639599555061177</v>
      </c>
      <c r="Z75" s="33">
        <v>879</v>
      </c>
      <c r="AA75" s="73">
        <f t="shared" si="15"/>
        <v>0.97775305895439379</v>
      </c>
      <c r="AC75" s="41">
        <f>cálculos2!O75</f>
        <v>5</v>
      </c>
      <c r="AD75" s="42">
        <f t="shared" si="27"/>
        <v>0.5</v>
      </c>
      <c r="AE75" s="41">
        <f>cálculos2!P75</f>
        <v>1</v>
      </c>
      <c r="AF75" s="42">
        <f t="shared" si="28"/>
        <v>0.25</v>
      </c>
    </row>
    <row r="76" spans="1:32" x14ac:dyDescent="0.25">
      <c r="A76" s="50" t="s">
        <v>3</v>
      </c>
      <c r="B76" s="50" t="s">
        <v>80</v>
      </c>
      <c r="C76" s="34">
        <v>121</v>
      </c>
      <c r="D76" s="34">
        <f t="shared" si="16"/>
        <v>121</v>
      </c>
      <c r="E76" s="33">
        <v>107</v>
      </c>
      <c r="F76" s="51">
        <f t="shared" si="17"/>
        <v>0.88429752066115708</v>
      </c>
      <c r="G76" s="33">
        <v>99</v>
      </c>
      <c r="H76" s="51">
        <f t="shared" si="18"/>
        <v>0.81818181818181823</v>
      </c>
      <c r="I76" s="33">
        <v>100</v>
      </c>
      <c r="J76" s="51">
        <f t="shared" si="19"/>
        <v>0.82644628099173556</v>
      </c>
      <c r="K76" s="33">
        <v>104</v>
      </c>
      <c r="L76" s="51">
        <f t="shared" si="20"/>
        <v>0.85950413223140498</v>
      </c>
      <c r="M76" s="33">
        <v>99</v>
      </c>
      <c r="N76" s="51">
        <f t="shared" si="21"/>
        <v>0.81818181818181823</v>
      </c>
      <c r="O76" s="33">
        <v>102</v>
      </c>
      <c r="P76" s="51">
        <f t="shared" si="22"/>
        <v>0.84297520661157022</v>
      </c>
      <c r="Q76" s="33">
        <v>88</v>
      </c>
      <c r="R76" s="51">
        <f t="shared" si="23"/>
        <v>0.72727272727272729</v>
      </c>
      <c r="S76" s="33">
        <v>114</v>
      </c>
      <c r="T76" s="51">
        <f t="shared" si="24"/>
        <v>0.94214876033057848</v>
      </c>
      <c r="U76" s="33">
        <v>105</v>
      </c>
      <c r="V76" s="51">
        <f t="shared" si="25"/>
        <v>0.86776859504132231</v>
      </c>
      <c r="W76" s="33">
        <v>107</v>
      </c>
      <c r="X76" s="51">
        <f t="shared" si="26"/>
        <v>0.88429752066115708</v>
      </c>
      <c r="Z76" s="33">
        <v>80</v>
      </c>
      <c r="AA76" s="73">
        <f t="shared" si="15"/>
        <v>0.66115702479338845</v>
      </c>
      <c r="AC76" s="41">
        <f>cálculos2!O76</f>
        <v>0</v>
      </c>
      <c r="AD76" s="42">
        <f t="shared" si="27"/>
        <v>0</v>
      </c>
      <c r="AE76" s="41">
        <f>cálculos2!P76</f>
        <v>0</v>
      </c>
      <c r="AF76" s="42">
        <f t="shared" si="28"/>
        <v>0</v>
      </c>
    </row>
    <row r="77" spans="1:32" x14ac:dyDescent="0.25">
      <c r="A77" s="50" t="s">
        <v>4</v>
      </c>
      <c r="B77" s="50" t="s">
        <v>81</v>
      </c>
      <c r="C77" s="34">
        <v>227</v>
      </c>
      <c r="D77" s="34">
        <f t="shared" si="16"/>
        <v>227</v>
      </c>
      <c r="E77" s="33">
        <v>209</v>
      </c>
      <c r="F77" s="51">
        <f t="shared" si="17"/>
        <v>0.92070484581497802</v>
      </c>
      <c r="G77" s="33">
        <v>221</v>
      </c>
      <c r="H77" s="51">
        <f t="shared" si="18"/>
        <v>0.97356828193832601</v>
      </c>
      <c r="I77" s="33">
        <v>220</v>
      </c>
      <c r="J77" s="51">
        <f t="shared" si="19"/>
        <v>0.96916299559471364</v>
      </c>
      <c r="K77" s="33">
        <v>227</v>
      </c>
      <c r="L77" s="51">
        <f t="shared" si="20"/>
        <v>1</v>
      </c>
      <c r="M77" s="33">
        <v>222</v>
      </c>
      <c r="N77" s="51">
        <f t="shared" si="21"/>
        <v>0.97797356828193838</v>
      </c>
      <c r="O77" s="33">
        <v>230</v>
      </c>
      <c r="P77" s="51">
        <f t="shared" si="22"/>
        <v>1.0132158590308371</v>
      </c>
      <c r="Q77" s="33">
        <v>193</v>
      </c>
      <c r="R77" s="51">
        <f t="shared" si="23"/>
        <v>0.85022026431718056</v>
      </c>
      <c r="S77" s="33">
        <v>232</v>
      </c>
      <c r="T77" s="51">
        <f t="shared" si="24"/>
        <v>1.0220264317180616</v>
      </c>
      <c r="U77" s="33">
        <v>230</v>
      </c>
      <c r="V77" s="51">
        <f t="shared" si="25"/>
        <v>1.0132158590308371</v>
      </c>
      <c r="W77" s="33">
        <v>193</v>
      </c>
      <c r="X77" s="51">
        <f t="shared" si="26"/>
        <v>0.85022026431718056</v>
      </c>
      <c r="Z77" s="33">
        <v>167</v>
      </c>
      <c r="AA77" s="73">
        <f t="shared" si="15"/>
        <v>0.73568281938325997</v>
      </c>
      <c r="AC77" s="41">
        <f>cálculos2!O77</f>
        <v>8</v>
      </c>
      <c r="AD77" s="42">
        <f t="shared" si="27"/>
        <v>0.8</v>
      </c>
      <c r="AE77" s="41">
        <f>cálculos2!P77</f>
        <v>4</v>
      </c>
      <c r="AF77" s="42">
        <f t="shared" si="28"/>
        <v>1</v>
      </c>
    </row>
    <row r="78" spans="1:32" x14ac:dyDescent="0.25">
      <c r="A78" s="50" t="s">
        <v>2</v>
      </c>
      <c r="B78" s="50" t="s">
        <v>82</v>
      </c>
      <c r="C78" s="34">
        <v>5757</v>
      </c>
      <c r="D78" s="34">
        <f t="shared" si="16"/>
        <v>5757</v>
      </c>
      <c r="E78" s="33">
        <v>5335</v>
      </c>
      <c r="F78" s="51">
        <f t="shared" si="17"/>
        <v>0.92669793295118985</v>
      </c>
      <c r="G78" s="33">
        <v>4430</v>
      </c>
      <c r="H78" s="51">
        <f t="shared" si="18"/>
        <v>0.76949800243182209</v>
      </c>
      <c r="I78" s="33">
        <v>4451</v>
      </c>
      <c r="J78" s="51">
        <f t="shared" si="19"/>
        <v>0.77314573562619415</v>
      </c>
      <c r="K78" s="33">
        <v>4759</v>
      </c>
      <c r="L78" s="51">
        <f t="shared" si="20"/>
        <v>0.82664582247698459</v>
      </c>
      <c r="M78" s="33">
        <v>4625</v>
      </c>
      <c r="N78" s="51">
        <f t="shared" si="21"/>
        <v>0.80336981066527702</v>
      </c>
      <c r="O78" s="33">
        <v>4429</v>
      </c>
      <c r="P78" s="51">
        <f t="shared" si="22"/>
        <v>0.76932430085113779</v>
      </c>
      <c r="Q78" s="33">
        <v>3872</v>
      </c>
      <c r="R78" s="51">
        <f t="shared" si="23"/>
        <v>0.67257252040993576</v>
      </c>
      <c r="S78" s="33">
        <v>4650</v>
      </c>
      <c r="T78" s="51">
        <f t="shared" si="24"/>
        <v>0.80771235018238663</v>
      </c>
      <c r="U78" s="33">
        <v>4458</v>
      </c>
      <c r="V78" s="51">
        <f t="shared" si="25"/>
        <v>0.77436164669098484</v>
      </c>
      <c r="W78" s="33">
        <v>3776</v>
      </c>
      <c r="X78" s="51">
        <f t="shared" si="26"/>
        <v>0.65589716866423486</v>
      </c>
      <c r="Z78" s="33">
        <v>4965</v>
      </c>
      <c r="AA78" s="73">
        <f t="shared" si="15"/>
        <v>0.86242834809796765</v>
      </c>
      <c r="AC78" s="41">
        <f>cálculos2!O78</f>
        <v>1</v>
      </c>
      <c r="AD78" s="42">
        <f t="shared" si="27"/>
        <v>0.1</v>
      </c>
      <c r="AE78" s="41">
        <f>cálculos2!P78</f>
        <v>0</v>
      </c>
      <c r="AF78" s="42">
        <f t="shared" si="28"/>
        <v>0</v>
      </c>
    </row>
    <row r="79" spans="1:32" x14ac:dyDescent="0.25">
      <c r="A79" s="50" t="s">
        <v>2</v>
      </c>
      <c r="B79" s="50" t="s">
        <v>83</v>
      </c>
      <c r="C79" s="34">
        <v>3862</v>
      </c>
      <c r="D79" s="34">
        <f t="shared" si="16"/>
        <v>3862</v>
      </c>
      <c r="E79" s="33">
        <v>3864</v>
      </c>
      <c r="F79" s="51">
        <f t="shared" si="17"/>
        <v>1.0005178663904712</v>
      </c>
      <c r="G79" s="33">
        <v>2961</v>
      </c>
      <c r="H79" s="51">
        <f t="shared" si="18"/>
        <v>0.76670119109269808</v>
      </c>
      <c r="I79" s="33">
        <v>2959</v>
      </c>
      <c r="J79" s="51">
        <f t="shared" si="19"/>
        <v>0.76618332470222683</v>
      </c>
      <c r="K79" s="33">
        <v>3066</v>
      </c>
      <c r="L79" s="51">
        <f t="shared" si="20"/>
        <v>0.79388917659243918</v>
      </c>
      <c r="M79" s="33">
        <v>3001</v>
      </c>
      <c r="N79" s="51">
        <f t="shared" si="21"/>
        <v>0.7770585189021233</v>
      </c>
      <c r="O79" s="33">
        <v>2862</v>
      </c>
      <c r="P79" s="51">
        <f t="shared" si="22"/>
        <v>0.74106680476437081</v>
      </c>
      <c r="Q79" s="33">
        <v>2426</v>
      </c>
      <c r="R79" s="51">
        <f t="shared" si="23"/>
        <v>0.62817193164163643</v>
      </c>
      <c r="S79" s="33">
        <v>3148</v>
      </c>
      <c r="T79" s="51">
        <f t="shared" si="24"/>
        <v>0.81512169860176076</v>
      </c>
      <c r="U79" s="33">
        <v>3069</v>
      </c>
      <c r="V79" s="51">
        <f t="shared" si="25"/>
        <v>0.79466597617814605</v>
      </c>
      <c r="W79" s="33">
        <v>2685</v>
      </c>
      <c r="X79" s="51">
        <f t="shared" si="26"/>
        <v>0.69523562920766446</v>
      </c>
      <c r="Z79" s="33">
        <v>3449</v>
      </c>
      <c r="AA79" s="73">
        <f t="shared" si="15"/>
        <v>0.89306059036768515</v>
      </c>
      <c r="AC79" s="41">
        <f>cálculos2!O79</f>
        <v>1</v>
      </c>
      <c r="AD79" s="42">
        <f t="shared" si="27"/>
        <v>0.1</v>
      </c>
      <c r="AE79" s="41">
        <f>cálculos2!P79</f>
        <v>0</v>
      </c>
      <c r="AF79" s="42">
        <f t="shared" si="28"/>
        <v>0</v>
      </c>
    </row>
    <row r="81" spans="1:32" s="52" customFormat="1" x14ac:dyDescent="0.25">
      <c r="A81" s="49"/>
      <c r="B81" s="33" t="s">
        <v>110</v>
      </c>
      <c r="C81" s="34">
        <f>SUMIF($A$2:$A$79,"Norte",C$2:C$79)</f>
        <v>5828</v>
      </c>
      <c r="D81" s="34">
        <f>SUMIF($A$2:$A$79,"Norte",D$2:D$79)</f>
        <v>5828</v>
      </c>
      <c r="E81" s="33">
        <f>SUMIF($A$2:$A$79,"Norte",E$2:E$79)</f>
        <v>5569</v>
      </c>
      <c r="F81" s="51">
        <f>E81/D81</f>
        <v>0.95555936856554569</v>
      </c>
      <c r="G81" s="33">
        <f>SUMIF($A$2:$A$79,"Norte",G$2:G$79)</f>
        <v>5182</v>
      </c>
      <c r="H81" s="51">
        <f>G81/D81</f>
        <v>0.88915579958819491</v>
      </c>
      <c r="I81" s="33">
        <f>SUMIF($A$2:$A$79,"Norte",I$2:I$79)</f>
        <v>5231</v>
      </c>
      <c r="J81" s="51">
        <f>I81/D81</f>
        <v>0.89756348661633489</v>
      </c>
      <c r="K81" s="33">
        <f>SUMIF($A$2:$A$79,"Norte",K$2:K$79)</f>
        <v>5501</v>
      </c>
      <c r="L81" s="51">
        <f>K81/D81</f>
        <v>0.94389155799588198</v>
      </c>
      <c r="M81" s="33">
        <f>SUMIF($A$2:$A$79,"Norte",M$2:M$79)</f>
        <v>5363</v>
      </c>
      <c r="N81" s="51">
        <f>M81/D81</f>
        <v>0.92021276595744683</v>
      </c>
      <c r="O81" s="33">
        <f>SUMIF($A$2:$A$79,"Norte",O$2:O$79)</f>
        <v>5339</v>
      </c>
      <c r="P81" s="51">
        <f>O81/D81</f>
        <v>0.91609471516815377</v>
      </c>
      <c r="Q81" s="33">
        <f>SUMIF($A$2:$A$79,"Norte",Q$2:Q$79)</f>
        <v>4431</v>
      </c>
      <c r="R81" s="51">
        <f>Q81/D81</f>
        <v>0.76029512697323265</v>
      </c>
      <c r="S81" s="33">
        <f>SUMIF($A$2:$A$79,"Norte",S$2:S$79)</f>
        <v>5216</v>
      </c>
      <c r="T81" s="51">
        <f>S81/D81</f>
        <v>0.89498970487302676</v>
      </c>
      <c r="U81" s="33">
        <f>SUMIF($A$2:$A$79,"Norte",U$2:U$79)</f>
        <v>5258</v>
      </c>
      <c r="V81" s="51">
        <f>U81/D81</f>
        <v>0.90219629375428967</v>
      </c>
      <c r="W81" s="33">
        <f>SUMIF($A$2:$A$79,"Norte",W$2:W$79)</f>
        <v>4799</v>
      </c>
      <c r="X81" s="51">
        <f>W81/D81</f>
        <v>0.82343857240905971</v>
      </c>
      <c r="Z81" s="33">
        <f>SUMIF($A$2:$A$79,"Norte",Z$2:Z$79)</f>
        <v>5263</v>
      </c>
      <c r="AA81" s="73">
        <f>Z81/D81</f>
        <v>0.90305422100205901</v>
      </c>
      <c r="AC81" s="41">
        <f>cálculos1!O81</f>
        <v>2</v>
      </c>
      <c r="AD81" s="42">
        <f t="shared" si="27"/>
        <v>0.2</v>
      </c>
      <c r="AE81" s="41">
        <f>cálculos1!P81</f>
        <v>1</v>
      </c>
      <c r="AF81" s="42">
        <f t="shared" si="28"/>
        <v>0.25</v>
      </c>
    </row>
    <row r="82" spans="1:32" s="52" customFormat="1" x14ac:dyDescent="0.25">
      <c r="A82" s="49"/>
      <c r="B82" s="33" t="s">
        <v>111</v>
      </c>
      <c r="C82" s="34">
        <f>SUMIF($A$2:$A$79,"Central",C$2:C$79)</f>
        <v>7022</v>
      </c>
      <c r="D82" s="34">
        <f>SUMIF($A$2:$A$79,"Central",D$2:D$79)</f>
        <v>7022</v>
      </c>
      <c r="E82" s="33">
        <f>SUMIF($A$2:$A$79,"Central",E$2:E$79)</f>
        <v>6571</v>
      </c>
      <c r="F82" s="51">
        <f>E82/D82</f>
        <v>0.9357732839646824</v>
      </c>
      <c r="G82" s="33">
        <f>SUMIF($A$2:$A$79,"Central",G$2:G$79)</f>
        <v>6030</v>
      </c>
      <c r="H82" s="51">
        <f>G82/D82</f>
        <v>0.85872970663628601</v>
      </c>
      <c r="I82" s="33">
        <f>SUMIF($A$2:$A$79,"Central",I$2:I$79)</f>
        <v>6065</v>
      </c>
      <c r="J82" s="51">
        <f t="shared" ref="J82:J85" si="29">I82/D82</f>
        <v>0.86371404158359444</v>
      </c>
      <c r="K82" s="33">
        <f>SUMIF($A$2:$A$79,"Central",K$2:K$79)</f>
        <v>6345</v>
      </c>
      <c r="L82" s="51">
        <f>K82/D82</f>
        <v>0.90358872116206213</v>
      </c>
      <c r="M82" s="33">
        <f>SUMIF($A$2:$A$79,"Central",M$2:M$79)</f>
        <v>6319</v>
      </c>
      <c r="N82" s="51">
        <f t="shared" ref="N82:N85" si="30">M82/D82</f>
        <v>0.89988607234406148</v>
      </c>
      <c r="O82" s="33">
        <f>SUMIF($A$2:$A$79,"Central",O$2:O$79)</f>
        <v>6209</v>
      </c>
      <c r="P82" s="51">
        <f>O82/D82</f>
        <v>0.88422101965252065</v>
      </c>
      <c r="Q82" s="33">
        <f>SUMIF($A$2:$A$79,"Central",Q$2:Q$79)</f>
        <v>5458</v>
      </c>
      <c r="R82" s="51">
        <f t="shared" ref="R82:R85" si="31">Q82/D82</f>
        <v>0.77727143264027343</v>
      </c>
      <c r="S82" s="33">
        <f>SUMIF($A$2:$A$79,"Central",S$2:S$79)</f>
        <v>6261</v>
      </c>
      <c r="T82" s="51">
        <f>S82/D82</f>
        <v>0.89162631728852182</v>
      </c>
      <c r="U82" s="33">
        <f>SUMIF($A$2:$A$79,"Central",U$2:U$79)</f>
        <v>6256</v>
      </c>
      <c r="V82" s="51">
        <f t="shared" ref="V82:V85" si="32">U82/D82</f>
        <v>0.89091426943890628</v>
      </c>
      <c r="W82" s="33">
        <f>SUMIF($A$2:$A$79,"Central",W$2:W$79)</f>
        <v>5509</v>
      </c>
      <c r="X82" s="51">
        <f t="shared" ref="X82:X85" si="33">W82/D82</f>
        <v>0.78453432070635143</v>
      </c>
      <c r="Z82" s="33">
        <f>SUMIF($A$2:$A$79,"Central",Z$2:Z$79)</f>
        <v>6160</v>
      </c>
      <c r="AA82" s="73">
        <f>Z82/D82</f>
        <v>0.87724295072628877</v>
      </c>
      <c r="AC82" s="41">
        <f>cálculos1!O82</f>
        <v>2</v>
      </c>
      <c r="AD82" s="42">
        <f t="shared" si="27"/>
        <v>0.2</v>
      </c>
      <c r="AE82" s="41">
        <f>cálculos1!P82</f>
        <v>0</v>
      </c>
      <c r="AF82" s="42">
        <f t="shared" si="28"/>
        <v>0</v>
      </c>
    </row>
    <row r="83" spans="1:32" s="52" customFormat="1" x14ac:dyDescent="0.25">
      <c r="A83" s="49"/>
      <c r="B83" s="33" t="s">
        <v>112</v>
      </c>
      <c r="C83" s="34">
        <f>SUMIF($A$2:$A$79,"Metropolitana",C$2:C$79)</f>
        <v>30435</v>
      </c>
      <c r="D83" s="34">
        <f>SUMIF($A$2:$A$79,"Metropolitana",D$2:D$79)</f>
        <v>30435</v>
      </c>
      <c r="E83" s="33">
        <f>SUMIF($A$2:$A$79,"Metropolitana",E$2:E$79)</f>
        <v>28877</v>
      </c>
      <c r="F83" s="51">
        <f>E83/D83</f>
        <v>0.94880893707902081</v>
      </c>
      <c r="G83" s="33">
        <f>SUMIF($A$2:$A$79,"Metropolitana",G$2:G$79)</f>
        <v>25498</v>
      </c>
      <c r="H83" s="51">
        <f>G83/D83</f>
        <v>0.83778544438968294</v>
      </c>
      <c r="I83" s="33">
        <f>SUMIF($A$2:$A$79,"Metropolitana",I$2:I$79)</f>
        <v>25684</v>
      </c>
      <c r="J83" s="51">
        <f t="shared" si="29"/>
        <v>0.84389682930836207</v>
      </c>
      <c r="K83" s="33">
        <f>SUMIF($A$2:$A$79,"Metropolitana",K$2:K$79)</f>
        <v>27197</v>
      </c>
      <c r="L83" s="51">
        <f>K83/D83</f>
        <v>0.89360933136191889</v>
      </c>
      <c r="M83" s="33">
        <f>SUMIF($A$2:$A$79,"Metropolitana",M$2:M$79)</f>
        <v>26376</v>
      </c>
      <c r="N83" s="51">
        <f t="shared" si="30"/>
        <v>0.86663380975850168</v>
      </c>
      <c r="O83" s="33">
        <f>SUMIF($A$2:$A$79,"Metropolitana",O$2:O$79)</f>
        <v>25696</v>
      </c>
      <c r="P83" s="51">
        <f>O83/D83</f>
        <v>0.84429111220634134</v>
      </c>
      <c r="Q83" s="33">
        <f>SUMIF($A$2:$A$79,"Metropolitana",Q$2:Q$79)</f>
        <v>21720</v>
      </c>
      <c r="R83" s="51">
        <f t="shared" si="31"/>
        <v>0.71365204534253324</v>
      </c>
      <c r="S83" s="33">
        <f>SUMIF($A$2:$A$79,"Metropolitana",S$2:S$79)</f>
        <v>25892</v>
      </c>
      <c r="T83" s="51">
        <f>S83/D83</f>
        <v>0.85073106620666994</v>
      </c>
      <c r="U83" s="33">
        <f>SUMIF($A$2:$A$79,"Metropolitana",U$2:U$79)</f>
        <v>25382</v>
      </c>
      <c r="V83" s="51">
        <f t="shared" si="32"/>
        <v>0.83397404304254974</v>
      </c>
      <c r="W83" s="33">
        <f>SUMIF($A$2:$A$79,"Metropolitana",W$2:W$79)</f>
        <v>21948</v>
      </c>
      <c r="X83" s="51">
        <f t="shared" si="33"/>
        <v>0.72114342040413992</v>
      </c>
      <c r="Z83" s="33">
        <f>SUMIF($A$2:$A$79,"Metropolitana",Z$2:Z$79)</f>
        <v>26785</v>
      </c>
      <c r="AA83" s="73">
        <f>Z83/D83</f>
        <v>0.88007228519796288</v>
      </c>
      <c r="AC83" s="41">
        <f>cálculos1!O83</f>
        <v>1</v>
      </c>
      <c r="AD83" s="42">
        <f t="shared" si="27"/>
        <v>0.1</v>
      </c>
      <c r="AE83" s="41">
        <f>cálculos1!P83</f>
        <v>0</v>
      </c>
      <c r="AF83" s="42">
        <f t="shared" si="28"/>
        <v>0</v>
      </c>
    </row>
    <row r="84" spans="1:32" s="52" customFormat="1" x14ac:dyDescent="0.25">
      <c r="A84" s="49"/>
      <c r="B84" s="33" t="s">
        <v>113</v>
      </c>
      <c r="C84" s="34">
        <f>SUMIF($A$2:$A$79,"sul",C$2:C$79)</f>
        <v>8444</v>
      </c>
      <c r="D84" s="34">
        <f>SUMIF($A$2:$A$79,"sul",D$2:D$79)</f>
        <v>8444</v>
      </c>
      <c r="E84" s="33">
        <f>SUMIF($A$2:$A$79,"Sul",E$2:E$79)</f>
        <v>8320</v>
      </c>
      <c r="F84" s="51">
        <f>E84/D84</f>
        <v>0.98531501657982001</v>
      </c>
      <c r="G84" s="33">
        <f>SUMIF($A$2:$A$79,"Sul",G$2:G$79)</f>
        <v>7830</v>
      </c>
      <c r="H84" s="51">
        <f>G84/D84</f>
        <v>0.92728564661297963</v>
      </c>
      <c r="I84" s="33">
        <f>SUMIF($A$2:$A$79,"Sul",I$2:I$79)</f>
        <v>7877</v>
      </c>
      <c r="J84" s="51">
        <f t="shared" si="29"/>
        <v>0.93285172903837044</v>
      </c>
      <c r="K84" s="33">
        <f>SUMIF($A$2:$A$79,"Sul",K$2:K$79)</f>
        <v>8245</v>
      </c>
      <c r="L84" s="51">
        <f>K84/D84</f>
        <v>0.97643297015632402</v>
      </c>
      <c r="M84" s="33">
        <f>SUMIF($A$2:$A$79,"Sul",M$2:M$79)</f>
        <v>8051</v>
      </c>
      <c r="N84" s="51">
        <f t="shared" si="30"/>
        <v>0.95345807674088112</v>
      </c>
      <c r="O84" s="33">
        <f>SUMIF($A$2:$A$79,"Sul",O$2:O$79)</f>
        <v>7991</v>
      </c>
      <c r="P84" s="51">
        <f>O84/D84</f>
        <v>0.94635243960208437</v>
      </c>
      <c r="Q84" s="33">
        <f>SUMIF($A$2:$A$79,"Sul",Q$2:Q$79)</f>
        <v>6678</v>
      </c>
      <c r="R84" s="51">
        <f t="shared" si="31"/>
        <v>0.79085741354808148</v>
      </c>
      <c r="S84" s="33">
        <f>SUMIF($A$2:$A$79,"Sul",S$2:S$79)</f>
        <v>7767</v>
      </c>
      <c r="T84" s="51">
        <f>S84/D84</f>
        <v>0.91982472761724299</v>
      </c>
      <c r="U84" s="33">
        <f>SUMIF($A$2:$A$79,"Sul",U$2:U$79)</f>
        <v>7613</v>
      </c>
      <c r="V84" s="51">
        <f t="shared" si="32"/>
        <v>0.90158692562766463</v>
      </c>
      <c r="W84" s="33">
        <f>SUMIF($A$2:$A$79,"Sul",W$2:W$79)</f>
        <v>6964</v>
      </c>
      <c r="X84" s="51">
        <f t="shared" si="33"/>
        <v>0.8247276172430128</v>
      </c>
      <c r="Z84" s="33">
        <f>SUMIF($A$2:$A$79,"Sul",Z$2:Z$79)</f>
        <v>7729</v>
      </c>
      <c r="AA84" s="73">
        <f>Z84/D84</f>
        <v>0.91532449076267175</v>
      </c>
      <c r="AC84" s="41">
        <f>cálculos1!O84</f>
        <v>3</v>
      </c>
      <c r="AD84" s="42">
        <f t="shared" si="27"/>
        <v>0.30000000000000004</v>
      </c>
      <c r="AE84" s="41">
        <f>cálculos1!P84</f>
        <v>1</v>
      </c>
      <c r="AF84" s="42">
        <f t="shared" si="28"/>
        <v>0.25</v>
      </c>
    </row>
    <row r="85" spans="1:32" s="52" customFormat="1" x14ac:dyDescent="0.25">
      <c r="A85" s="49"/>
      <c r="B85" s="3" t="s">
        <v>109</v>
      </c>
      <c r="C85" s="53">
        <f>SUM(C2:C79)</f>
        <v>51729</v>
      </c>
      <c r="D85" s="53">
        <f>SUM(D2:D79)</f>
        <v>51729</v>
      </c>
      <c r="E85" s="3">
        <f>SUM(E81:E84)</f>
        <v>49337</v>
      </c>
      <c r="F85" s="54">
        <f>E85/D85</f>
        <v>0.95375901331941459</v>
      </c>
      <c r="G85" s="3">
        <f>SUM(G81:G84)</f>
        <v>44540</v>
      </c>
      <c r="H85" s="54">
        <f>G85/D85</f>
        <v>0.86102573024802331</v>
      </c>
      <c r="I85" s="3">
        <f>SUM(I81:I84)</f>
        <v>44857</v>
      </c>
      <c r="J85" s="54">
        <f t="shared" si="29"/>
        <v>0.86715382087417114</v>
      </c>
      <c r="K85" s="3">
        <f>SUM(K81:K84)</f>
        <v>47288</v>
      </c>
      <c r="L85" s="54">
        <f>K85/D85</f>
        <v>0.91414873668541818</v>
      </c>
      <c r="M85" s="3">
        <f>SUM(M81:M84)</f>
        <v>46109</v>
      </c>
      <c r="N85" s="54">
        <f t="shared" si="30"/>
        <v>0.89135687912002937</v>
      </c>
      <c r="O85" s="3">
        <f>SUM(O81:O84)</f>
        <v>45235</v>
      </c>
      <c r="P85" s="54">
        <f>O85/D85</f>
        <v>0.87446113398673853</v>
      </c>
      <c r="Q85" s="3">
        <f>SUM(Q81:Q84)</f>
        <v>38287</v>
      </c>
      <c r="R85" s="54">
        <f t="shared" si="31"/>
        <v>0.74014575963192797</v>
      </c>
      <c r="S85" s="3">
        <f>SUM(S81:S84)</f>
        <v>45136</v>
      </c>
      <c r="T85" s="54">
        <f>S85/D85</f>
        <v>0.87254731388582807</v>
      </c>
      <c r="U85" s="3">
        <f>SUM(U81:U84)</f>
        <v>44509</v>
      </c>
      <c r="V85" s="54">
        <f t="shared" si="32"/>
        <v>0.86042645324672817</v>
      </c>
      <c r="W85" s="3">
        <f>SUM(W81:W84)</f>
        <v>39220</v>
      </c>
      <c r="X85" s="54">
        <f t="shared" si="33"/>
        <v>0.75818206421929668</v>
      </c>
      <c r="Z85" s="3">
        <f>SUM(Z81:Z84)</f>
        <v>45937</v>
      </c>
      <c r="AA85" s="73">
        <f>Z85/D85</f>
        <v>0.8880318583386495</v>
      </c>
      <c r="AC85" s="47">
        <f>cálculos1!O85</f>
        <v>1</v>
      </c>
      <c r="AD85" s="42">
        <f t="shared" si="27"/>
        <v>0.1</v>
      </c>
      <c r="AE85" s="47">
        <f>cálculos1!P85</f>
        <v>0</v>
      </c>
      <c r="AF85" s="48">
        <f t="shared" si="28"/>
        <v>0</v>
      </c>
    </row>
    <row r="86" spans="1:32" s="56" customFormat="1" x14ac:dyDescent="0.25">
      <c r="C86" s="70"/>
      <c r="D86" s="70"/>
      <c r="E86" s="90">
        <f>COUNTIF(F2:F79,"&gt;=0,9")</f>
        <v>62</v>
      </c>
      <c r="F86" s="90"/>
      <c r="G86" s="90">
        <f>COUNTIF(H2:H79,"&gt;=0,95")</f>
        <v>35</v>
      </c>
      <c r="H86" s="90"/>
      <c r="I86" s="90">
        <f>COUNTIF(J2:J79,"&gt;=0,95")</f>
        <v>35</v>
      </c>
      <c r="J86" s="90"/>
      <c r="K86" s="90">
        <f>COUNTIF(L2:L79,"&gt;=0,95")</f>
        <v>44</v>
      </c>
      <c r="L86" s="90"/>
      <c r="M86" s="90">
        <f>COUNTIF(N2:N79,"&gt;=0,9")</f>
        <v>55</v>
      </c>
      <c r="N86" s="90"/>
      <c r="O86" s="90">
        <f>COUNTIF(P2:P79,"&gt;=0,95")</f>
        <v>40</v>
      </c>
      <c r="P86" s="90"/>
      <c r="Q86" s="90">
        <f>COUNTIF(R2:R79,"&gt;=0,95")</f>
        <v>13</v>
      </c>
      <c r="R86" s="90"/>
      <c r="S86" s="90">
        <f>COUNTIF(T2:T79,"&gt;=0,95")</f>
        <v>37</v>
      </c>
      <c r="T86" s="90"/>
      <c r="U86" s="93">
        <f>COUNTIF(V2:V79,"&gt;=0,95")</f>
        <v>34</v>
      </c>
      <c r="V86" s="93"/>
      <c r="W86" s="90">
        <f>COUNTIF(X2:X79,"&gt;=0,95")</f>
        <v>20</v>
      </c>
      <c r="X86" s="90"/>
      <c r="Z86" s="90">
        <f>COUNTIF(AA2:AA79,"&gt;=0,95")</f>
        <v>26</v>
      </c>
      <c r="AA86" s="90"/>
    </row>
    <row r="87" spans="1:32" x14ac:dyDescent="0.25">
      <c r="B87" s="92" t="s">
        <v>171</v>
      </c>
      <c r="C87" s="92"/>
      <c r="D87" s="92"/>
      <c r="E87" s="91">
        <f>E86/78</f>
        <v>0.79487179487179482</v>
      </c>
      <c r="F87" s="91"/>
      <c r="G87" s="91">
        <f>G86/78</f>
        <v>0.44871794871794873</v>
      </c>
      <c r="H87" s="91"/>
      <c r="I87" s="91">
        <f>I86/78</f>
        <v>0.44871794871794873</v>
      </c>
      <c r="J87" s="91"/>
      <c r="K87" s="91">
        <f>K86/78</f>
        <v>0.5641025641025641</v>
      </c>
      <c r="L87" s="91"/>
      <c r="M87" s="91">
        <f>M86/78</f>
        <v>0.70512820512820518</v>
      </c>
      <c r="N87" s="91"/>
      <c r="O87" s="91">
        <f>O86/78</f>
        <v>0.51282051282051277</v>
      </c>
      <c r="P87" s="91"/>
      <c r="Q87" s="91">
        <f>Q86/78</f>
        <v>0.16666666666666666</v>
      </c>
      <c r="R87" s="91"/>
      <c r="S87" s="91">
        <f>S86/78</f>
        <v>0.47435897435897434</v>
      </c>
      <c r="T87" s="91"/>
      <c r="U87" s="91">
        <f>U86/78</f>
        <v>0.4358974358974359</v>
      </c>
      <c r="V87" s="91"/>
      <c r="W87" s="91">
        <f>W86/78</f>
        <v>0.25641025641025639</v>
      </c>
      <c r="X87" s="91"/>
      <c r="Z87" s="91">
        <f>Z86/78</f>
        <v>0.33333333333333331</v>
      </c>
      <c r="AA87" s="91"/>
    </row>
    <row r="89" spans="1:32" x14ac:dyDescent="0.25">
      <c r="A89" s="84" t="s">
        <v>182</v>
      </c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</row>
    <row r="90" spans="1:32" x14ac:dyDescent="0.25">
      <c r="A90" s="79" t="s">
        <v>194</v>
      </c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</row>
    <row r="91" spans="1:32" x14ac:dyDescent="0.25">
      <c r="A91" s="85" t="s">
        <v>157</v>
      </c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</row>
    <row r="92" spans="1:32" x14ac:dyDescent="0.25">
      <c r="A92" s="83" t="s">
        <v>191</v>
      </c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</row>
    <row r="93" spans="1:32" ht="15" customHeight="1" x14ac:dyDescent="0.25">
      <c r="A93" s="87" t="s">
        <v>176</v>
      </c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</row>
    <row r="94" spans="1:32" x14ac:dyDescent="0.25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</row>
    <row r="95" spans="1:32" ht="15" customHeight="1" x14ac:dyDescent="0.25">
      <c r="A95" s="94" t="s">
        <v>178</v>
      </c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</row>
    <row r="96" spans="1:32" x14ac:dyDescent="0.25">
      <c r="A96" s="95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</row>
    <row r="97" spans="1:14" ht="17.25" x14ac:dyDescent="0.25">
      <c r="A97" s="77" t="s">
        <v>193</v>
      </c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</row>
    <row r="98" spans="1:14" x14ac:dyDescent="0.25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</row>
    <row r="99" spans="1:14" x14ac:dyDescent="0.25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</row>
  </sheetData>
  <autoFilter ref="A1:X87"/>
  <customSheetViews>
    <customSheetView guid="{3750D93B-2A32-4040-BAE5-F8408ECDBB1D}" showGridLines="0" showAutoFilter="1" topLeftCell="J1">
      <pane ySplit="1" topLeftCell="A62" activePane="bottomLeft" state="frozen"/>
      <selection pane="bottomLeft" activeCell="C18" sqref="C18"/>
      <pageMargins left="0.511811024" right="0.511811024" top="0.78740157499999996" bottom="0.78740157499999996" header="0.31496062000000002" footer="0.31496062000000002"/>
      <pageSetup paperSize="9" orientation="portrait" r:id="rId1"/>
      <autoFilter ref="A1:X87"/>
    </customSheetView>
    <customSheetView guid="{9EFA0E2E-4423-4194-BE85-A51AF61C76D7}" showGridLines="0" showAutoFilter="1">
      <pane ySplit="1" topLeftCell="A71" activePane="bottomLeft" state="frozen"/>
      <selection pane="bottomLeft" activeCell="D101" sqref="D101"/>
      <pageMargins left="0.511811024" right="0.511811024" top="0.78740157499999996" bottom="0.78740157499999996" header="0.31496062000000002" footer="0.31496062000000002"/>
      <pageSetup paperSize="9" orientation="portrait" r:id="rId2"/>
      <autoFilter ref="A1:X86"/>
    </customSheetView>
    <customSheetView guid="{1A030D3C-92EE-4DAF-ABAC-228947DF045D}" showGridLines="0" showAutoFilter="1">
      <pane ySplit="1" topLeftCell="A74" activePane="bottomLeft" state="frozen"/>
      <selection pane="bottomLeft" activeCell="A98" sqref="A98:L98"/>
      <pageMargins left="0.511811024" right="0.511811024" top="0.78740157499999996" bottom="0.78740157499999996" header="0.31496062000000002" footer="0.31496062000000002"/>
      <pageSetup paperSize="9" orientation="portrait" r:id="rId3"/>
      <autoFilter ref="A1:X86"/>
    </customSheetView>
  </customSheetViews>
  <mergeCells count="32">
    <mergeCell ref="AH2:AI2"/>
    <mergeCell ref="AH11:AI11"/>
    <mergeCell ref="E86:F86"/>
    <mergeCell ref="G86:H86"/>
    <mergeCell ref="I86:J86"/>
    <mergeCell ref="K86:L86"/>
    <mergeCell ref="M86:N86"/>
    <mergeCell ref="O86:P86"/>
    <mergeCell ref="Q86:R86"/>
    <mergeCell ref="S86:T86"/>
    <mergeCell ref="Z86:AA86"/>
    <mergeCell ref="U86:V86"/>
    <mergeCell ref="W86:X86"/>
    <mergeCell ref="W87:X87"/>
    <mergeCell ref="Z87:AA87"/>
    <mergeCell ref="A92:L92"/>
    <mergeCell ref="A98:L98"/>
    <mergeCell ref="M87:N87"/>
    <mergeCell ref="O87:P87"/>
    <mergeCell ref="Q87:R87"/>
    <mergeCell ref="S87:T87"/>
    <mergeCell ref="U87:V87"/>
    <mergeCell ref="B87:D87"/>
    <mergeCell ref="E87:F87"/>
    <mergeCell ref="G87:H87"/>
    <mergeCell ref="I87:J87"/>
    <mergeCell ref="K87:L87"/>
    <mergeCell ref="A99:L99"/>
    <mergeCell ref="A93:L94"/>
    <mergeCell ref="A95:L96"/>
    <mergeCell ref="A91:L91"/>
    <mergeCell ref="A89:L89"/>
  </mergeCells>
  <conditionalFormatting sqref="E87:X87">
    <cfRule type="cellIs" dxfId="17" priority="3" operator="lessThan">
      <formula>0.7</formula>
    </cfRule>
    <cfRule type="cellIs" dxfId="16" priority="4" operator="greaterThanOrEqual">
      <formula>0.7</formula>
    </cfRule>
  </conditionalFormatting>
  <conditionalFormatting sqref="Z87:AA87">
    <cfRule type="cellIs" dxfId="15" priority="1" operator="lessThan">
      <formula>0.7</formula>
    </cfRule>
    <cfRule type="cellIs" dxfId="14" priority="2" operator="greaterThanOrEqual">
      <formula>0.7</formula>
    </cfRule>
  </conditionalFormatting>
  <conditionalFormatting sqref="AD2:AD79">
    <cfRule type="colorScale" priority="12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D81:AD85">
    <cfRule type="colorScale" priority="5">
      <colorScale>
        <cfvo type="min"/>
        <cfvo type="percentile" val="50"/>
        <cfvo type="max"/>
        <color rgb="FFFF0000"/>
        <color rgb="FFFFFF00"/>
        <color rgb="FF00B050"/>
      </colorScale>
    </cfRule>
  </conditionalFormatting>
  <conditionalFormatting sqref="AF2:AF79 AF81:AF85">
    <cfRule type="cellIs" dxfId="13" priority="17" operator="equal">
      <formula>1</formula>
    </cfRule>
  </conditionalFormatting>
  <conditionalFormatting sqref="AF2:AF79">
    <cfRule type="cellIs" dxfId="12" priority="18" operator="equal">
      <formula>0.75</formula>
    </cfRule>
    <cfRule type="cellIs" dxfId="11" priority="19" operator="equal">
      <formula>0.5</formula>
    </cfRule>
    <cfRule type="cellIs" dxfId="10" priority="20" operator="equal">
      <formula>0.25</formula>
    </cfRule>
    <cfRule type="cellIs" dxfId="9" priority="21" operator="equal">
      <formula>0</formula>
    </cfRule>
  </conditionalFormatting>
  <conditionalFormatting sqref="AF81:AF85">
    <cfRule type="cellIs" dxfId="8" priority="13" operator="equal">
      <formula>0.75</formula>
    </cfRule>
    <cfRule type="cellIs" dxfId="7" priority="14" operator="equal">
      <formula>0.5</formula>
    </cfRule>
    <cfRule type="cellIs" dxfId="6" priority="15" operator="equal">
      <formula>0.25</formula>
    </cfRule>
    <cfRule type="cellIs" dxfId="5" priority="16" operator="equal">
      <formula>0</formula>
    </cfRule>
  </conditionalFormatting>
  <conditionalFormatting sqref="AH4:AH8">
    <cfRule type="cellIs" dxfId="4" priority="6" operator="equal">
      <formula>1</formula>
    </cfRule>
    <cfRule type="cellIs" dxfId="3" priority="7" operator="equal">
      <formula>0.75</formula>
    </cfRule>
    <cfRule type="cellIs" dxfId="2" priority="8" operator="equal">
      <formula>0.5</formula>
    </cfRule>
    <cfRule type="cellIs" dxfId="1" priority="9" operator="equal">
      <formula>0.25</formula>
    </cfRule>
    <cfRule type="cellIs" dxfId="0" priority="10" operator="equal">
      <formula>0</formula>
    </cfRule>
  </conditionalFormatting>
  <conditionalFormatting sqref="AH13:AH23">
    <cfRule type="colorScale" priority="11">
      <colorScale>
        <cfvo type="min"/>
        <cfvo type="percentile" val="50"/>
        <cfvo type="max"/>
        <color rgb="FFFF0000"/>
        <color rgb="FFFFFF00"/>
        <color rgb="FF00B050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FF99CC"/>
  </sheetPr>
  <dimension ref="A1:X97"/>
  <sheetViews>
    <sheetView showGridLines="0" workbookViewId="0">
      <pane ySplit="1" topLeftCell="A2" activePane="bottomLeft" state="frozen"/>
      <selection activeCell="A95" sqref="A95:N95"/>
      <selection pane="bottomLeft" activeCell="A89" sqref="A89:N89"/>
    </sheetView>
  </sheetViews>
  <sheetFormatPr defaultRowHeight="15" x14ac:dyDescent="0.25"/>
  <cols>
    <col min="1" max="1" width="18.140625" customWidth="1"/>
    <col min="2" max="2" width="23.85546875" bestFit="1" customWidth="1"/>
    <col min="3" max="6" width="14.140625" style="14" customWidth="1"/>
    <col min="7" max="7" width="12" style="14" customWidth="1"/>
    <col min="8" max="24" width="13" style="14" customWidth="1"/>
  </cols>
  <sheetData>
    <row r="1" spans="1:24" ht="59.25" customHeight="1" x14ac:dyDescent="0.25">
      <c r="A1" s="3" t="s">
        <v>0</v>
      </c>
      <c r="B1" s="3" t="s">
        <v>1</v>
      </c>
      <c r="C1" s="32" t="s">
        <v>154</v>
      </c>
      <c r="D1" s="32" t="s">
        <v>114</v>
      </c>
      <c r="E1" s="32" t="s">
        <v>184</v>
      </c>
      <c r="F1" s="32" t="s">
        <v>185</v>
      </c>
      <c r="G1" s="30" t="s">
        <v>115</v>
      </c>
      <c r="H1" s="31" t="s">
        <v>124</v>
      </c>
      <c r="I1" s="30" t="s">
        <v>116</v>
      </c>
      <c r="J1" s="31" t="s">
        <v>125</v>
      </c>
      <c r="K1" s="30" t="s">
        <v>117</v>
      </c>
      <c r="L1" s="31" t="s">
        <v>126</v>
      </c>
      <c r="M1" s="30" t="s">
        <v>118</v>
      </c>
      <c r="N1" s="31" t="s">
        <v>127</v>
      </c>
      <c r="O1" s="30" t="s">
        <v>119</v>
      </c>
      <c r="P1" s="31" t="s">
        <v>128</v>
      </c>
      <c r="Q1" s="30" t="s">
        <v>120</v>
      </c>
      <c r="R1" s="31" t="s">
        <v>129</v>
      </c>
      <c r="S1" s="30" t="s">
        <v>121</v>
      </c>
      <c r="T1" s="31" t="s">
        <v>130</v>
      </c>
      <c r="U1" s="30" t="s">
        <v>122</v>
      </c>
      <c r="V1" s="31" t="s">
        <v>131</v>
      </c>
      <c r="W1" s="30" t="s">
        <v>123</v>
      </c>
      <c r="X1" s="31" t="s">
        <v>132</v>
      </c>
    </row>
    <row r="2" spans="1:24" x14ac:dyDescent="0.25">
      <c r="A2" s="2" t="s">
        <v>2</v>
      </c>
      <c r="B2" s="2" t="s">
        <v>6</v>
      </c>
      <c r="C2" s="71">
        <v>390</v>
      </c>
      <c r="D2" s="71">
        <f>C2/12*12</f>
        <v>390</v>
      </c>
      <c r="E2" s="71">
        <v>416</v>
      </c>
      <c r="F2" s="71">
        <f>E2/12*12</f>
        <v>416</v>
      </c>
      <c r="G2" s="39">
        <v>322</v>
      </c>
      <c r="H2" s="40">
        <f>G2/D2</f>
        <v>0.82564102564102559</v>
      </c>
      <c r="I2" s="39">
        <v>304</v>
      </c>
      <c r="J2" s="40">
        <f>I2/D2</f>
        <v>0.77948717948717949</v>
      </c>
      <c r="K2" s="39">
        <v>377</v>
      </c>
      <c r="L2" s="40">
        <f>K2/F2</f>
        <v>0.90625</v>
      </c>
      <c r="M2" s="39">
        <v>346</v>
      </c>
      <c r="N2" s="40">
        <f>M2/D2</f>
        <v>0.88717948717948714</v>
      </c>
      <c r="O2" s="39">
        <v>365</v>
      </c>
      <c r="P2" s="40">
        <f>O2/F2</f>
        <v>0.87740384615384615</v>
      </c>
      <c r="Q2" s="39">
        <v>333</v>
      </c>
      <c r="R2" s="40">
        <f>Q2/D2</f>
        <v>0.85384615384615381</v>
      </c>
      <c r="S2" s="39">
        <v>343</v>
      </c>
      <c r="T2" s="40">
        <f>S2/F2</f>
        <v>0.82451923076923073</v>
      </c>
      <c r="U2" s="39">
        <v>364</v>
      </c>
      <c r="V2" s="40">
        <f>U2/D2</f>
        <v>0.93333333333333335</v>
      </c>
      <c r="W2" s="39">
        <v>381</v>
      </c>
      <c r="X2" s="40">
        <f>W2/F2</f>
        <v>0.91586538461538458</v>
      </c>
    </row>
    <row r="3" spans="1:24" x14ac:dyDescent="0.25">
      <c r="A3" s="2" t="s">
        <v>3</v>
      </c>
      <c r="B3" s="2" t="s">
        <v>7</v>
      </c>
      <c r="C3" s="71">
        <v>165</v>
      </c>
      <c r="D3" s="71">
        <f t="shared" ref="D3:D66" si="0">C3/12*12</f>
        <v>165</v>
      </c>
      <c r="E3" s="71">
        <v>151</v>
      </c>
      <c r="F3" s="71">
        <f t="shared" ref="F3:F66" si="1">E3/12*12</f>
        <v>151</v>
      </c>
      <c r="G3" s="39">
        <v>148</v>
      </c>
      <c r="H3" s="40">
        <f t="shared" ref="H3:H66" si="2">G3/D3</f>
        <v>0.89696969696969697</v>
      </c>
      <c r="I3" s="39">
        <v>144</v>
      </c>
      <c r="J3" s="40">
        <f t="shared" ref="J3:J66" si="3">I3/D3</f>
        <v>0.87272727272727268</v>
      </c>
      <c r="K3" s="39">
        <v>117</v>
      </c>
      <c r="L3" s="40">
        <f t="shared" ref="L3:L66" si="4">K3/F3</f>
        <v>0.77483443708609268</v>
      </c>
      <c r="M3" s="39">
        <v>144</v>
      </c>
      <c r="N3" s="40">
        <f t="shared" ref="N3:N66" si="5">M3/D3</f>
        <v>0.87272727272727268</v>
      </c>
      <c r="O3" s="39">
        <v>103</v>
      </c>
      <c r="P3" s="40">
        <f t="shared" ref="P3:P66" si="6">O3/F3</f>
        <v>0.68211920529801329</v>
      </c>
      <c r="Q3" s="39">
        <v>150</v>
      </c>
      <c r="R3" s="40">
        <f t="shared" ref="R3:R66" si="7">Q3/D3</f>
        <v>0.90909090909090906</v>
      </c>
      <c r="S3" s="39">
        <v>105</v>
      </c>
      <c r="T3" s="40">
        <f t="shared" ref="T3:T66" si="8">S3/F3</f>
        <v>0.69536423841059603</v>
      </c>
      <c r="U3" s="39">
        <v>149</v>
      </c>
      <c r="V3" s="40">
        <f t="shared" ref="V3:V66" si="9">U3/D3</f>
        <v>0.90303030303030307</v>
      </c>
      <c r="W3" s="39">
        <v>106</v>
      </c>
      <c r="X3" s="40">
        <f t="shared" ref="X3:X66" si="10">W3/F3</f>
        <v>0.70198675496688745</v>
      </c>
    </row>
    <row r="4" spans="1:24" x14ac:dyDescent="0.25">
      <c r="A4" s="2" t="s">
        <v>4</v>
      </c>
      <c r="B4" s="2" t="s">
        <v>8</v>
      </c>
      <c r="C4" s="71">
        <v>150</v>
      </c>
      <c r="D4" s="71">
        <f t="shared" si="0"/>
        <v>150</v>
      </c>
      <c r="E4" s="71">
        <v>129</v>
      </c>
      <c r="F4" s="71">
        <f t="shared" si="1"/>
        <v>129</v>
      </c>
      <c r="G4" s="39">
        <v>144</v>
      </c>
      <c r="H4" s="40">
        <f t="shared" si="2"/>
        <v>0.96</v>
      </c>
      <c r="I4" s="39">
        <v>135</v>
      </c>
      <c r="J4" s="40">
        <f t="shared" si="3"/>
        <v>0.9</v>
      </c>
      <c r="K4" s="39">
        <v>123</v>
      </c>
      <c r="L4" s="40">
        <f t="shared" si="4"/>
        <v>0.95348837209302328</v>
      </c>
      <c r="M4" s="39">
        <v>138</v>
      </c>
      <c r="N4" s="40">
        <f t="shared" si="5"/>
        <v>0.92</v>
      </c>
      <c r="O4" s="39">
        <v>121</v>
      </c>
      <c r="P4" s="40">
        <f t="shared" si="6"/>
        <v>0.93798449612403101</v>
      </c>
      <c r="Q4" s="39">
        <v>136</v>
      </c>
      <c r="R4" s="40">
        <f t="shared" si="7"/>
        <v>0.90666666666666662</v>
      </c>
      <c r="S4" s="39">
        <v>118</v>
      </c>
      <c r="T4" s="40">
        <f t="shared" si="8"/>
        <v>0.9147286821705426</v>
      </c>
      <c r="U4" s="39">
        <v>131</v>
      </c>
      <c r="V4" s="40">
        <f t="shared" si="9"/>
        <v>0.87333333333333329</v>
      </c>
      <c r="W4" s="39">
        <v>126</v>
      </c>
      <c r="X4" s="40">
        <f t="shared" si="10"/>
        <v>0.97674418604651159</v>
      </c>
    </row>
    <row r="5" spans="1:24" x14ac:dyDescent="0.25">
      <c r="A5" s="2" t="s">
        <v>5</v>
      </c>
      <c r="B5" s="2" t="s">
        <v>9</v>
      </c>
      <c r="C5" s="71">
        <v>317</v>
      </c>
      <c r="D5" s="71">
        <f t="shared" si="0"/>
        <v>317</v>
      </c>
      <c r="E5" s="71">
        <v>372</v>
      </c>
      <c r="F5" s="71">
        <f t="shared" si="1"/>
        <v>372</v>
      </c>
      <c r="G5" s="39">
        <v>301</v>
      </c>
      <c r="H5" s="40">
        <f t="shared" si="2"/>
        <v>0.94952681388012616</v>
      </c>
      <c r="I5" s="39">
        <v>293</v>
      </c>
      <c r="J5" s="40">
        <f t="shared" si="3"/>
        <v>0.9242902208201893</v>
      </c>
      <c r="K5" s="39">
        <v>321</v>
      </c>
      <c r="L5" s="40">
        <f t="shared" si="4"/>
        <v>0.86290322580645162</v>
      </c>
      <c r="M5" s="39">
        <v>329</v>
      </c>
      <c r="N5" s="40">
        <f t="shared" si="5"/>
        <v>1.0378548895899053</v>
      </c>
      <c r="O5" s="39">
        <v>316</v>
      </c>
      <c r="P5" s="40">
        <f t="shared" si="6"/>
        <v>0.84946236559139787</v>
      </c>
      <c r="Q5" s="39">
        <v>326</v>
      </c>
      <c r="R5" s="40">
        <f t="shared" si="7"/>
        <v>1.0283911671924291</v>
      </c>
      <c r="S5" s="39">
        <v>327</v>
      </c>
      <c r="T5" s="40">
        <f t="shared" si="8"/>
        <v>0.87903225806451613</v>
      </c>
      <c r="U5" s="39">
        <v>310</v>
      </c>
      <c r="V5" s="40">
        <f t="shared" si="9"/>
        <v>0.97791798107255523</v>
      </c>
      <c r="W5" s="39">
        <v>320</v>
      </c>
      <c r="X5" s="40">
        <f t="shared" si="10"/>
        <v>0.86021505376344087</v>
      </c>
    </row>
    <row r="6" spans="1:24" x14ac:dyDescent="0.25">
      <c r="A6" s="2" t="s">
        <v>5</v>
      </c>
      <c r="B6" s="2" t="s">
        <v>10</v>
      </c>
      <c r="C6" s="71">
        <v>119</v>
      </c>
      <c r="D6" s="71">
        <f t="shared" si="0"/>
        <v>119</v>
      </c>
      <c r="E6" s="71">
        <v>138</v>
      </c>
      <c r="F6" s="71">
        <f t="shared" si="1"/>
        <v>138</v>
      </c>
      <c r="G6" s="39">
        <v>102</v>
      </c>
      <c r="H6" s="40">
        <f t="shared" si="2"/>
        <v>0.8571428571428571</v>
      </c>
      <c r="I6" s="39">
        <v>94</v>
      </c>
      <c r="J6" s="40">
        <f t="shared" si="3"/>
        <v>0.78991596638655459</v>
      </c>
      <c r="K6" s="39">
        <v>156</v>
      </c>
      <c r="L6" s="40">
        <f t="shared" si="4"/>
        <v>1.1304347826086956</v>
      </c>
      <c r="M6" s="39">
        <v>101</v>
      </c>
      <c r="N6" s="40">
        <f t="shared" si="5"/>
        <v>0.84873949579831931</v>
      </c>
      <c r="O6" s="39">
        <v>143</v>
      </c>
      <c r="P6" s="40">
        <f t="shared" si="6"/>
        <v>1.036231884057971</v>
      </c>
      <c r="Q6" s="39">
        <v>107</v>
      </c>
      <c r="R6" s="40">
        <f t="shared" si="7"/>
        <v>0.89915966386554624</v>
      </c>
      <c r="S6" s="39">
        <v>157</v>
      </c>
      <c r="T6" s="40">
        <f t="shared" si="8"/>
        <v>1.1376811594202898</v>
      </c>
      <c r="U6" s="39">
        <v>104</v>
      </c>
      <c r="V6" s="40">
        <f t="shared" si="9"/>
        <v>0.87394957983193278</v>
      </c>
      <c r="W6" s="39">
        <v>152</v>
      </c>
      <c r="X6" s="40">
        <f t="shared" si="10"/>
        <v>1.1014492753623188</v>
      </c>
    </row>
    <row r="7" spans="1:24" x14ac:dyDescent="0.25">
      <c r="A7" s="2" t="s">
        <v>4</v>
      </c>
      <c r="B7" s="2" t="s">
        <v>11</v>
      </c>
      <c r="C7" s="71">
        <v>78</v>
      </c>
      <c r="D7" s="71">
        <f t="shared" si="0"/>
        <v>78</v>
      </c>
      <c r="E7" s="71">
        <v>102</v>
      </c>
      <c r="F7" s="71">
        <f t="shared" si="1"/>
        <v>102</v>
      </c>
      <c r="G7" s="39">
        <v>77</v>
      </c>
      <c r="H7" s="40">
        <f t="shared" si="2"/>
        <v>0.98717948717948723</v>
      </c>
      <c r="I7" s="39">
        <v>76</v>
      </c>
      <c r="J7" s="40">
        <f t="shared" si="3"/>
        <v>0.97435897435897434</v>
      </c>
      <c r="K7" s="39">
        <v>110</v>
      </c>
      <c r="L7" s="40">
        <f t="shared" si="4"/>
        <v>1.0784313725490196</v>
      </c>
      <c r="M7" s="39">
        <v>91</v>
      </c>
      <c r="N7" s="40">
        <f t="shared" si="5"/>
        <v>1.1666666666666667</v>
      </c>
      <c r="O7" s="39">
        <v>112</v>
      </c>
      <c r="P7" s="40">
        <f t="shared" si="6"/>
        <v>1.0980392156862746</v>
      </c>
      <c r="Q7" s="39">
        <v>94</v>
      </c>
      <c r="R7" s="40">
        <f t="shared" si="7"/>
        <v>1.2051282051282051</v>
      </c>
      <c r="S7" s="39">
        <v>114</v>
      </c>
      <c r="T7" s="40">
        <f t="shared" si="8"/>
        <v>1.1176470588235294</v>
      </c>
      <c r="U7" s="39">
        <v>85</v>
      </c>
      <c r="V7" s="40">
        <f t="shared" si="9"/>
        <v>1.0897435897435896</v>
      </c>
      <c r="W7" s="39">
        <v>104</v>
      </c>
      <c r="X7" s="40">
        <f t="shared" si="10"/>
        <v>1.0196078431372548</v>
      </c>
    </row>
    <row r="8" spans="1:24" x14ac:dyDescent="0.25">
      <c r="A8" s="2" t="s">
        <v>5</v>
      </c>
      <c r="B8" s="2" t="s">
        <v>12</v>
      </c>
      <c r="C8" s="71">
        <v>388</v>
      </c>
      <c r="D8" s="71">
        <f t="shared" si="0"/>
        <v>388</v>
      </c>
      <c r="E8" s="71">
        <v>390</v>
      </c>
      <c r="F8" s="71">
        <f t="shared" si="1"/>
        <v>390</v>
      </c>
      <c r="G8" s="39">
        <v>382</v>
      </c>
      <c r="H8" s="40">
        <f t="shared" si="2"/>
        <v>0.98453608247422686</v>
      </c>
      <c r="I8" s="39">
        <v>364</v>
      </c>
      <c r="J8" s="40">
        <f t="shared" si="3"/>
        <v>0.93814432989690721</v>
      </c>
      <c r="K8" s="39">
        <v>361</v>
      </c>
      <c r="L8" s="40">
        <f t="shared" si="4"/>
        <v>0.92564102564102568</v>
      </c>
      <c r="M8" s="39">
        <v>356</v>
      </c>
      <c r="N8" s="40">
        <f t="shared" si="5"/>
        <v>0.91752577319587625</v>
      </c>
      <c r="O8" s="39">
        <v>378</v>
      </c>
      <c r="P8" s="40">
        <f t="shared" si="6"/>
        <v>0.96923076923076923</v>
      </c>
      <c r="Q8" s="39">
        <v>361</v>
      </c>
      <c r="R8" s="40">
        <f t="shared" si="7"/>
        <v>0.93041237113402064</v>
      </c>
      <c r="S8" s="39">
        <v>385</v>
      </c>
      <c r="T8" s="40">
        <f t="shared" si="8"/>
        <v>0.98717948717948723</v>
      </c>
      <c r="U8" s="39">
        <v>343</v>
      </c>
      <c r="V8" s="40">
        <f t="shared" si="9"/>
        <v>0.884020618556701</v>
      </c>
      <c r="W8" s="39">
        <v>393</v>
      </c>
      <c r="X8" s="40">
        <f t="shared" si="10"/>
        <v>1.0076923076923077</v>
      </c>
    </row>
    <row r="9" spans="1:24" x14ac:dyDescent="0.25">
      <c r="A9" s="2" t="s">
        <v>5</v>
      </c>
      <c r="B9" s="2" t="s">
        <v>13</v>
      </c>
      <c r="C9" s="71">
        <v>68</v>
      </c>
      <c r="D9" s="71">
        <f t="shared" si="0"/>
        <v>68</v>
      </c>
      <c r="E9" s="71">
        <v>90</v>
      </c>
      <c r="F9" s="71">
        <f t="shared" si="1"/>
        <v>90</v>
      </c>
      <c r="G9" s="39">
        <v>78</v>
      </c>
      <c r="H9" s="40">
        <f t="shared" si="2"/>
        <v>1.1470588235294117</v>
      </c>
      <c r="I9" s="39">
        <v>75</v>
      </c>
      <c r="J9" s="40">
        <f t="shared" si="3"/>
        <v>1.1029411764705883</v>
      </c>
      <c r="K9" s="39">
        <v>0</v>
      </c>
      <c r="L9" s="40">
        <f t="shared" si="4"/>
        <v>0</v>
      </c>
      <c r="M9" s="39">
        <v>81</v>
      </c>
      <c r="N9" s="40">
        <f t="shared" si="5"/>
        <v>1.1911764705882353</v>
      </c>
      <c r="O9" s="39">
        <v>56</v>
      </c>
      <c r="P9" s="40">
        <f t="shared" si="6"/>
        <v>0.62222222222222223</v>
      </c>
      <c r="Q9" s="39">
        <v>75</v>
      </c>
      <c r="R9" s="40">
        <f t="shared" si="7"/>
        <v>1.1029411764705883</v>
      </c>
      <c r="S9" s="39">
        <v>54</v>
      </c>
      <c r="T9" s="40">
        <f t="shared" si="8"/>
        <v>0.6</v>
      </c>
      <c r="U9" s="39">
        <v>68</v>
      </c>
      <c r="V9" s="40">
        <f t="shared" si="9"/>
        <v>1</v>
      </c>
      <c r="W9" s="39">
        <v>46</v>
      </c>
      <c r="X9" s="40">
        <f t="shared" si="10"/>
        <v>0.51111111111111107</v>
      </c>
    </row>
    <row r="10" spans="1:24" x14ac:dyDescent="0.25">
      <c r="A10" s="2" t="s">
        <v>2</v>
      </c>
      <c r="B10" s="2" t="s">
        <v>14</v>
      </c>
      <c r="C10" s="71">
        <v>1508</v>
      </c>
      <c r="D10" s="71">
        <f t="shared" si="0"/>
        <v>1508</v>
      </c>
      <c r="E10" s="71">
        <v>1420</v>
      </c>
      <c r="F10" s="71">
        <f t="shared" si="1"/>
        <v>1420</v>
      </c>
      <c r="G10" s="39">
        <v>1427</v>
      </c>
      <c r="H10" s="40">
        <f t="shared" si="2"/>
        <v>0.94628647214854111</v>
      </c>
      <c r="I10" s="39">
        <v>1364</v>
      </c>
      <c r="J10" s="40">
        <f t="shared" si="3"/>
        <v>0.9045092838196287</v>
      </c>
      <c r="K10" s="39">
        <v>1291</v>
      </c>
      <c r="L10" s="40">
        <f t="shared" si="4"/>
        <v>0.9091549295774648</v>
      </c>
      <c r="M10" s="39">
        <v>1309</v>
      </c>
      <c r="N10" s="40">
        <f t="shared" si="5"/>
        <v>0.86803713527851456</v>
      </c>
      <c r="O10" s="39">
        <v>1328</v>
      </c>
      <c r="P10" s="40">
        <f t="shared" si="6"/>
        <v>0.93521126760563378</v>
      </c>
      <c r="Q10" s="39">
        <v>1337</v>
      </c>
      <c r="R10" s="40">
        <f t="shared" si="7"/>
        <v>0.88660477453580899</v>
      </c>
      <c r="S10" s="39">
        <v>1330</v>
      </c>
      <c r="T10" s="40">
        <f t="shared" si="8"/>
        <v>0.93661971830985913</v>
      </c>
      <c r="U10" s="39">
        <v>1234</v>
      </c>
      <c r="V10" s="40">
        <f t="shared" si="9"/>
        <v>0.8183023872679045</v>
      </c>
      <c r="W10" s="39">
        <v>1236</v>
      </c>
      <c r="X10" s="40">
        <f t="shared" si="10"/>
        <v>0.87042253521126756</v>
      </c>
    </row>
    <row r="11" spans="1:24" x14ac:dyDescent="0.25">
      <c r="A11" s="2" t="s">
        <v>5</v>
      </c>
      <c r="B11" s="2" t="s">
        <v>15</v>
      </c>
      <c r="C11" s="71">
        <v>132</v>
      </c>
      <c r="D11" s="71">
        <f t="shared" si="0"/>
        <v>132</v>
      </c>
      <c r="E11" s="71">
        <v>138</v>
      </c>
      <c r="F11" s="71">
        <f t="shared" si="1"/>
        <v>138</v>
      </c>
      <c r="G11" s="39">
        <v>140</v>
      </c>
      <c r="H11" s="40">
        <f t="shared" si="2"/>
        <v>1.0606060606060606</v>
      </c>
      <c r="I11" s="39">
        <v>129</v>
      </c>
      <c r="J11" s="40">
        <f t="shared" si="3"/>
        <v>0.97727272727272729</v>
      </c>
      <c r="K11" s="39">
        <v>149</v>
      </c>
      <c r="L11" s="40">
        <f t="shared" si="4"/>
        <v>1.0797101449275361</v>
      </c>
      <c r="M11" s="39">
        <v>133</v>
      </c>
      <c r="N11" s="40">
        <f t="shared" si="5"/>
        <v>1.0075757575757576</v>
      </c>
      <c r="O11" s="39">
        <v>144</v>
      </c>
      <c r="P11" s="40">
        <f t="shared" si="6"/>
        <v>1.0434782608695652</v>
      </c>
      <c r="Q11" s="39">
        <v>134</v>
      </c>
      <c r="R11" s="40">
        <f t="shared" si="7"/>
        <v>1.0151515151515151</v>
      </c>
      <c r="S11" s="39">
        <v>145</v>
      </c>
      <c r="T11" s="40">
        <f t="shared" si="8"/>
        <v>1.0507246376811594</v>
      </c>
      <c r="U11" s="39">
        <v>134</v>
      </c>
      <c r="V11" s="40">
        <f t="shared" si="9"/>
        <v>1.0151515151515151</v>
      </c>
      <c r="W11" s="39">
        <v>142</v>
      </c>
      <c r="X11" s="40">
        <f t="shared" si="10"/>
        <v>1.0289855072463767</v>
      </c>
    </row>
    <row r="12" spans="1:24" x14ac:dyDescent="0.25">
      <c r="A12" s="2" t="s">
        <v>4</v>
      </c>
      <c r="B12" s="2" t="s">
        <v>16</v>
      </c>
      <c r="C12" s="71">
        <v>388</v>
      </c>
      <c r="D12" s="71">
        <f t="shared" si="0"/>
        <v>388</v>
      </c>
      <c r="E12" s="71">
        <v>427</v>
      </c>
      <c r="F12" s="71">
        <f t="shared" si="1"/>
        <v>427</v>
      </c>
      <c r="G12" s="39">
        <v>359</v>
      </c>
      <c r="H12" s="40">
        <f t="shared" si="2"/>
        <v>0.92525773195876293</v>
      </c>
      <c r="I12" s="39">
        <v>332</v>
      </c>
      <c r="J12" s="40">
        <f t="shared" si="3"/>
        <v>0.85567010309278346</v>
      </c>
      <c r="K12" s="39">
        <v>265</v>
      </c>
      <c r="L12" s="40">
        <f t="shared" si="4"/>
        <v>0.62060889929742391</v>
      </c>
      <c r="M12" s="39">
        <v>345</v>
      </c>
      <c r="N12" s="40">
        <f t="shared" si="5"/>
        <v>0.88917525773195871</v>
      </c>
      <c r="O12" s="39">
        <v>331</v>
      </c>
      <c r="P12" s="40">
        <f t="shared" si="6"/>
        <v>0.77517564402810302</v>
      </c>
      <c r="Q12" s="39">
        <v>342</v>
      </c>
      <c r="R12" s="40">
        <f t="shared" si="7"/>
        <v>0.88144329896907214</v>
      </c>
      <c r="S12" s="39">
        <v>343</v>
      </c>
      <c r="T12" s="40">
        <f t="shared" si="8"/>
        <v>0.80327868852459017</v>
      </c>
      <c r="U12" s="39">
        <v>329</v>
      </c>
      <c r="V12" s="40">
        <f t="shared" si="9"/>
        <v>0.84793814432989689</v>
      </c>
      <c r="W12" s="39">
        <v>330</v>
      </c>
      <c r="X12" s="40">
        <f t="shared" si="10"/>
        <v>0.77283372365339575</v>
      </c>
    </row>
    <row r="13" spans="1:24" x14ac:dyDescent="0.25">
      <c r="A13" s="2" t="s">
        <v>3</v>
      </c>
      <c r="B13" s="2" t="s">
        <v>17</v>
      </c>
      <c r="C13" s="71">
        <v>588</v>
      </c>
      <c r="D13" s="71">
        <f t="shared" si="0"/>
        <v>588</v>
      </c>
      <c r="E13" s="71">
        <v>589</v>
      </c>
      <c r="F13" s="71">
        <f t="shared" si="1"/>
        <v>589</v>
      </c>
      <c r="G13" s="39">
        <v>490</v>
      </c>
      <c r="H13" s="40">
        <f t="shared" si="2"/>
        <v>0.83333333333333337</v>
      </c>
      <c r="I13" s="39">
        <v>463</v>
      </c>
      <c r="J13" s="40">
        <f t="shared" si="3"/>
        <v>0.7874149659863946</v>
      </c>
      <c r="K13" s="39">
        <v>487</v>
      </c>
      <c r="L13" s="40">
        <f t="shared" si="4"/>
        <v>0.82682512733446523</v>
      </c>
      <c r="M13" s="39">
        <v>469</v>
      </c>
      <c r="N13" s="40">
        <f t="shared" si="5"/>
        <v>0.79761904761904767</v>
      </c>
      <c r="O13" s="39">
        <v>461</v>
      </c>
      <c r="P13" s="40">
        <f t="shared" si="6"/>
        <v>0.78268251273344647</v>
      </c>
      <c r="Q13" s="39">
        <v>486</v>
      </c>
      <c r="R13" s="40">
        <f t="shared" si="7"/>
        <v>0.82653061224489799</v>
      </c>
      <c r="S13" s="39">
        <v>486</v>
      </c>
      <c r="T13" s="40">
        <f t="shared" si="8"/>
        <v>0.82512733446519526</v>
      </c>
      <c r="U13" s="39">
        <v>428</v>
      </c>
      <c r="V13" s="40">
        <f t="shared" si="9"/>
        <v>0.72789115646258506</v>
      </c>
      <c r="W13" s="39">
        <v>458</v>
      </c>
      <c r="X13" s="40">
        <f t="shared" si="10"/>
        <v>0.77758913412563668</v>
      </c>
    </row>
    <row r="14" spans="1:24" x14ac:dyDescent="0.25">
      <c r="A14" s="2" t="s">
        <v>3</v>
      </c>
      <c r="B14" s="2" t="s">
        <v>18</v>
      </c>
      <c r="C14" s="71">
        <v>180</v>
      </c>
      <c r="D14" s="71">
        <f t="shared" si="0"/>
        <v>180</v>
      </c>
      <c r="E14" s="71">
        <v>200</v>
      </c>
      <c r="F14" s="71">
        <f t="shared" si="1"/>
        <v>200</v>
      </c>
      <c r="G14" s="39">
        <v>197</v>
      </c>
      <c r="H14" s="40">
        <f t="shared" si="2"/>
        <v>1.0944444444444446</v>
      </c>
      <c r="I14" s="39">
        <v>160</v>
      </c>
      <c r="J14" s="40">
        <f t="shared" si="3"/>
        <v>0.88888888888888884</v>
      </c>
      <c r="K14" s="39">
        <v>127</v>
      </c>
      <c r="L14" s="40">
        <f t="shared" si="4"/>
        <v>0.63500000000000001</v>
      </c>
      <c r="M14" s="39">
        <v>172</v>
      </c>
      <c r="N14" s="40">
        <f t="shared" si="5"/>
        <v>0.9555555555555556</v>
      </c>
      <c r="O14" s="39">
        <v>152</v>
      </c>
      <c r="P14" s="40">
        <f t="shared" si="6"/>
        <v>0.76</v>
      </c>
      <c r="Q14" s="39">
        <v>170</v>
      </c>
      <c r="R14" s="40">
        <f t="shared" si="7"/>
        <v>0.94444444444444442</v>
      </c>
      <c r="S14" s="39">
        <v>150</v>
      </c>
      <c r="T14" s="40">
        <f t="shared" si="8"/>
        <v>0.75</v>
      </c>
      <c r="U14" s="39">
        <v>167</v>
      </c>
      <c r="V14" s="40">
        <f t="shared" si="9"/>
        <v>0.92777777777777781</v>
      </c>
      <c r="W14" s="39">
        <v>145</v>
      </c>
      <c r="X14" s="40">
        <f t="shared" si="10"/>
        <v>0.72499999999999998</v>
      </c>
    </row>
    <row r="15" spans="1:24" x14ac:dyDescent="0.25">
      <c r="A15" s="2" t="s">
        <v>5</v>
      </c>
      <c r="B15" s="2" t="s">
        <v>19</v>
      </c>
      <c r="C15" s="71">
        <v>75</v>
      </c>
      <c r="D15" s="71">
        <f t="shared" si="0"/>
        <v>75</v>
      </c>
      <c r="E15" s="71">
        <v>146</v>
      </c>
      <c r="F15" s="71">
        <f t="shared" si="1"/>
        <v>146</v>
      </c>
      <c r="G15" s="39">
        <v>126</v>
      </c>
      <c r="H15" s="40">
        <f t="shared" si="2"/>
        <v>1.68</v>
      </c>
      <c r="I15" s="39">
        <v>124</v>
      </c>
      <c r="J15" s="40">
        <f t="shared" si="3"/>
        <v>1.6533333333333333</v>
      </c>
      <c r="K15" s="39">
        <v>112</v>
      </c>
      <c r="L15" s="40">
        <f t="shared" si="4"/>
        <v>0.76712328767123283</v>
      </c>
      <c r="M15" s="39">
        <v>120</v>
      </c>
      <c r="N15" s="40">
        <f t="shared" si="5"/>
        <v>1.6</v>
      </c>
      <c r="O15" s="39">
        <v>122</v>
      </c>
      <c r="P15" s="40">
        <f t="shared" si="6"/>
        <v>0.83561643835616439</v>
      </c>
      <c r="Q15" s="39">
        <v>126</v>
      </c>
      <c r="R15" s="40">
        <f t="shared" si="7"/>
        <v>1.68</v>
      </c>
      <c r="S15" s="39">
        <v>129</v>
      </c>
      <c r="T15" s="40">
        <f t="shared" si="8"/>
        <v>0.88356164383561642</v>
      </c>
      <c r="U15" s="39">
        <v>112</v>
      </c>
      <c r="V15" s="40">
        <f t="shared" si="9"/>
        <v>1.4933333333333334</v>
      </c>
      <c r="W15" s="39">
        <v>110</v>
      </c>
      <c r="X15" s="40">
        <f t="shared" si="10"/>
        <v>0.75342465753424659</v>
      </c>
    </row>
    <row r="16" spans="1:24" x14ac:dyDescent="0.25">
      <c r="A16" s="2" t="s">
        <v>2</v>
      </c>
      <c r="B16" s="2" t="s">
        <v>20</v>
      </c>
      <c r="C16" s="71">
        <v>228</v>
      </c>
      <c r="D16" s="71">
        <f t="shared" si="0"/>
        <v>228</v>
      </c>
      <c r="E16" s="71">
        <v>169</v>
      </c>
      <c r="F16" s="71">
        <f t="shared" si="1"/>
        <v>169</v>
      </c>
      <c r="G16" s="39">
        <v>226</v>
      </c>
      <c r="H16" s="40">
        <f t="shared" si="2"/>
        <v>0.99122807017543857</v>
      </c>
      <c r="I16" s="39">
        <v>223</v>
      </c>
      <c r="J16" s="40">
        <f t="shared" si="3"/>
        <v>0.97807017543859653</v>
      </c>
      <c r="K16" s="39">
        <v>227</v>
      </c>
      <c r="L16" s="40">
        <f t="shared" si="4"/>
        <v>1.3431952662721893</v>
      </c>
      <c r="M16" s="39">
        <v>210</v>
      </c>
      <c r="N16" s="40">
        <f t="shared" si="5"/>
        <v>0.92105263157894735</v>
      </c>
      <c r="O16" s="39">
        <v>215</v>
      </c>
      <c r="P16" s="40">
        <f t="shared" si="6"/>
        <v>1.2721893491124261</v>
      </c>
      <c r="Q16" s="39">
        <v>212</v>
      </c>
      <c r="R16" s="40">
        <f t="shared" si="7"/>
        <v>0.92982456140350878</v>
      </c>
      <c r="S16" s="39">
        <v>220</v>
      </c>
      <c r="T16" s="40">
        <f t="shared" si="8"/>
        <v>1.3017751479289941</v>
      </c>
      <c r="U16" s="39">
        <v>210</v>
      </c>
      <c r="V16" s="40">
        <f t="shared" si="9"/>
        <v>0.92105263157894735</v>
      </c>
      <c r="W16" s="39">
        <v>224</v>
      </c>
      <c r="X16" s="40">
        <f t="shared" si="10"/>
        <v>1.3254437869822486</v>
      </c>
    </row>
    <row r="17" spans="1:24" x14ac:dyDescent="0.25">
      <c r="A17" s="2" t="s">
        <v>5</v>
      </c>
      <c r="B17" s="2" t="s">
        <v>21</v>
      </c>
      <c r="C17" s="71">
        <v>2542</v>
      </c>
      <c r="D17" s="71">
        <f t="shared" si="0"/>
        <v>2542</v>
      </c>
      <c r="E17" s="71">
        <v>2417</v>
      </c>
      <c r="F17" s="71">
        <f t="shared" si="1"/>
        <v>2417</v>
      </c>
      <c r="G17" s="39">
        <v>2230</v>
      </c>
      <c r="H17" s="40">
        <f t="shared" si="2"/>
        <v>0.87726199842643593</v>
      </c>
      <c r="I17" s="39">
        <v>2066</v>
      </c>
      <c r="J17" s="40">
        <f t="shared" si="3"/>
        <v>0.81274586939417781</v>
      </c>
      <c r="K17" s="39">
        <v>2097</v>
      </c>
      <c r="L17" s="40">
        <f t="shared" si="4"/>
        <v>0.86760446834919325</v>
      </c>
      <c r="M17" s="39">
        <v>2166</v>
      </c>
      <c r="N17" s="40">
        <f t="shared" si="5"/>
        <v>0.85208497246262782</v>
      </c>
      <c r="O17" s="39">
        <v>2114</v>
      </c>
      <c r="P17" s="40">
        <f t="shared" si="6"/>
        <v>0.87463798096814227</v>
      </c>
      <c r="Q17" s="39">
        <v>2174</v>
      </c>
      <c r="R17" s="40">
        <f t="shared" si="7"/>
        <v>0.85523210070810385</v>
      </c>
      <c r="S17" s="39">
        <v>2102</v>
      </c>
      <c r="T17" s="40">
        <f t="shared" si="8"/>
        <v>0.86967314853123712</v>
      </c>
      <c r="U17" s="39">
        <v>1933</v>
      </c>
      <c r="V17" s="40">
        <f t="shared" si="9"/>
        <v>0.76042486231313922</v>
      </c>
      <c r="W17" s="39">
        <v>1971</v>
      </c>
      <c r="X17" s="40">
        <f t="shared" si="10"/>
        <v>0.81547372776168803</v>
      </c>
    </row>
    <row r="18" spans="1:24" x14ac:dyDescent="0.25">
      <c r="A18" s="2" t="s">
        <v>2</v>
      </c>
      <c r="B18" s="2" t="s">
        <v>22</v>
      </c>
      <c r="C18" s="71">
        <v>5047</v>
      </c>
      <c r="D18" s="71">
        <f t="shared" si="0"/>
        <v>5047</v>
      </c>
      <c r="E18" s="71">
        <v>5005</v>
      </c>
      <c r="F18" s="71">
        <f t="shared" si="1"/>
        <v>5005</v>
      </c>
      <c r="G18" s="39">
        <v>4337</v>
      </c>
      <c r="H18" s="40">
        <f t="shared" si="2"/>
        <v>0.85932236972458886</v>
      </c>
      <c r="I18" s="39">
        <v>4165</v>
      </c>
      <c r="J18" s="40">
        <f t="shared" si="3"/>
        <v>0.82524271844660191</v>
      </c>
      <c r="K18" s="39">
        <v>4049</v>
      </c>
      <c r="L18" s="40">
        <f t="shared" si="4"/>
        <v>0.80899100899100895</v>
      </c>
      <c r="M18" s="39">
        <v>4007</v>
      </c>
      <c r="N18" s="40">
        <f t="shared" si="5"/>
        <v>0.79393699227263725</v>
      </c>
      <c r="O18" s="39">
        <v>3992</v>
      </c>
      <c r="P18" s="40">
        <f t="shared" si="6"/>
        <v>0.79760239760239759</v>
      </c>
      <c r="Q18" s="39">
        <v>4136</v>
      </c>
      <c r="R18" s="40">
        <f t="shared" si="7"/>
        <v>0.81949673073112739</v>
      </c>
      <c r="S18" s="39">
        <v>4227</v>
      </c>
      <c r="T18" s="40">
        <f t="shared" si="8"/>
        <v>0.84455544455544451</v>
      </c>
      <c r="U18" s="39">
        <v>3573</v>
      </c>
      <c r="V18" s="40">
        <f t="shared" si="9"/>
        <v>0.70794531404794925</v>
      </c>
      <c r="W18" s="39">
        <v>4294</v>
      </c>
      <c r="X18" s="40">
        <f t="shared" si="10"/>
        <v>0.85794205794205791</v>
      </c>
    </row>
    <row r="19" spans="1:24" x14ac:dyDescent="0.25">
      <c r="A19" s="2" t="s">
        <v>5</v>
      </c>
      <c r="B19" s="2" t="s">
        <v>23</v>
      </c>
      <c r="C19" s="71">
        <v>475</v>
      </c>
      <c r="D19" s="71">
        <f t="shared" si="0"/>
        <v>475</v>
      </c>
      <c r="E19" s="71">
        <v>399</v>
      </c>
      <c r="F19" s="71">
        <f t="shared" si="1"/>
        <v>399</v>
      </c>
      <c r="G19" s="39">
        <v>442</v>
      </c>
      <c r="H19" s="40">
        <f t="shared" si="2"/>
        <v>0.93052631578947365</v>
      </c>
      <c r="I19" s="39">
        <v>429</v>
      </c>
      <c r="J19" s="40">
        <f t="shared" si="3"/>
        <v>0.90315789473684216</v>
      </c>
      <c r="K19" s="39">
        <v>438</v>
      </c>
      <c r="L19" s="40">
        <f t="shared" si="4"/>
        <v>1.0977443609022557</v>
      </c>
      <c r="M19" s="39">
        <v>454</v>
      </c>
      <c r="N19" s="40">
        <f t="shared" si="5"/>
        <v>0.95578947368421052</v>
      </c>
      <c r="O19" s="39">
        <v>414</v>
      </c>
      <c r="P19" s="40">
        <f t="shared" si="6"/>
        <v>1.0375939849624061</v>
      </c>
      <c r="Q19" s="39">
        <v>451</v>
      </c>
      <c r="R19" s="40">
        <f t="shared" si="7"/>
        <v>0.94947368421052636</v>
      </c>
      <c r="S19" s="39">
        <v>416</v>
      </c>
      <c r="T19" s="40">
        <f t="shared" si="8"/>
        <v>1.0426065162907268</v>
      </c>
      <c r="U19" s="39">
        <v>440</v>
      </c>
      <c r="V19" s="40">
        <f t="shared" si="9"/>
        <v>0.9263157894736842</v>
      </c>
      <c r="W19" s="39">
        <v>380</v>
      </c>
      <c r="X19" s="40">
        <f t="shared" si="10"/>
        <v>0.95238095238095233</v>
      </c>
    </row>
    <row r="20" spans="1:24" x14ac:dyDescent="0.25">
      <c r="A20" s="2" t="s">
        <v>4</v>
      </c>
      <c r="B20" s="2" t="s">
        <v>24</v>
      </c>
      <c r="C20" s="71">
        <v>1492</v>
      </c>
      <c r="D20" s="71">
        <f t="shared" si="0"/>
        <v>1492</v>
      </c>
      <c r="E20" s="71">
        <v>1561</v>
      </c>
      <c r="F20" s="71">
        <f t="shared" si="1"/>
        <v>1561</v>
      </c>
      <c r="G20" s="39">
        <v>1158</v>
      </c>
      <c r="H20" s="40">
        <f t="shared" si="2"/>
        <v>0.77613941018766752</v>
      </c>
      <c r="I20" s="39">
        <v>1025</v>
      </c>
      <c r="J20" s="40">
        <f t="shared" si="3"/>
        <v>0.6869973190348525</v>
      </c>
      <c r="K20" s="39">
        <v>1218</v>
      </c>
      <c r="L20" s="40">
        <f t="shared" si="4"/>
        <v>0.78026905829596416</v>
      </c>
      <c r="M20" s="39">
        <v>1165</v>
      </c>
      <c r="N20" s="40">
        <f t="shared" si="5"/>
        <v>0.78083109919571048</v>
      </c>
      <c r="O20" s="39">
        <v>1154</v>
      </c>
      <c r="P20" s="40">
        <f t="shared" si="6"/>
        <v>0.73926969891095451</v>
      </c>
      <c r="Q20" s="39">
        <v>1161</v>
      </c>
      <c r="R20" s="40">
        <f t="shared" si="7"/>
        <v>0.77815013404825739</v>
      </c>
      <c r="S20" s="39">
        <v>1103</v>
      </c>
      <c r="T20" s="40">
        <f t="shared" si="8"/>
        <v>0.70659833440102493</v>
      </c>
      <c r="U20" s="39">
        <v>1043</v>
      </c>
      <c r="V20" s="40">
        <f t="shared" si="9"/>
        <v>0.69906166219839139</v>
      </c>
      <c r="W20" s="39">
        <v>1149</v>
      </c>
      <c r="X20" s="40">
        <f t="shared" si="10"/>
        <v>0.73606662395900069</v>
      </c>
    </row>
    <row r="21" spans="1:24" x14ac:dyDescent="0.25">
      <c r="A21" s="2" t="s">
        <v>3</v>
      </c>
      <c r="B21" s="2" t="s">
        <v>25</v>
      </c>
      <c r="C21" s="71">
        <v>403</v>
      </c>
      <c r="D21" s="71">
        <f t="shared" si="0"/>
        <v>403</v>
      </c>
      <c r="E21" s="71">
        <v>391</v>
      </c>
      <c r="F21" s="71">
        <f t="shared" si="1"/>
        <v>391</v>
      </c>
      <c r="G21" s="39">
        <v>400</v>
      </c>
      <c r="H21" s="40">
        <f t="shared" si="2"/>
        <v>0.99255583126550873</v>
      </c>
      <c r="I21" s="39">
        <v>402</v>
      </c>
      <c r="J21" s="40">
        <f t="shared" si="3"/>
        <v>0.9975186104218362</v>
      </c>
      <c r="K21" s="39">
        <v>352</v>
      </c>
      <c r="L21" s="40">
        <f t="shared" si="4"/>
        <v>0.90025575447570327</v>
      </c>
      <c r="M21" s="39">
        <v>379</v>
      </c>
      <c r="N21" s="40">
        <f t="shared" si="5"/>
        <v>0.94044665012406947</v>
      </c>
      <c r="O21" s="39">
        <v>338</v>
      </c>
      <c r="P21" s="40">
        <f t="shared" si="6"/>
        <v>0.86445012787723785</v>
      </c>
      <c r="Q21" s="39">
        <v>374</v>
      </c>
      <c r="R21" s="40">
        <f t="shared" si="7"/>
        <v>0.92803970223325061</v>
      </c>
      <c r="S21" s="39">
        <v>337</v>
      </c>
      <c r="T21" s="40">
        <f t="shared" si="8"/>
        <v>0.86189258312020456</v>
      </c>
      <c r="U21" s="39">
        <v>373</v>
      </c>
      <c r="V21" s="40">
        <f t="shared" si="9"/>
        <v>0.92555831265508681</v>
      </c>
      <c r="W21" s="39">
        <v>361</v>
      </c>
      <c r="X21" s="40">
        <f t="shared" si="10"/>
        <v>0.92327365728900257</v>
      </c>
    </row>
    <row r="22" spans="1:24" x14ac:dyDescent="0.25">
      <c r="A22" s="2" t="s">
        <v>2</v>
      </c>
      <c r="B22" s="2" t="s">
        <v>26</v>
      </c>
      <c r="C22" s="71">
        <v>150</v>
      </c>
      <c r="D22" s="71">
        <f t="shared" si="0"/>
        <v>150</v>
      </c>
      <c r="E22" s="71">
        <v>144</v>
      </c>
      <c r="F22" s="71">
        <f t="shared" si="1"/>
        <v>144</v>
      </c>
      <c r="G22" s="39">
        <v>137</v>
      </c>
      <c r="H22" s="40">
        <f t="shared" si="2"/>
        <v>0.91333333333333333</v>
      </c>
      <c r="I22" s="39">
        <v>114</v>
      </c>
      <c r="J22" s="40">
        <f t="shared" si="3"/>
        <v>0.76</v>
      </c>
      <c r="K22" s="39">
        <v>149</v>
      </c>
      <c r="L22" s="40">
        <f t="shared" si="4"/>
        <v>1.0347222222222223</v>
      </c>
      <c r="M22" s="39">
        <v>120</v>
      </c>
      <c r="N22" s="40">
        <f t="shared" si="5"/>
        <v>0.8</v>
      </c>
      <c r="O22" s="39">
        <v>150</v>
      </c>
      <c r="P22" s="40">
        <f t="shared" si="6"/>
        <v>1.0416666666666667</v>
      </c>
      <c r="Q22" s="39">
        <v>137</v>
      </c>
      <c r="R22" s="40">
        <f t="shared" si="7"/>
        <v>0.91333333333333333</v>
      </c>
      <c r="S22" s="39">
        <v>143</v>
      </c>
      <c r="T22" s="40">
        <f t="shared" si="8"/>
        <v>0.99305555555555558</v>
      </c>
      <c r="U22" s="39">
        <v>137</v>
      </c>
      <c r="V22" s="40">
        <f t="shared" si="9"/>
        <v>0.91333333333333333</v>
      </c>
      <c r="W22" s="39">
        <v>162</v>
      </c>
      <c r="X22" s="40">
        <f t="shared" si="10"/>
        <v>1.125</v>
      </c>
    </row>
    <row r="23" spans="1:24" x14ac:dyDescent="0.25">
      <c r="A23" s="2" t="s">
        <v>5</v>
      </c>
      <c r="B23" s="2" t="s">
        <v>27</v>
      </c>
      <c r="C23" s="71">
        <v>60</v>
      </c>
      <c r="D23" s="71">
        <f t="shared" si="0"/>
        <v>60</v>
      </c>
      <c r="E23" s="71">
        <v>68</v>
      </c>
      <c r="F23" s="71">
        <f t="shared" si="1"/>
        <v>68</v>
      </c>
      <c r="G23" s="39">
        <v>66</v>
      </c>
      <c r="H23" s="40">
        <f t="shared" si="2"/>
        <v>1.1000000000000001</v>
      </c>
      <c r="I23" s="39">
        <v>66</v>
      </c>
      <c r="J23" s="40">
        <f t="shared" si="3"/>
        <v>1.1000000000000001</v>
      </c>
      <c r="K23" s="39">
        <v>53</v>
      </c>
      <c r="L23" s="40">
        <f t="shared" si="4"/>
        <v>0.77941176470588236</v>
      </c>
      <c r="M23" s="39">
        <v>62</v>
      </c>
      <c r="N23" s="40">
        <f t="shared" si="5"/>
        <v>1.0333333333333334</v>
      </c>
      <c r="O23" s="39">
        <v>61</v>
      </c>
      <c r="P23" s="40">
        <f t="shared" si="6"/>
        <v>0.8970588235294118</v>
      </c>
      <c r="Q23" s="39">
        <v>65</v>
      </c>
      <c r="R23" s="40">
        <f t="shared" si="7"/>
        <v>1.0833333333333333</v>
      </c>
      <c r="S23" s="39">
        <v>63</v>
      </c>
      <c r="T23" s="40">
        <f t="shared" si="8"/>
        <v>0.92647058823529416</v>
      </c>
      <c r="U23" s="39">
        <v>61</v>
      </c>
      <c r="V23" s="40">
        <f t="shared" si="9"/>
        <v>1.0166666666666666</v>
      </c>
      <c r="W23" s="39">
        <v>59</v>
      </c>
      <c r="X23" s="40">
        <f t="shared" si="10"/>
        <v>0.86764705882352944</v>
      </c>
    </row>
    <row r="24" spans="1:24" x14ac:dyDescent="0.25">
      <c r="A24" s="2" t="s">
        <v>2</v>
      </c>
      <c r="B24" s="2" t="s">
        <v>28</v>
      </c>
      <c r="C24" s="71">
        <v>421</v>
      </c>
      <c r="D24" s="71">
        <f t="shared" si="0"/>
        <v>421</v>
      </c>
      <c r="E24" s="71">
        <v>411</v>
      </c>
      <c r="F24" s="71">
        <f t="shared" si="1"/>
        <v>411</v>
      </c>
      <c r="G24" s="39">
        <v>419</v>
      </c>
      <c r="H24" s="40">
        <f t="shared" si="2"/>
        <v>0.99524940617577196</v>
      </c>
      <c r="I24" s="39">
        <v>386</v>
      </c>
      <c r="J24" s="40">
        <f t="shared" si="3"/>
        <v>0.91686460807600945</v>
      </c>
      <c r="K24" s="39">
        <v>456</v>
      </c>
      <c r="L24" s="40">
        <f t="shared" si="4"/>
        <v>1.1094890510948905</v>
      </c>
      <c r="M24" s="39">
        <v>404</v>
      </c>
      <c r="N24" s="40">
        <f t="shared" si="5"/>
        <v>0.95961995249406173</v>
      </c>
      <c r="O24" s="39">
        <v>471</v>
      </c>
      <c r="P24" s="40">
        <f t="shared" si="6"/>
        <v>1.1459854014598541</v>
      </c>
      <c r="Q24" s="39">
        <v>397</v>
      </c>
      <c r="R24" s="40">
        <f t="shared" si="7"/>
        <v>0.94299287410926369</v>
      </c>
      <c r="S24" s="39">
        <v>466</v>
      </c>
      <c r="T24" s="40">
        <f t="shared" si="8"/>
        <v>1.1338199513381995</v>
      </c>
      <c r="U24" s="39">
        <v>386</v>
      </c>
      <c r="V24" s="40">
        <f t="shared" si="9"/>
        <v>0.91686460807600945</v>
      </c>
      <c r="W24" s="39">
        <v>461</v>
      </c>
      <c r="X24" s="40">
        <f t="shared" si="10"/>
        <v>1.1216545012165451</v>
      </c>
    </row>
    <row r="25" spans="1:24" x14ac:dyDescent="0.25">
      <c r="A25" s="2" t="s">
        <v>5</v>
      </c>
      <c r="B25" s="2" t="s">
        <v>29</v>
      </c>
      <c r="C25" s="71">
        <v>69</v>
      </c>
      <c r="D25" s="71">
        <f t="shared" si="0"/>
        <v>69</v>
      </c>
      <c r="E25" s="71">
        <v>92</v>
      </c>
      <c r="F25" s="71">
        <f t="shared" si="1"/>
        <v>92</v>
      </c>
      <c r="G25" s="39">
        <v>77</v>
      </c>
      <c r="H25" s="40">
        <f t="shared" si="2"/>
        <v>1.1159420289855073</v>
      </c>
      <c r="I25" s="39">
        <v>69</v>
      </c>
      <c r="J25" s="40">
        <f t="shared" si="3"/>
        <v>1</v>
      </c>
      <c r="K25" s="39">
        <v>83</v>
      </c>
      <c r="L25" s="40">
        <f t="shared" si="4"/>
        <v>0.90217391304347827</v>
      </c>
      <c r="M25" s="39">
        <v>79</v>
      </c>
      <c r="N25" s="40">
        <f t="shared" si="5"/>
        <v>1.144927536231884</v>
      </c>
      <c r="O25" s="39">
        <v>88</v>
      </c>
      <c r="P25" s="40">
        <f t="shared" si="6"/>
        <v>0.95652173913043481</v>
      </c>
      <c r="Q25" s="39">
        <v>83</v>
      </c>
      <c r="R25" s="40">
        <f t="shared" si="7"/>
        <v>1.2028985507246377</v>
      </c>
      <c r="S25" s="39">
        <v>85</v>
      </c>
      <c r="T25" s="40">
        <f t="shared" si="8"/>
        <v>0.92391304347826086</v>
      </c>
      <c r="U25" s="39">
        <v>68</v>
      </c>
      <c r="V25" s="40">
        <f t="shared" si="9"/>
        <v>0.98550724637681164</v>
      </c>
      <c r="W25" s="39">
        <v>87</v>
      </c>
      <c r="X25" s="40">
        <f t="shared" si="10"/>
        <v>0.94565217391304346</v>
      </c>
    </row>
    <row r="26" spans="1:24" x14ac:dyDescent="0.25">
      <c r="A26" s="2" t="s">
        <v>3</v>
      </c>
      <c r="B26" s="2" t="s">
        <v>30</v>
      </c>
      <c r="C26" s="71">
        <v>267</v>
      </c>
      <c r="D26" s="71">
        <f t="shared" si="0"/>
        <v>267</v>
      </c>
      <c r="E26" s="71">
        <v>283</v>
      </c>
      <c r="F26" s="71">
        <f t="shared" si="1"/>
        <v>283</v>
      </c>
      <c r="G26" s="39">
        <v>244</v>
      </c>
      <c r="H26" s="40">
        <f t="shared" si="2"/>
        <v>0.91385767790262173</v>
      </c>
      <c r="I26" s="39">
        <v>227</v>
      </c>
      <c r="J26" s="40">
        <f t="shared" si="3"/>
        <v>0.85018726591760296</v>
      </c>
      <c r="K26" s="39">
        <v>247</v>
      </c>
      <c r="L26" s="40">
        <f t="shared" si="4"/>
        <v>0.87279151943462896</v>
      </c>
      <c r="M26" s="39">
        <v>222</v>
      </c>
      <c r="N26" s="40">
        <f t="shared" si="5"/>
        <v>0.8314606741573034</v>
      </c>
      <c r="O26" s="39">
        <v>242</v>
      </c>
      <c r="P26" s="40">
        <f t="shared" si="6"/>
        <v>0.85512367491166075</v>
      </c>
      <c r="Q26" s="39">
        <v>227</v>
      </c>
      <c r="R26" s="40">
        <f t="shared" si="7"/>
        <v>0.85018726591760296</v>
      </c>
      <c r="S26" s="39">
        <v>241</v>
      </c>
      <c r="T26" s="40">
        <f t="shared" si="8"/>
        <v>0.85159010600706708</v>
      </c>
      <c r="U26" s="39">
        <v>226</v>
      </c>
      <c r="V26" s="40">
        <f t="shared" si="9"/>
        <v>0.84644194756554303</v>
      </c>
      <c r="W26" s="39">
        <v>233</v>
      </c>
      <c r="X26" s="40">
        <f t="shared" si="10"/>
        <v>0.82332155477031799</v>
      </c>
    </row>
    <row r="27" spans="1:24" x14ac:dyDescent="0.25">
      <c r="A27" s="2" t="s">
        <v>2</v>
      </c>
      <c r="B27" s="2" t="s">
        <v>31</v>
      </c>
      <c r="C27" s="71">
        <v>241</v>
      </c>
      <c r="D27" s="71">
        <f t="shared" si="0"/>
        <v>241</v>
      </c>
      <c r="E27" s="71">
        <v>218</v>
      </c>
      <c r="F27" s="71">
        <f t="shared" si="1"/>
        <v>218</v>
      </c>
      <c r="G27" s="39">
        <v>223</v>
      </c>
      <c r="H27" s="40">
        <f t="shared" si="2"/>
        <v>0.92531120331950212</v>
      </c>
      <c r="I27" s="39">
        <v>224</v>
      </c>
      <c r="J27" s="40">
        <f t="shared" si="3"/>
        <v>0.9294605809128631</v>
      </c>
      <c r="K27" s="39">
        <v>227</v>
      </c>
      <c r="L27" s="40">
        <f t="shared" si="4"/>
        <v>1.0412844036697249</v>
      </c>
      <c r="M27" s="39">
        <v>211</v>
      </c>
      <c r="N27" s="40">
        <f t="shared" si="5"/>
        <v>0.87551867219917012</v>
      </c>
      <c r="O27" s="39">
        <v>223</v>
      </c>
      <c r="P27" s="40">
        <f t="shared" si="6"/>
        <v>1.0229357798165137</v>
      </c>
      <c r="Q27" s="39">
        <v>208</v>
      </c>
      <c r="R27" s="40">
        <f t="shared" si="7"/>
        <v>0.86307053941908718</v>
      </c>
      <c r="S27" s="39">
        <v>224</v>
      </c>
      <c r="T27" s="40">
        <f t="shared" si="8"/>
        <v>1.0275229357798166</v>
      </c>
      <c r="U27" s="39">
        <v>201</v>
      </c>
      <c r="V27" s="40">
        <f t="shared" si="9"/>
        <v>0.8340248962655602</v>
      </c>
      <c r="W27" s="39">
        <v>236</v>
      </c>
      <c r="X27" s="40">
        <f t="shared" si="10"/>
        <v>1.0825688073394495</v>
      </c>
    </row>
    <row r="28" spans="1:24" x14ac:dyDescent="0.25">
      <c r="A28" s="2" t="s">
        <v>4</v>
      </c>
      <c r="B28" s="2" t="s">
        <v>32</v>
      </c>
      <c r="C28" s="71">
        <v>141</v>
      </c>
      <c r="D28" s="71">
        <f t="shared" si="0"/>
        <v>141</v>
      </c>
      <c r="E28" s="71">
        <v>142</v>
      </c>
      <c r="F28" s="71">
        <f t="shared" si="1"/>
        <v>142</v>
      </c>
      <c r="G28" s="39">
        <v>137</v>
      </c>
      <c r="H28" s="40">
        <f t="shared" si="2"/>
        <v>0.97163120567375882</v>
      </c>
      <c r="I28" s="39">
        <v>128</v>
      </c>
      <c r="J28" s="40">
        <f t="shared" si="3"/>
        <v>0.90780141843971629</v>
      </c>
      <c r="K28" s="39">
        <v>132</v>
      </c>
      <c r="L28" s="40">
        <f t="shared" si="4"/>
        <v>0.92957746478873238</v>
      </c>
      <c r="M28" s="39">
        <v>142</v>
      </c>
      <c r="N28" s="40">
        <f t="shared" si="5"/>
        <v>1.0070921985815602</v>
      </c>
      <c r="O28" s="39">
        <v>120</v>
      </c>
      <c r="P28" s="40">
        <f t="shared" si="6"/>
        <v>0.84507042253521125</v>
      </c>
      <c r="Q28" s="39">
        <v>145</v>
      </c>
      <c r="R28" s="40">
        <f t="shared" si="7"/>
        <v>1.0283687943262412</v>
      </c>
      <c r="S28" s="39">
        <v>123</v>
      </c>
      <c r="T28" s="40">
        <f t="shared" si="8"/>
        <v>0.86619718309859151</v>
      </c>
      <c r="U28" s="39">
        <v>140</v>
      </c>
      <c r="V28" s="40">
        <f t="shared" si="9"/>
        <v>0.99290780141843971</v>
      </c>
      <c r="W28" s="39">
        <v>127</v>
      </c>
      <c r="X28" s="40">
        <f t="shared" si="10"/>
        <v>0.89436619718309862</v>
      </c>
    </row>
    <row r="29" spans="1:24" x14ac:dyDescent="0.25">
      <c r="A29" s="2" t="s">
        <v>5</v>
      </c>
      <c r="B29" s="2" t="s">
        <v>33</v>
      </c>
      <c r="C29" s="71">
        <v>443</v>
      </c>
      <c r="D29" s="71">
        <f t="shared" si="0"/>
        <v>443</v>
      </c>
      <c r="E29" s="71">
        <v>407</v>
      </c>
      <c r="F29" s="71">
        <f t="shared" si="1"/>
        <v>407</v>
      </c>
      <c r="G29" s="39">
        <v>350</v>
      </c>
      <c r="H29" s="40">
        <f t="shared" si="2"/>
        <v>0.79006772009029347</v>
      </c>
      <c r="I29" s="39">
        <v>340</v>
      </c>
      <c r="J29" s="40">
        <f t="shared" si="3"/>
        <v>0.76749435665914223</v>
      </c>
      <c r="K29" s="39">
        <v>313</v>
      </c>
      <c r="L29" s="40">
        <f t="shared" si="4"/>
        <v>0.76904176904176902</v>
      </c>
      <c r="M29" s="39">
        <v>324</v>
      </c>
      <c r="N29" s="40">
        <f t="shared" si="5"/>
        <v>0.73137697516930023</v>
      </c>
      <c r="O29" s="39">
        <v>251</v>
      </c>
      <c r="P29" s="40">
        <f t="shared" si="6"/>
        <v>0.61670761670761676</v>
      </c>
      <c r="Q29" s="39">
        <v>319</v>
      </c>
      <c r="R29" s="40">
        <f t="shared" si="7"/>
        <v>0.72009029345372455</v>
      </c>
      <c r="S29" s="39">
        <v>246</v>
      </c>
      <c r="T29" s="40">
        <f t="shared" si="8"/>
        <v>0.60442260442260443</v>
      </c>
      <c r="U29" s="39">
        <v>320</v>
      </c>
      <c r="V29" s="40">
        <f t="shared" si="9"/>
        <v>0.72234762979683975</v>
      </c>
      <c r="W29" s="39">
        <v>317</v>
      </c>
      <c r="X29" s="40">
        <f t="shared" si="10"/>
        <v>0.77886977886977882</v>
      </c>
    </row>
    <row r="30" spans="1:24" x14ac:dyDescent="0.25">
      <c r="A30" s="2" t="s">
        <v>2</v>
      </c>
      <c r="B30" s="2" t="s">
        <v>34</v>
      </c>
      <c r="C30" s="71">
        <v>1779</v>
      </c>
      <c r="D30" s="71">
        <f t="shared" si="0"/>
        <v>1779</v>
      </c>
      <c r="E30" s="71">
        <v>1557</v>
      </c>
      <c r="F30" s="71">
        <f t="shared" si="1"/>
        <v>1557</v>
      </c>
      <c r="G30" s="39">
        <v>1472</v>
      </c>
      <c r="H30" s="40">
        <f t="shared" si="2"/>
        <v>0.82743114109050031</v>
      </c>
      <c r="I30" s="39">
        <v>1373</v>
      </c>
      <c r="J30" s="40">
        <f t="shared" si="3"/>
        <v>0.77178189994378865</v>
      </c>
      <c r="K30" s="39">
        <v>1332</v>
      </c>
      <c r="L30" s="40">
        <f t="shared" si="4"/>
        <v>0.8554913294797688</v>
      </c>
      <c r="M30" s="39">
        <v>1322</v>
      </c>
      <c r="N30" s="40">
        <f t="shared" si="5"/>
        <v>0.74311410905002806</v>
      </c>
      <c r="O30" s="39">
        <v>1414</v>
      </c>
      <c r="P30" s="40">
        <f t="shared" si="6"/>
        <v>0.90815671162491973</v>
      </c>
      <c r="Q30" s="39">
        <v>1414</v>
      </c>
      <c r="R30" s="40">
        <f t="shared" si="7"/>
        <v>0.79482855536818442</v>
      </c>
      <c r="S30" s="39">
        <v>1504</v>
      </c>
      <c r="T30" s="40">
        <f t="shared" si="8"/>
        <v>0.96596017983301219</v>
      </c>
      <c r="U30" s="39">
        <v>1295</v>
      </c>
      <c r="V30" s="40">
        <f t="shared" si="9"/>
        <v>0.72793704328274311</v>
      </c>
      <c r="W30" s="39">
        <v>1436</v>
      </c>
      <c r="X30" s="40">
        <f t="shared" si="10"/>
        <v>0.92228644829800899</v>
      </c>
    </row>
    <row r="31" spans="1:24" x14ac:dyDescent="0.25">
      <c r="A31" s="2" t="s">
        <v>2</v>
      </c>
      <c r="B31" s="2" t="s">
        <v>35</v>
      </c>
      <c r="C31" s="71">
        <v>352</v>
      </c>
      <c r="D31" s="71">
        <f t="shared" si="0"/>
        <v>352</v>
      </c>
      <c r="E31" s="71">
        <v>354</v>
      </c>
      <c r="F31" s="71">
        <f t="shared" si="1"/>
        <v>354</v>
      </c>
      <c r="G31" s="39">
        <v>375</v>
      </c>
      <c r="H31" s="40">
        <f t="shared" si="2"/>
        <v>1.0653409090909092</v>
      </c>
      <c r="I31" s="39">
        <v>327</v>
      </c>
      <c r="J31" s="40">
        <f t="shared" si="3"/>
        <v>0.92897727272727271</v>
      </c>
      <c r="K31" s="39">
        <v>376</v>
      </c>
      <c r="L31" s="40">
        <f t="shared" si="4"/>
        <v>1.0621468926553672</v>
      </c>
      <c r="M31" s="39">
        <v>390</v>
      </c>
      <c r="N31" s="40">
        <f t="shared" si="5"/>
        <v>1.1079545454545454</v>
      </c>
      <c r="O31" s="39">
        <v>317</v>
      </c>
      <c r="P31" s="40">
        <f t="shared" si="6"/>
        <v>0.89548022598870058</v>
      </c>
      <c r="Q31" s="39">
        <v>387</v>
      </c>
      <c r="R31" s="40">
        <f t="shared" si="7"/>
        <v>1.0994318181818181</v>
      </c>
      <c r="S31" s="39">
        <v>304</v>
      </c>
      <c r="T31" s="40">
        <f t="shared" si="8"/>
        <v>0.85875706214689262</v>
      </c>
      <c r="U31" s="39">
        <v>399</v>
      </c>
      <c r="V31" s="40">
        <f t="shared" si="9"/>
        <v>1.1335227272727273</v>
      </c>
      <c r="W31" s="39">
        <v>347</v>
      </c>
      <c r="X31" s="40">
        <f t="shared" si="10"/>
        <v>0.98022598870056499</v>
      </c>
    </row>
    <row r="32" spans="1:24" x14ac:dyDescent="0.25">
      <c r="A32" s="2" t="s">
        <v>2</v>
      </c>
      <c r="B32" s="2" t="s">
        <v>36</v>
      </c>
      <c r="C32" s="71">
        <v>140</v>
      </c>
      <c r="D32" s="71">
        <f t="shared" si="0"/>
        <v>140</v>
      </c>
      <c r="E32" s="71">
        <v>160</v>
      </c>
      <c r="F32" s="71">
        <f t="shared" si="1"/>
        <v>160</v>
      </c>
      <c r="G32" s="39">
        <v>130</v>
      </c>
      <c r="H32" s="40">
        <f t="shared" si="2"/>
        <v>0.9285714285714286</v>
      </c>
      <c r="I32" s="39">
        <v>131</v>
      </c>
      <c r="J32" s="40">
        <f t="shared" si="3"/>
        <v>0.93571428571428572</v>
      </c>
      <c r="K32" s="39">
        <v>161</v>
      </c>
      <c r="L32" s="40">
        <f t="shared" si="4"/>
        <v>1.0062500000000001</v>
      </c>
      <c r="M32" s="39">
        <v>132</v>
      </c>
      <c r="N32" s="40">
        <f t="shared" si="5"/>
        <v>0.94285714285714284</v>
      </c>
      <c r="O32" s="39">
        <v>149</v>
      </c>
      <c r="P32" s="40">
        <f t="shared" si="6"/>
        <v>0.93125000000000002</v>
      </c>
      <c r="Q32" s="39">
        <v>132</v>
      </c>
      <c r="R32" s="40">
        <f t="shared" si="7"/>
        <v>0.94285714285714284</v>
      </c>
      <c r="S32" s="39">
        <v>153</v>
      </c>
      <c r="T32" s="40">
        <f t="shared" si="8"/>
        <v>0.95625000000000004</v>
      </c>
      <c r="U32" s="39">
        <v>136</v>
      </c>
      <c r="V32" s="40">
        <f t="shared" si="9"/>
        <v>0.97142857142857142</v>
      </c>
      <c r="W32" s="39">
        <v>162</v>
      </c>
      <c r="X32" s="40">
        <f t="shared" si="10"/>
        <v>1.0125</v>
      </c>
    </row>
    <row r="33" spans="1:24" x14ac:dyDescent="0.25">
      <c r="A33" s="2" t="s">
        <v>5</v>
      </c>
      <c r="B33" s="2" t="s">
        <v>37</v>
      </c>
      <c r="C33" s="71">
        <v>131</v>
      </c>
      <c r="D33" s="71">
        <f t="shared" si="0"/>
        <v>131</v>
      </c>
      <c r="E33" s="71">
        <v>148</v>
      </c>
      <c r="F33" s="71">
        <f t="shared" si="1"/>
        <v>148</v>
      </c>
      <c r="G33" s="39">
        <v>115</v>
      </c>
      <c r="H33" s="40">
        <f t="shared" si="2"/>
        <v>0.87786259541984735</v>
      </c>
      <c r="I33" s="39">
        <v>103</v>
      </c>
      <c r="J33" s="40">
        <f t="shared" si="3"/>
        <v>0.7862595419847328</v>
      </c>
      <c r="K33" s="39">
        <v>118</v>
      </c>
      <c r="L33" s="40">
        <f t="shared" si="4"/>
        <v>0.79729729729729726</v>
      </c>
      <c r="M33" s="39">
        <v>112</v>
      </c>
      <c r="N33" s="40">
        <f t="shared" si="5"/>
        <v>0.85496183206106868</v>
      </c>
      <c r="O33" s="39">
        <v>114</v>
      </c>
      <c r="P33" s="40">
        <f t="shared" si="6"/>
        <v>0.77027027027027029</v>
      </c>
      <c r="Q33" s="39">
        <v>118</v>
      </c>
      <c r="R33" s="40">
        <f t="shared" si="7"/>
        <v>0.9007633587786259</v>
      </c>
      <c r="S33" s="39">
        <v>109</v>
      </c>
      <c r="T33" s="40">
        <f t="shared" si="8"/>
        <v>0.73648648648648651</v>
      </c>
      <c r="U33" s="39">
        <v>100</v>
      </c>
      <c r="V33" s="40">
        <f t="shared" si="9"/>
        <v>0.76335877862595425</v>
      </c>
      <c r="W33" s="39">
        <v>127</v>
      </c>
      <c r="X33" s="40">
        <f t="shared" si="10"/>
        <v>0.85810810810810811</v>
      </c>
    </row>
    <row r="34" spans="1:24" x14ac:dyDescent="0.25">
      <c r="A34" s="2" t="s">
        <v>5</v>
      </c>
      <c r="B34" s="2" t="s">
        <v>38</v>
      </c>
      <c r="C34" s="71">
        <v>147</v>
      </c>
      <c r="D34" s="71">
        <f t="shared" si="0"/>
        <v>147</v>
      </c>
      <c r="E34" s="71">
        <v>156</v>
      </c>
      <c r="F34" s="71">
        <f t="shared" si="1"/>
        <v>156</v>
      </c>
      <c r="G34" s="39">
        <v>111</v>
      </c>
      <c r="H34" s="40">
        <f t="shared" si="2"/>
        <v>0.75510204081632648</v>
      </c>
      <c r="I34" s="39">
        <v>109</v>
      </c>
      <c r="J34" s="40">
        <f t="shared" si="3"/>
        <v>0.74149659863945583</v>
      </c>
      <c r="K34" s="39">
        <v>124</v>
      </c>
      <c r="L34" s="40">
        <f t="shared" si="4"/>
        <v>0.79487179487179482</v>
      </c>
      <c r="M34" s="39">
        <v>121</v>
      </c>
      <c r="N34" s="40">
        <f t="shared" si="5"/>
        <v>0.8231292517006803</v>
      </c>
      <c r="O34" s="39">
        <v>122</v>
      </c>
      <c r="P34" s="40">
        <f t="shared" si="6"/>
        <v>0.78205128205128205</v>
      </c>
      <c r="Q34" s="39">
        <v>118</v>
      </c>
      <c r="R34" s="40">
        <f t="shared" si="7"/>
        <v>0.80272108843537415</v>
      </c>
      <c r="S34" s="39">
        <v>121</v>
      </c>
      <c r="T34" s="40">
        <f t="shared" si="8"/>
        <v>0.77564102564102566</v>
      </c>
      <c r="U34" s="39">
        <v>133</v>
      </c>
      <c r="V34" s="40">
        <f t="shared" si="9"/>
        <v>0.90476190476190477</v>
      </c>
      <c r="W34" s="39">
        <v>118</v>
      </c>
      <c r="X34" s="40">
        <f t="shared" si="10"/>
        <v>0.75641025641025639</v>
      </c>
    </row>
    <row r="35" spans="1:24" x14ac:dyDescent="0.25">
      <c r="A35" s="2" t="s">
        <v>5</v>
      </c>
      <c r="B35" s="2" t="s">
        <v>39</v>
      </c>
      <c r="C35" s="71">
        <v>171</v>
      </c>
      <c r="D35" s="71">
        <f t="shared" si="0"/>
        <v>171</v>
      </c>
      <c r="E35" s="71">
        <v>200</v>
      </c>
      <c r="F35" s="71">
        <f t="shared" si="1"/>
        <v>200</v>
      </c>
      <c r="G35" s="39">
        <v>158</v>
      </c>
      <c r="H35" s="40">
        <f t="shared" si="2"/>
        <v>0.92397660818713445</v>
      </c>
      <c r="I35" s="39">
        <v>139</v>
      </c>
      <c r="J35" s="40">
        <f t="shared" si="3"/>
        <v>0.8128654970760234</v>
      </c>
      <c r="K35" s="39">
        <v>210</v>
      </c>
      <c r="L35" s="40">
        <f t="shared" si="4"/>
        <v>1.05</v>
      </c>
      <c r="M35" s="39">
        <v>170</v>
      </c>
      <c r="N35" s="40">
        <f t="shared" si="5"/>
        <v>0.99415204678362568</v>
      </c>
      <c r="O35" s="39">
        <v>193</v>
      </c>
      <c r="P35" s="40">
        <f t="shared" si="6"/>
        <v>0.96499999999999997</v>
      </c>
      <c r="Q35" s="39">
        <v>184</v>
      </c>
      <c r="R35" s="40">
        <f t="shared" si="7"/>
        <v>1.0760233918128654</v>
      </c>
      <c r="S35" s="39">
        <v>198</v>
      </c>
      <c r="T35" s="40">
        <f t="shared" si="8"/>
        <v>0.99</v>
      </c>
      <c r="U35" s="39">
        <v>181</v>
      </c>
      <c r="V35" s="40">
        <f t="shared" si="9"/>
        <v>1.0584795321637428</v>
      </c>
      <c r="W35" s="39">
        <v>199</v>
      </c>
      <c r="X35" s="40">
        <f t="shared" si="10"/>
        <v>0.995</v>
      </c>
    </row>
    <row r="36" spans="1:24" x14ac:dyDescent="0.25">
      <c r="A36" s="2" t="s">
        <v>2</v>
      </c>
      <c r="B36" s="2" t="s">
        <v>40</v>
      </c>
      <c r="C36" s="71">
        <v>141</v>
      </c>
      <c r="D36" s="71">
        <f t="shared" si="0"/>
        <v>141</v>
      </c>
      <c r="E36" s="71">
        <v>154</v>
      </c>
      <c r="F36" s="71">
        <f t="shared" si="1"/>
        <v>154</v>
      </c>
      <c r="G36" s="39">
        <v>136</v>
      </c>
      <c r="H36" s="40">
        <f t="shared" si="2"/>
        <v>0.96453900709219853</v>
      </c>
      <c r="I36" s="39">
        <v>136</v>
      </c>
      <c r="J36" s="40">
        <f t="shared" si="3"/>
        <v>0.96453900709219853</v>
      </c>
      <c r="K36" s="39">
        <v>139</v>
      </c>
      <c r="L36" s="40">
        <f t="shared" si="4"/>
        <v>0.90259740259740262</v>
      </c>
      <c r="M36" s="39">
        <v>139</v>
      </c>
      <c r="N36" s="40">
        <f t="shared" si="5"/>
        <v>0.98581560283687941</v>
      </c>
      <c r="O36" s="39">
        <v>145</v>
      </c>
      <c r="P36" s="40">
        <f t="shared" si="6"/>
        <v>0.94155844155844159</v>
      </c>
      <c r="Q36" s="39">
        <v>137</v>
      </c>
      <c r="R36" s="40">
        <f t="shared" si="7"/>
        <v>0.97163120567375882</v>
      </c>
      <c r="S36" s="39">
        <v>144</v>
      </c>
      <c r="T36" s="40">
        <f t="shared" si="8"/>
        <v>0.93506493506493504</v>
      </c>
      <c r="U36" s="39">
        <v>133</v>
      </c>
      <c r="V36" s="40">
        <f t="shared" si="9"/>
        <v>0.94326241134751776</v>
      </c>
      <c r="W36" s="39">
        <v>140</v>
      </c>
      <c r="X36" s="40">
        <f t="shared" si="10"/>
        <v>0.90909090909090906</v>
      </c>
    </row>
    <row r="37" spans="1:24" x14ac:dyDescent="0.25">
      <c r="A37" s="2" t="s">
        <v>5</v>
      </c>
      <c r="B37" s="2" t="s">
        <v>41</v>
      </c>
      <c r="C37" s="71">
        <v>564</v>
      </c>
      <c r="D37" s="71">
        <f t="shared" si="0"/>
        <v>564</v>
      </c>
      <c r="E37" s="71">
        <v>556</v>
      </c>
      <c r="F37" s="71">
        <f t="shared" si="1"/>
        <v>556</v>
      </c>
      <c r="G37" s="39">
        <v>458</v>
      </c>
      <c r="H37" s="40">
        <f t="shared" si="2"/>
        <v>0.81205673758865249</v>
      </c>
      <c r="I37" s="39">
        <v>438</v>
      </c>
      <c r="J37" s="40">
        <f t="shared" si="3"/>
        <v>0.77659574468085102</v>
      </c>
      <c r="K37" s="39">
        <v>321</v>
      </c>
      <c r="L37" s="40">
        <f t="shared" si="4"/>
        <v>0.57733812949640284</v>
      </c>
      <c r="M37" s="39">
        <v>406</v>
      </c>
      <c r="N37" s="40">
        <f t="shared" si="5"/>
        <v>0.71985815602836878</v>
      </c>
      <c r="O37" s="39">
        <v>434</v>
      </c>
      <c r="P37" s="40">
        <f t="shared" si="6"/>
        <v>0.78057553956834536</v>
      </c>
      <c r="Q37" s="39">
        <v>378</v>
      </c>
      <c r="R37" s="40">
        <f t="shared" si="7"/>
        <v>0.67021276595744683</v>
      </c>
      <c r="S37" s="39">
        <v>413</v>
      </c>
      <c r="T37" s="40">
        <f t="shared" si="8"/>
        <v>0.7428057553956835</v>
      </c>
      <c r="U37" s="39">
        <v>340</v>
      </c>
      <c r="V37" s="40">
        <f t="shared" si="9"/>
        <v>0.6028368794326241</v>
      </c>
      <c r="W37" s="39">
        <v>383</v>
      </c>
      <c r="X37" s="40">
        <f t="shared" si="10"/>
        <v>0.6888489208633094</v>
      </c>
    </row>
    <row r="38" spans="1:24" x14ac:dyDescent="0.25">
      <c r="A38" s="2" t="s">
        <v>2</v>
      </c>
      <c r="B38" s="2" t="s">
        <v>42</v>
      </c>
      <c r="C38" s="71">
        <v>126</v>
      </c>
      <c r="D38" s="71">
        <f t="shared" si="0"/>
        <v>126</v>
      </c>
      <c r="E38" s="71">
        <v>128</v>
      </c>
      <c r="F38" s="71">
        <f t="shared" si="1"/>
        <v>128</v>
      </c>
      <c r="G38" s="39">
        <v>109</v>
      </c>
      <c r="H38" s="40">
        <f t="shared" si="2"/>
        <v>0.86507936507936511</v>
      </c>
      <c r="I38" s="39">
        <v>109</v>
      </c>
      <c r="J38" s="40">
        <f t="shared" si="3"/>
        <v>0.86507936507936511</v>
      </c>
      <c r="K38" s="39">
        <v>117</v>
      </c>
      <c r="L38" s="40">
        <f t="shared" si="4"/>
        <v>0.9140625</v>
      </c>
      <c r="M38" s="39">
        <v>103</v>
      </c>
      <c r="N38" s="40">
        <f t="shared" si="5"/>
        <v>0.81746031746031744</v>
      </c>
      <c r="O38" s="39">
        <v>115</v>
      </c>
      <c r="P38" s="40">
        <f t="shared" si="6"/>
        <v>0.8984375</v>
      </c>
      <c r="Q38" s="39">
        <v>99</v>
      </c>
      <c r="R38" s="40">
        <f t="shared" si="7"/>
        <v>0.7857142857142857</v>
      </c>
      <c r="S38" s="39">
        <v>110</v>
      </c>
      <c r="T38" s="40">
        <f t="shared" si="8"/>
        <v>0.859375</v>
      </c>
      <c r="U38" s="39">
        <v>114</v>
      </c>
      <c r="V38" s="40">
        <f t="shared" si="9"/>
        <v>0.90476190476190477</v>
      </c>
      <c r="W38" s="39">
        <v>115</v>
      </c>
      <c r="X38" s="40">
        <f t="shared" si="10"/>
        <v>0.8984375</v>
      </c>
    </row>
    <row r="39" spans="1:24" x14ac:dyDescent="0.25">
      <c r="A39" s="2" t="s">
        <v>5</v>
      </c>
      <c r="B39" s="2" t="s">
        <v>43</v>
      </c>
      <c r="C39" s="71">
        <v>451</v>
      </c>
      <c r="D39" s="71">
        <f t="shared" si="0"/>
        <v>451</v>
      </c>
      <c r="E39" s="71">
        <v>410</v>
      </c>
      <c r="F39" s="71">
        <f t="shared" si="1"/>
        <v>410</v>
      </c>
      <c r="G39" s="39">
        <v>346</v>
      </c>
      <c r="H39" s="40">
        <f t="shared" si="2"/>
        <v>0.76718403547671843</v>
      </c>
      <c r="I39" s="39">
        <v>336</v>
      </c>
      <c r="J39" s="40">
        <f t="shared" si="3"/>
        <v>0.74501108647450109</v>
      </c>
      <c r="K39" s="39">
        <v>381</v>
      </c>
      <c r="L39" s="40">
        <f t="shared" si="4"/>
        <v>0.92926829268292688</v>
      </c>
      <c r="M39" s="39">
        <v>343</v>
      </c>
      <c r="N39" s="40">
        <f t="shared" si="5"/>
        <v>0.76053215077605318</v>
      </c>
      <c r="O39" s="39">
        <v>373</v>
      </c>
      <c r="P39" s="40">
        <f t="shared" si="6"/>
        <v>0.90975609756097564</v>
      </c>
      <c r="Q39" s="39">
        <v>348</v>
      </c>
      <c r="R39" s="40">
        <f t="shared" si="7"/>
        <v>0.77161862527716185</v>
      </c>
      <c r="S39" s="39">
        <v>389</v>
      </c>
      <c r="T39" s="40">
        <f t="shared" si="8"/>
        <v>0.948780487804878</v>
      </c>
      <c r="U39" s="39">
        <v>331</v>
      </c>
      <c r="V39" s="40">
        <f t="shared" si="9"/>
        <v>0.73392461197339243</v>
      </c>
      <c r="W39" s="39">
        <v>355</v>
      </c>
      <c r="X39" s="40">
        <f t="shared" si="10"/>
        <v>0.86585365853658536</v>
      </c>
    </row>
    <row r="40" spans="1:24" x14ac:dyDescent="0.25">
      <c r="A40" s="2" t="s">
        <v>3</v>
      </c>
      <c r="B40" s="2" t="s">
        <v>44</v>
      </c>
      <c r="C40" s="71">
        <v>507</v>
      </c>
      <c r="D40" s="71">
        <f t="shared" si="0"/>
        <v>507</v>
      </c>
      <c r="E40" s="71">
        <v>445</v>
      </c>
      <c r="F40" s="71">
        <f t="shared" si="1"/>
        <v>445</v>
      </c>
      <c r="G40" s="39">
        <v>491</v>
      </c>
      <c r="H40" s="40">
        <f t="shared" si="2"/>
        <v>0.9684418145956607</v>
      </c>
      <c r="I40" s="39">
        <v>418</v>
      </c>
      <c r="J40" s="40">
        <f t="shared" si="3"/>
        <v>0.82445759368836291</v>
      </c>
      <c r="K40" s="39">
        <v>474</v>
      </c>
      <c r="L40" s="40">
        <f t="shared" si="4"/>
        <v>1.0651685393258428</v>
      </c>
      <c r="M40" s="39">
        <v>458</v>
      </c>
      <c r="N40" s="40">
        <f t="shared" si="5"/>
        <v>0.903353057199211</v>
      </c>
      <c r="O40" s="39">
        <v>469</v>
      </c>
      <c r="P40" s="40">
        <f t="shared" si="6"/>
        <v>1.053932584269663</v>
      </c>
      <c r="Q40" s="39">
        <v>443</v>
      </c>
      <c r="R40" s="40">
        <f t="shared" si="7"/>
        <v>0.87376725838264302</v>
      </c>
      <c r="S40" s="39">
        <v>431</v>
      </c>
      <c r="T40" s="40">
        <f t="shared" si="8"/>
        <v>0.96853932584269664</v>
      </c>
      <c r="U40" s="39">
        <v>427</v>
      </c>
      <c r="V40" s="40">
        <f t="shared" si="9"/>
        <v>0.84220907297830372</v>
      </c>
      <c r="W40" s="39">
        <v>433</v>
      </c>
      <c r="X40" s="40">
        <f t="shared" si="10"/>
        <v>0.97303370786516852</v>
      </c>
    </row>
    <row r="41" spans="1:24" x14ac:dyDescent="0.25">
      <c r="A41" s="2" t="s">
        <v>5</v>
      </c>
      <c r="B41" s="2" t="s">
        <v>45</v>
      </c>
      <c r="C41" s="71">
        <v>145</v>
      </c>
      <c r="D41" s="71">
        <f t="shared" si="0"/>
        <v>145</v>
      </c>
      <c r="E41" s="71">
        <v>157</v>
      </c>
      <c r="F41" s="71">
        <f t="shared" si="1"/>
        <v>157</v>
      </c>
      <c r="G41" s="39">
        <v>140</v>
      </c>
      <c r="H41" s="40">
        <f t="shared" si="2"/>
        <v>0.96551724137931039</v>
      </c>
      <c r="I41" s="39">
        <v>138</v>
      </c>
      <c r="J41" s="40">
        <f t="shared" si="3"/>
        <v>0.9517241379310345</v>
      </c>
      <c r="K41" s="39">
        <v>164</v>
      </c>
      <c r="L41" s="40">
        <f t="shared" si="4"/>
        <v>1.0445859872611465</v>
      </c>
      <c r="M41" s="39">
        <v>149</v>
      </c>
      <c r="N41" s="40">
        <f t="shared" si="5"/>
        <v>1.0275862068965518</v>
      </c>
      <c r="O41" s="39">
        <v>165</v>
      </c>
      <c r="P41" s="40">
        <f t="shared" si="6"/>
        <v>1.0509554140127388</v>
      </c>
      <c r="Q41" s="39">
        <v>147</v>
      </c>
      <c r="R41" s="40">
        <f t="shared" si="7"/>
        <v>1.0137931034482759</v>
      </c>
      <c r="S41" s="39">
        <v>166</v>
      </c>
      <c r="T41" s="40">
        <f t="shared" si="8"/>
        <v>1.0573248407643312</v>
      </c>
      <c r="U41" s="39">
        <v>144</v>
      </c>
      <c r="V41" s="40">
        <f t="shared" si="9"/>
        <v>0.99310344827586206</v>
      </c>
      <c r="W41" s="39">
        <v>152</v>
      </c>
      <c r="X41" s="40">
        <f t="shared" si="10"/>
        <v>0.96815286624203822</v>
      </c>
    </row>
    <row r="42" spans="1:24" x14ac:dyDescent="0.25">
      <c r="A42" s="2" t="s">
        <v>2</v>
      </c>
      <c r="B42" s="2" t="s">
        <v>46</v>
      </c>
      <c r="C42" s="71">
        <v>169</v>
      </c>
      <c r="D42" s="71">
        <f t="shared" si="0"/>
        <v>169</v>
      </c>
      <c r="E42" s="71">
        <v>142</v>
      </c>
      <c r="F42" s="71">
        <f t="shared" si="1"/>
        <v>142</v>
      </c>
      <c r="G42" s="39">
        <v>153</v>
      </c>
      <c r="H42" s="40">
        <f t="shared" si="2"/>
        <v>0.90532544378698221</v>
      </c>
      <c r="I42" s="39">
        <v>148</v>
      </c>
      <c r="J42" s="40">
        <f t="shared" si="3"/>
        <v>0.87573964497041423</v>
      </c>
      <c r="K42" s="39">
        <v>153</v>
      </c>
      <c r="L42" s="40">
        <f t="shared" si="4"/>
        <v>1.0774647887323943</v>
      </c>
      <c r="M42" s="39">
        <v>152</v>
      </c>
      <c r="N42" s="40">
        <f t="shared" si="5"/>
        <v>0.89940828402366868</v>
      </c>
      <c r="O42" s="39">
        <v>161</v>
      </c>
      <c r="P42" s="40">
        <f t="shared" si="6"/>
        <v>1.1338028169014085</v>
      </c>
      <c r="Q42" s="39">
        <v>145</v>
      </c>
      <c r="R42" s="40">
        <f t="shared" si="7"/>
        <v>0.85798816568047342</v>
      </c>
      <c r="S42" s="39">
        <v>162</v>
      </c>
      <c r="T42" s="40">
        <f t="shared" si="8"/>
        <v>1.1408450704225352</v>
      </c>
      <c r="U42" s="39">
        <v>129</v>
      </c>
      <c r="V42" s="40">
        <f t="shared" si="9"/>
        <v>0.76331360946745563</v>
      </c>
      <c r="W42" s="39">
        <v>164</v>
      </c>
      <c r="X42" s="40">
        <f t="shared" si="10"/>
        <v>1.1549295774647887</v>
      </c>
    </row>
    <row r="43" spans="1:24" x14ac:dyDescent="0.25">
      <c r="A43" s="2" t="s">
        <v>2</v>
      </c>
      <c r="B43" s="2" t="s">
        <v>47</v>
      </c>
      <c r="C43" s="71">
        <v>88</v>
      </c>
      <c r="D43" s="71">
        <f t="shared" si="0"/>
        <v>88</v>
      </c>
      <c r="E43" s="71">
        <v>133</v>
      </c>
      <c r="F43" s="71">
        <f t="shared" si="1"/>
        <v>133</v>
      </c>
      <c r="G43" s="39">
        <v>96</v>
      </c>
      <c r="H43" s="40">
        <f t="shared" si="2"/>
        <v>1.0909090909090908</v>
      </c>
      <c r="I43" s="39">
        <v>91</v>
      </c>
      <c r="J43" s="40">
        <f t="shared" si="3"/>
        <v>1.0340909090909092</v>
      </c>
      <c r="K43" s="39">
        <v>113</v>
      </c>
      <c r="L43" s="40">
        <f t="shared" si="4"/>
        <v>0.84962406015037595</v>
      </c>
      <c r="M43" s="39">
        <v>90</v>
      </c>
      <c r="N43" s="40">
        <f t="shared" si="5"/>
        <v>1.0227272727272727</v>
      </c>
      <c r="O43" s="39">
        <v>114</v>
      </c>
      <c r="P43" s="40">
        <f t="shared" si="6"/>
        <v>0.8571428571428571</v>
      </c>
      <c r="Q43" s="39">
        <v>90</v>
      </c>
      <c r="R43" s="40">
        <f t="shared" si="7"/>
        <v>1.0227272727272727</v>
      </c>
      <c r="S43" s="39">
        <v>109</v>
      </c>
      <c r="T43" s="40">
        <f t="shared" si="8"/>
        <v>0.81954887218045114</v>
      </c>
      <c r="U43" s="39">
        <v>90</v>
      </c>
      <c r="V43" s="40">
        <f t="shared" si="9"/>
        <v>1.0227272727272727</v>
      </c>
      <c r="W43" s="39">
        <v>112</v>
      </c>
      <c r="X43" s="40">
        <f t="shared" si="10"/>
        <v>0.84210526315789469</v>
      </c>
    </row>
    <row r="44" spans="1:24" x14ac:dyDescent="0.25">
      <c r="A44" s="2" t="s">
        <v>4</v>
      </c>
      <c r="B44" s="2" t="s">
        <v>48</v>
      </c>
      <c r="C44" s="71">
        <v>2664</v>
      </c>
      <c r="D44" s="71">
        <f t="shared" si="0"/>
        <v>2664</v>
      </c>
      <c r="E44" s="71">
        <v>2452</v>
      </c>
      <c r="F44" s="71">
        <f t="shared" si="1"/>
        <v>2452</v>
      </c>
      <c r="G44" s="39">
        <v>2158</v>
      </c>
      <c r="H44" s="40">
        <f t="shared" si="2"/>
        <v>0.81006006006006004</v>
      </c>
      <c r="I44" s="39">
        <v>2057</v>
      </c>
      <c r="J44" s="40">
        <f t="shared" si="3"/>
        <v>0.77214714714714716</v>
      </c>
      <c r="K44" s="39">
        <v>1801</v>
      </c>
      <c r="L44" s="40">
        <f t="shared" si="4"/>
        <v>0.73450244698205547</v>
      </c>
      <c r="M44" s="39">
        <v>2098</v>
      </c>
      <c r="N44" s="40">
        <f t="shared" si="5"/>
        <v>0.78753753753753752</v>
      </c>
      <c r="O44" s="39">
        <v>1870</v>
      </c>
      <c r="P44" s="40">
        <f t="shared" si="6"/>
        <v>0.76264274061990212</v>
      </c>
      <c r="Q44" s="39">
        <v>2031</v>
      </c>
      <c r="R44" s="40">
        <f t="shared" si="7"/>
        <v>0.76238738738738743</v>
      </c>
      <c r="S44" s="39">
        <v>1755</v>
      </c>
      <c r="T44" s="40">
        <f t="shared" si="8"/>
        <v>0.715742251223491</v>
      </c>
      <c r="U44" s="39">
        <v>1969</v>
      </c>
      <c r="V44" s="40">
        <f t="shared" si="9"/>
        <v>0.7391141141141141</v>
      </c>
      <c r="W44" s="39">
        <v>1662</v>
      </c>
      <c r="X44" s="40">
        <f t="shared" si="10"/>
        <v>0.67781402936378465</v>
      </c>
    </row>
    <row r="45" spans="1:24" x14ac:dyDescent="0.25">
      <c r="A45" s="2" t="s">
        <v>4</v>
      </c>
      <c r="B45" s="2" t="s">
        <v>49</v>
      </c>
      <c r="C45" s="71">
        <v>133</v>
      </c>
      <c r="D45" s="71">
        <f t="shared" si="0"/>
        <v>133</v>
      </c>
      <c r="E45" s="71">
        <v>166</v>
      </c>
      <c r="F45" s="71">
        <f t="shared" si="1"/>
        <v>166</v>
      </c>
      <c r="G45" s="39">
        <v>136</v>
      </c>
      <c r="H45" s="40">
        <f t="shared" si="2"/>
        <v>1.0225563909774436</v>
      </c>
      <c r="I45" s="39">
        <v>127</v>
      </c>
      <c r="J45" s="40">
        <f t="shared" si="3"/>
        <v>0.95488721804511278</v>
      </c>
      <c r="K45" s="39">
        <v>134</v>
      </c>
      <c r="L45" s="40">
        <f t="shared" si="4"/>
        <v>0.80722891566265065</v>
      </c>
      <c r="M45" s="39">
        <v>136</v>
      </c>
      <c r="N45" s="40">
        <f t="shared" si="5"/>
        <v>1.0225563909774436</v>
      </c>
      <c r="O45" s="39">
        <v>142</v>
      </c>
      <c r="P45" s="40">
        <f t="shared" si="6"/>
        <v>0.85542168674698793</v>
      </c>
      <c r="Q45" s="39">
        <v>124</v>
      </c>
      <c r="R45" s="40">
        <f t="shared" si="7"/>
        <v>0.93233082706766912</v>
      </c>
      <c r="S45" s="39">
        <v>140</v>
      </c>
      <c r="T45" s="40">
        <f t="shared" si="8"/>
        <v>0.84337349397590367</v>
      </c>
      <c r="U45" s="39">
        <v>131</v>
      </c>
      <c r="V45" s="40">
        <f t="shared" si="9"/>
        <v>0.98496240601503759</v>
      </c>
      <c r="W45" s="39">
        <v>111</v>
      </c>
      <c r="X45" s="40">
        <f t="shared" si="10"/>
        <v>0.66867469879518071</v>
      </c>
    </row>
    <row r="46" spans="1:24" x14ac:dyDescent="0.25">
      <c r="A46" s="2" t="s">
        <v>5</v>
      </c>
      <c r="B46" s="2" t="s">
        <v>50</v>
      </c>
      <c r="C46" s="71">
        <v>519</v>
      </c>
      <c r="D46" s="71">
        <f t="shared" si="0"/>
        <v>519</v>
      </c>
      <c r="E46" s="71">
        <v>579</v>
      </c>
      <c r="F46" s="71">
        <f t="shared" si="1"/>
        <v>579</v>
      </c>
      <c r="G46" s="39">
        <v>510</v>
      </c>
      <c r="H46" s="40">
        <f t="shared" si="2"/>
        <v>0.98265895953757221</v>
      </c>
      <c r="I46" s="39">
        <v>479</v>
      </c>
      <c r="J46" s="40">
        <f t="shared" si="3"/>
        <v>0.92292870905587665</v>
      </c>
      <c r="K46" s="39">
        <v>493</v>
      </c>
      <c r="L46" s="40">
        <f t="shared" si="4"/>
        <v>0.85146804835924006</v>
      </c>
      <c r="M46" s="39">
        <v>505</v>
      </c>
      <c r="N46" s="40">
        <f t="shared" si="5"/>
        <v>0.97302504816955682</v>
      </c>
      <c r="O46" s="39">
        <v>530</v>
      </c>
      <c r="P46" s="40">
        <f t="shared" si="6"/>
        <v>0.91537132987910186</v>
      </c>
      <c r="Q46" s="39">
        <v>503</v>
      </c>
      <c r="R46" s="40">
        <f t="shared" si="7"/>
        <v>0.96917148362235073</v>
      </c>
      <c r="S46" s="39">
        <v>533</v>
      </c>
      <c r="T46" s="40">
        <f t="shared" si="8"/>
        <v>0.92055267702936094</v>
      </c>
      <c r="U46" s="39">
        <v>449</v>
      </c>
      <c r="V46" s="40">
        <f t="shared" si="9"/>
        <v>0.86512524084778419</v>
      </c>
      <c r="W46" s="39">
        <v>537</v>
      </c>
      <c r="X46" s="40">
        <f t="shared" si="10"/>
        <v>0.92746113989637302</v>
      </c>
    </row>
    <row r="47" spans="1:24" x14ac:dyDescent="0.25">
      <c r="A47" s="2" t="s">
        <v>2</v>
      </c>
      <c r="B47" s="2" t="s">
        <v>51</v>
      </c>
      <c r="C47" s="71">
        <v>197</v>
      </c>
      <c r="D47" s="71">
        <f t="shared" si="0"/>
        <v>197</v>
      </c>
      <c r="E47" s="71">
        <v>236</v>
      </c>
      <c r="F47" s="71">
        <f t="shared" si="1"/>
        <v>236</v>
      </c>
      <c r="G47" s="39">
        <v>218</v>
      </c>
      <c r="H47" s="40">
        <f t="shared" si="2"/>
        <v>1.1065989847715736</v>
      </c>
      <c r="I47" s="39">
        <v>186</v>
      </c>
      <c r="J47" s="40">
        <f t="shared" si="3"/>
        <v>0.9441624365482234</v>
      </c>
      <c r="K47" s="39">
        <v>216</v>
      </c>
      <c r="L47" s="40">
        <f t="shared" si="4"/>
        <v>0.9152542372881356</v>
      </c>
      <c r="M47" s="39">
        <v>247</v>
      </c>
      <c r="N47" s="40">
        <f t="shared" si="5"/>
        <v>1.2538071065989849</v>
      </c>
      <c r="O47" s="39">
        <v>222</v>
      </c>
      <c r="P47" s="40">
        <f t="shared" si="6"/>
        <v>0.94067796610169496</v>
      </c>
      <c r="Q47" s="39">
        <v>243</v>
      </c>
      <c r="R47" s="40">
        <f t="shared" si="7"/>
        <v>1.233502538071066</v>
      </c>
      <c r="S47" s="39">
        <v>205</v>
      </c>
      <c r="T47" s="40">
        <f t="shared" si="8"/>
        <v>0.86864406779661019</v>
      </c>
      <c r="U47" s="39">
        <v>228</v>
      </c>
      <c r="V47" s="40">
        <f t="shared" si="9"/>
        <v>1.1573604060913705</v>
      </c>
      <c r="W47" s="39">
        <v>209</v>
      </c>
      <c r="X47" s="40">
        <f t="shared" si="10"/>
        <v>0.88559322033898302</v>
      </c>
    </row>
    <row r="48" spans="1:24" x14ac:dyDescent="0.25">
      <c r="A48" s="2" t="s">
        <v>4</v>
      </c>
      <c r="B48" s="2" t="s">
        <v>52</v>
      </c>
      <c r="C48" s="71">
        <v>137</v>
      </c>
      <c r="D48" s="71">
        <f t="shared" si="0"/>
        <v>137</v>
      </c>
      <c r="E48" s="71">
        <v>164</v>
      </c>
      <c r="F48" s="71">
        <f t="shared" si="1"/>
        <v>164</v>
      </c>
      <c r="G48" s="39">
        <v>121</v>
      </c>
      <c r="H48" s="40">
        <f t="shared" si="2"/>
        <v>0.88321167883211682</v>
      </c>
      <c r="I48" s="39">
        <v>116</v>
      </c>
      <c r="J48" s="40">
        <f t="shared" si="3"/>
        <v>0.84671532846715325</v>
      </c>
      <c r="K48" s="39">
        <v>173</v>
      </c>
      <c r="L48" s="40">
        <f t="shared" si="4"/>
        <v>1.0548780487804879</v>
      </c>
      <c r="M48" s="39">
        <v>139</v>
      </c>
      <c r="N48" s="40">
        <f t="shared" si="5"/>
        <v>1.0145985401459854</v>
      </c>
      <c r="O48" s="39">
        <v>160</v>
      </c>
      <c r="P48" s="40">
        <f t="shared" si="6"/>
        <v>0.97560975609756095</v>
      </c>
      <c r="Q48" s="39">
        <v>141</v>
      </c>
      <c r="R48" s="40">
        <f t="shared" si="7"/>
        <v>1.0291970802919708</v>
      </c>
      <c r="S48" s="39">
        <v>166</v>
      </c>
      <c r="T48" s="40">
        <f t="shared" si="8"/>
        <v>1.0121951219512195</v>
      </c>
      <c r="U48" s="39">
        <v>147</v>
      </c>
      <c r="V48" s="40">
        <f t="shared" si="9"/>
        <v>1.0729927007299269</v>
      </c>
      <c r="W48" s="39">
        <v>161</v>
      </c>
      <c r="X48" s="40">
        <f t="shared" si="10"/>
        <v>0.98170731707317072</v>
      </c>
    </row>
    <row r="49" spans="1:24" x14ac:dyDescent="0.25">
      <c r="A49" s="2" t="s">
        <v>5</v>
      </c>
      <c r="B49" s="2" t="s">
        <v>53</v>
      </c>
      <c r="C49" s="71">
        <v>275</v>
      </c>
      <c r="D49" s="71">
        <f t="shared" si="0"/>
        <v>275</v>
      </c>
      <c r="E49" s="71">
        <v>276</v>
      </c>
      <c r="F49" s="71">
        <f t="shared" si="1"/>
        <v>276</v>
      </c>
      <c r="G49" s="39">
        <v>239</v>
      </c>
      <c r="H49" s="40">
        <f t="shared" si="2"/>
        <v>0.86909090909090914</v>
      </c>
      <c r="I49" s="39">
        <v>225</v>
      </c>
      <c r="J49" s="40">
        <f t="shared" si="3"/>
        <v>0.81818181818181823</v>
      </c>
      <c r="K49" s="39">
        <v>215</v>
      </c>
      <c r="L49" s="40">
        <f t="shared" si="4"/>
        <v>0.77898550724637683</v>
      </c>
      <c r="M49" s="39">
        <v>233</v>
      </c>
      <c r="N49" s="40">
        <f t="shared" si="5"/>
        <v>0.84727272727272729</v>
      </c>
      <c r="O49" s="39">
        <v>191</v>
      </c>
      <c r="P49" s="40">
        <f t="shared" si="6"/>
        <v>0.69202898550724634</v>
      </c>
      <c r="Q49" s="39">
        <v>234</v>
      </c>
      <c r="R49" s="40">
        <f t="shared" si="7"/>
        <v>0.85090909090909095</v>
      </c>
      <c r="S49" s="39">
        <v>187</v>
      </c>
      <c r="T49" s="40">
        <f t="shared" si="8"/>
        <v>0.67753623188405798</v>
      </c>
      <c r="U49" s="39">
        <v>219</v>
      </c>
      <c r="V49" s="40">
        <f t="shared" si="9"/>
        <v>0.79636363636363638</v>
      </c>
      <c r="W49" s="39">
        <v>218</v>
      </c>
      <c r="X49" s="40">
        <f t="shared" si="10"/>
        <v>0.78985507246376807</v>
      </c>
    </row>
    <row r="50" spans="1:24" x14ac:dyDescent="0.25">
      <c r="A50" s="2" t="s">
        <v>3</v>
      </c>
      <c r="B50" s="2" t="s">
        <v>54</v>
      </c>
      <c r="C50" s="71">
        <v>273</v>
      </c>
      <c r="D50" s="71">
        <f t="shared" si="0"/>
        <v>273</v>
      </c>
      <c r="E50" s="71">
        <v>278</v>
      </c>
      <c r="F50" s="71">
        <f t="shared" si="1"/>
        <v>278</v>
      </c>
      <c r="G50" s="39">
        <v>256</v>
      </c>
      <c r="H50" s="40">
        <f t="shared" si="2"/>
        <v>0.93772893772893773</v>
      </c>
      <c r="I50" s="39">
        <v>245</v>
      </c>
      <c r="J50" s="40">
        <f t="shared" si="3"/>
        <v>0.89743589743589747</v>
      </c>
      <c r="K50" s="39">
        <v>247</v>
      </c>
      <c r="L50" s="40">
        <f t="shared" si="4"/>
        <v>0.88848920863309355</v>
      </c>
      <c r="M50" s="39">
        <v>267</v>
      </c>
      <c r="N50" s="40">
        <f t="shared" si="5"/>
        <v>0.97802197802197799</v>
      </c>
      <c r="O50" s="39">
        <v>252</v>
      </c>
      <c r="P50" s="40">
        <f t="shared" si="6"/>
        <v>0.90647482014388492</v>
      </c>
      <c r="Q50" s="39">
        <v>265</v>
      </c>
      <c r="R50" s="40">
        <f t="shared" si="7"/>
        <v>0.97069597069597069</v>
      </c>
      <c r="S50" s="39">
        <v>248</v>
      </c>
      <c r="T50" s="40">
        <f t="shared" si="8"/>
        <v>0.8920863309352518</v>
      </c>
      <c r="U50" s="39">
        <v>261</v>
      </c>
      <c r="V50" s="40">
        <f t="shared" si="9"/>
        <v>0.95604395604395609</v>
      </c>
      <c r="W50" s="39">
        <v>260</v>
      </c>
      <c r="X50" s="40">
        <f t="shared" si="10"/>
        <v>0.93525179856115104</v>
      </c>
    </row>
    <row r="51" spans="1:24" x14ac:dyDescent="0.25">
      <c r="A51" s="2" t="s">
        <v>3</v>
      </c>
      <c r="B51" s="2" t="s">
        <v>55</v>
      </c>
      <c r="C51" s="71">
        <v>70</v>
      </c>
      <c r="D51" s="71">
        <f t="shared" si="0"/>
        <v>70</v>
      </c>
      <c r="E51" s="71">
        <v>97</v>
      </c>
      <c r="F51" s="71">
        <f t="shared" si="1"/>
        <v>97</v>
      </c>
      <c r="G51" s="39">
        <v>67</v>
      </c>
      <c r="H51" s="40">
        <f t="shared" si="2"/>
        <v>0.95714285714285718</v>
      </c>
      <c r="I51" s="39">
        <v>67</v>
      </c>
      <c r="J51" s="40">
        <f t="shared" si="3"/>
        <v>0.95714285714285718</v>
      </c>
      <c r="K51" s="39">
        <v>68</v>
      </c>
      <c r="L51" s="40">
        <f t="shared" si="4"/>
        <v>0.7010309278350515</v>
      </c>
      <c r="M51" s="39">
        <v>76</v>
      </c>
      <c r="N51" s="40">
        <f t="shared" si="5"/>
        <v>1.0857142857142856</v>
      </c>
      <c r="O51" s="39">
        <v>66</v>
      </c>
      <c r="P51" s="40">
        <f t="shared" si="6"/>
        <v>0.68041237113402064</v>
      </c>
      <c r="Q51" s="39">
        <v>77</v>
      </c>
      <c r="R51" s="40">
        <f t="shared" si="7"/>
        <v>1.1000000000000001</v>
      </c>
      <c r="S51" s="39">
        <v>64</v>
      </c>
      <c r="T51" s="40">
        <f t="shared" si="8"/>
        <v>0.65979381443298968</v>
      </c>
      <c r="U51" s="39">
        <v>74</v>
      </c>
      <c r="V51" s="40">
        <f t="shared" si="9"/>
        <v>1.0571428571428572</v>
      </c>
      <c r="W51" s="39">
        <v>67</v>
      </c>
      <c r="X51" s="40">
        <f t="shared" si="10"/>
        <v>0.69072164948453607</v>
      </c>
    </row>
    <row r="52" spans="1:24" x14ac:dyDescent="0.25">
      <c r="A52" s="2" t="s">
        <v>5</v>
      </c>
      <c r="B52" s="2" t="s">
        <v>56</v>
      </c>
      <c r="C52" s="71">
        <v>211</v>
      </c>
      <c r="D52" s="71">
        <f t="shared" si="0"/>
        <v>211</v>
      </c>
      <c r="E52" s="71">
        <v>275</v>
      </c>
      <c r="F52" s="71">
        <f t="shared" si="1"/>
        <v>275</v>
      </c>
      <c r="G52" s="39">
        <v>213</v>
      </c>
      <c r="H52" s="40">
        <f t="shared" si="2"/>
        <v>1.0094786729857821</v>
      </c>
      <c r="I52" s="39">
        <v>197</v>
      </c>
      <c r="J52" s="40">
        <f t="shared" si="3"/>
        <v>0.93364928909952605</v>
      </c>
      <c r="K52" s="39">
        <v>255</v>
      </c>
      <c r="L52" s="40">
        <f t="shared" si="4"/>
        <v>0.92727272727272725</v>
      </c>
      <c r="M52" s="39">
        <v>227</v>
      </c>
      <c r="N52" s="40">
        <f t="shared" si="5"/>
        <v>1.0758293838862558</v>
      </c>
      <c r="O52" s="39">
        <v>271</v>
      </c>
      <c r="P52" s="40">
        <f t="shared" si="6"/>
        <v>0.98545454545454547</v>
      </c>
      <c r="Q52" s="39">
        <v>216</v>
      </c>
      <c r="R52" s="40">
        <f t="shared" si="7"/>
        <v>1.0236966824644549</v>
      </c>
      <c r="S52" s="39">
        <v>263</v>
      </c>
      <c r="T52" s="40">
        <f t="shared" si="8"/>
        <v>0.95636363636363642</v>
      </c>
      <c r="U52" s="39">
        <v>219</v>
      </c>
      <c r="V52" s="40">
        <f t="shared" si="9"/>
        <v>1.0379146919431279</v>
      </c>
      <c r="W52" s="39">
        <v>267</v>
      </c>
      <c r="X52" s="40">
        <f t="shared" si="10"/>
        <v>0.97090909090909094</v>
      </c>
    </row>
    <row r="53" spans="1:24" x14ac:dyDescent="0.25">
      <c r="A53" s="2" t="s">
        <v>5</v>
      </c>
      <c r="B53" s="2" t="s">
        <v>57</v>
      </c>
      <c r="C53" s="71">
        <v>154</v>
      </c>
      <c r="D53" s="71">
        <f t="shared" si="0"/>
        <v>154</v>
      </c>
      <c r="E53" s="71">
        <v>152</v>
      </c>
      <c r="F53" s="71">
        <f t="shared" si="1"/>
        <v>152</v>
      </c>
      <c r="G53" s="39">
        <v>166</v>
      </c>
      <c r="H53" s="40">
        <f t="shared" si="2"/>
        <v>1.0779220779220779</v>
      </c>
      <c r="I53" s="39">
        <v>165</v>
      </c>
      <c r="J53" s="40">
        <f t="shared" si="3"/>
        <v>1.0714285714285714</v>
      </c>
      <c r="K53" s="39">
        <v>179</v>
      </c>
      <c r="L53" s="40">
        <f t="shared" si="4"/>
        <v>1.1776315789473684</v>
      </c>
      <c r="M53" s="39">
        <v>184</v>
      </c>
      <c r="N53" s="40">
        <f t="shared" si="5"/>
        <v>1.1948051948051948</v>
      </c>
      <c r="O53" s="39">
        <v>170</v>
      </c>
      <c r="P53" s="40">
        <f t="shared" si="6"/>
        <v>1.118421052631579</v>
      </c>
      <c r="Q53" s="39">
        <v>186</v>
      </c>
      <c r="R53" s="40">
        <f t="shared" si="7"/>
        <v>1.2077922077922079</v>
      </c>
      <c r="S53" s="39">
        <v>174</v>
      </c>
      <c r="T53" s="40">
        <f t="shared" si="8"/>
        <v>1.1447368421052631</v>
      </c>
      <c r="U53" s="39">
        <v>191</v>
      </c>
      <c r="V53" s="40">
        <f t="shared" si="9"/>
        <v>1.2402597402597402</v>
      </c>
      <c r="W53" s="39">
        <v>174</v>
      </c>
      <c r="X53" s="40">
        <f t="shared" si="10"/>
        <v>1.1447368421052631</v>
      </c>
    </row>
    <row r="54" spans="1:24" x14ac:dyDescent="0.25">
      <c r="A54" s="2" t="s">
        <v>3</v>
      </c>
      <c r="B54" s="2" t="s">
        <v>58</v>
      </c>
      <c r="C54" s="71">
        <v>703</v>
      </c>
      <c r="D54" s="71">
        <f t="shared" si="0"/>
        <v>703</v>
      </c>
      <c r="E54" s="71">
        <v>656</v>
      </c>
      <c r="F54" s="71">
        <f t="shared" si="1"/>
        <v>656</v>
      </c>
      <c r="G54" s="39">
        <v>611</v>
      </c>
      <c r="H54" s="40">
        <f t="shared" si="2"/>
        <v>0.86913229018492177</v>
      </c>
      <c r="I54" s="39">
        <v>592</v>
      </c>
      <c r="J54" s="40">
        <f t="shared" si="3"/>
        <v>0.84210526315789469</v>
      </c>
      <c r="K54" s="39">
        <v>626</v>
      </c>
      <c r="L54" s="40">
        <f t="shared" si="4"/>
        <v>0.95426829268292679</v>
      </c>
      <c r="M54" s="39">
        <v>627</v>
      </c>
      <c r="N54" s="40">
        <f t="shared" si="5"/>
        <v>0.89189189189189189</v>
      </c>
      <c r="O54" s="39">
        <v>615</v>
      </c>
      <c r="P54" s="40">
        <f t="shared" si="6"/>
        <v>0.9375</v>
      </c>
      <c r="Q54" s="39">
        <v>613</v>
      </c>
      <c r="R54" s="40">
        <f t="shared" si="7"/>
        <v>0.87197724039829305</v>
      </c>
      <c r="S54" s="39">
        <v>588</v>
      </c>
      <c r="T54" s="40">
        <f t="shared" si="8"/>
        <v>0.89634146341463417</v>
      </c>
      <c r="U54" s="39">
        <v>615</v>
      </c>
      <c r="V54" s="40">
        <f t="shared" si="9"/>
        <v>0.87482219061166433</v>
      </c>
      <c r="W54" s="39">
        <v>606</v>
      </c>
      <c r="X54" s="40">
        <f t="shared" si="10"/>
        <v>0.92378048780487809</v>
      </c>
    </row>
    <row r="55" spans="1:24" x14ac:dyDescent="0.25">
      <c r="A55" s="2" t="s">
        <v>4</v>
      </c>
      <c r="B55" s="2" t="s">
        <v>59</v>
      </c>
      <c r="C55" s="71">
        <v>228</v>
      </c>
      <c r="D55" s="71">
        <f t="shared" si="0"/>
        <v>228</v>
      </c>
      <c r="E55" s="71">
        <v>244</v>
      </c>
      <c r="F55" s="71">
        <f t="shared" si="1"/>
        <v>244</v>
      </c>
      <c r="G55" s="39">
        <v>214</v>
      </c>
      <c r="H55" s="40">
        <f t="shared" si="2"/>
        <v>0.93859649122807021</v>
      </c>
      <c r="I55" s="39">
        <v>208</v>
      </c>
      <c r="J55" s="40">
        <f t="shared" si="3"/>
        <v>0.91228070175438591</v>
      </c>
      <c r="K55" s="39">
        <v>225</v>
      </c>
      <c r="L55" s="40">
        <f t="shared" si="4"/>
        <v>0.92213114754098358</v>
      </c>
      <c r="M55" s="39">
        <v>202</v>
      </c>
      <c r="N55" s="40">
        <f t="shared" si="5"/>
        <v>0.88596491228070173</v>
      </c>
      <c r="O55" s="39">
        <v>224</v>
      </c>
      <c r="P55" s="40">
        <f t="shared" si="6"/>
        <v>0.91803278688524592</v>
      </c>
      <c r="Q55" s="39">
        <v>203</v>
      </c>
      <c r="R55" s="40">
        <f t="shared" si="7"/>
        <v>0.89035087719298245</v>
      </c>
      <c r="S55" s="39">
        <v>218</v>
      </c>
      <c r="T55" s="40">
        <f t="shared" si="8"/>
        <v>0.89344262295081966</v>
      </c>
      <c r="U55" s="39">
        <v>195</v>
      </c>
      <c r="V55" s="40">
        <f t="shared" si="9"/>
        <v>0.85526315789473684</v>
      </c>
      <c r="W55" s="39">
        <v>206</v>
      </c>
      <c r="X55" s="40">
        <f t="shared" si="10"/>
        <v>0.84426229508196726</v>
      </c>
    </row>
    <row r="56" spans="1:24" x14ac:dyDescent="0.25">
      <c r="A56" s="2" t="s">
        <v>3</v>
      </c>
      <c r="B56" s="2" t="s">
        <v>60</v>
      </c>
      <c r="C56" s="71">
        <v>344</v>
      </c>
      <c r="D56" s="71">
        <f t="shared" si="0"/>
        <v>344</v>
      </c>
      <c r="E56" s="71">
        <v>338</v>
      </c>
      <c r="F56" s="71">
        <f t="shared" si="1"/>
        <v>338</v>
      </c>
      <c r="G56" s="39">
        <v>330</v>
      </c>
      <c r="H56" s="40">
        <f t="shared" si="2"/>
        <v>0.95930232558139539</v>
      </c>
      <c r="I56" s="39">
        <v>323</v>
      </c>
      <c r="J56" s="40">
        <f t="shared" si="3"/>
        <v>0.93895348837209303</v>
      </c>
      <c r="K56" s="39">
        <v>321</v>
      </c>
      <c r="L56" s="40">
        <f t="shared" si="4"/>
        <v>0.94970414201183428</v>
      </c>
      <c r="M56" s="39">
        <v>320</v>
      </c>
      <c r="N56" s="40">
        <f t="shared" si="5"/>
        <v>0.93023255813953487</v>
      </c>
      <c r="O56" s="39">
        <v>339</v>
      </c>
      <c r="P56" s="40">
        <f t="shared" si="6"/>
        <v>1.0029585798816567</v>
      </c>
      <c r="Q56" s="39">
        <v>310</v>
      </c>
      <c r="R56" s="40">
        <f t="shared" si="7"/>
        <v>0.90116279069767447</v>
      </c>
      <c r="S56" s="39">
        <v>350</v>
      </c>
      <c r="T56" s="40">
        <f t="shared" si="8"/>
        <v>1.0355029585798816</v>
      </c>
      <c r="U56" s="39">
        <v>315</v>
      </c>
      <c r="V56" s="40">
        <f t="shared" si="9"/>
        <v>0.91569767441860461</v>
      </c>
      <c r="W56" s="39">
        <v>376</v>
      </c>
      <c r="X56" s="40">
        <f t="shared" si="10"/>
        <v>1.1124260355029585</v>
      </c>
    </row>
    <row r="57" spans="1:24" x14ac:dyDescent="0.25">
      <c r="A57" s="2" t="s">
        <v>3</v>
      </c>
      <c r="B57" s="2" t="s">
        <v>61</v>
      </c>
      <c r="C57" s="71">
        <v>317</v>
      </c>
      <c r="D57" s="71">
        <f t="shared" si="0"/>
        <v>317</v>
      </c>
      <c r="E57" s="71">
        <v>383</v>
      </c>
      <c r="F57" s="71">
        <f t="shared" si="1"/>
        <v>383</v>
      </c>
      <c r="G57" s="39">
        <v>286</v>
      </c>
      <c r="H57" s="40">
        <f t="shared" si="2"/>
        <v>0.90220820189274453</v>
      </c>
      <c r="I57" s="39">
        <v>283</v>
      </c>
      <c r="J57" s="40">
        <f t="shared" si="3"/>
        <v>0.89274447949526814</v>
      </c>
      <c r="K57" s="39">
        <v>274</v>
      </c>
      <c r="L57" s="40">
        <f t="shared" si="4"/>
        <v>0.71540469973890342</v>
      </c>
      <c r="M57" s="39">
        <v>279</v>
      </c>
      <c r="N57" s="40">
        <f t="shared" si="5"/>
        <v>0.88012618296529965</v>
      </c>
      <c r="O57" s="39">
        <v>281</v>
      </c>
      <c r="P57" s="40">
        <f t="shared" si="6"/>
        <v>0.73368146214099217</v>
      </c>
      <c r="Q57" s="39">
        <v>284</v>
      </c>
      <c r="R57" s="40">
        <f t="shared" si="7"/>
        <v>0.89589905362776023</v>
      </c>
      <c r="S57" s="39">
        <v>295</v>
      </c>
      <c r="T57" s="40">
        <f t="shared" si="8"/>
        <v>0.77023498694516968</v>
      </c>
      <c r="U57" s="39">
        <v>265</v>
      </c>
      <c r="V57" s="40">
        <f t="shared" si="9"/>
        <v>0.83596214511041012</v>
      </c>
      <c r="W57" s="39">
        <v>272</v>
      </c>
      <c r="X57" s="40">
        <f t="shared" si="10"/>
        <v>0.71018276762402088</v>
      </c>
    </row>
    <row r="58" spans="1:24" x14ac:dyDescent="0.25">
      <c r="A58" s="2" t="s">
        <v>5</v>
      </c>
      <c r="B58" s="2" t="s">
        <v>62</v>
      </c>
      <c r="C58" s="71">
        <v>308</v>
      </c>
      <c r="D58" s="71">
        <f t="shared" si="0"/>
        <v>308</v>
      </c>
      <c r="E58" s="71">
        <v>311</v>
      </c>
      <c r="F58" s="71">
        <f t="shared" si="1"/>
        <v>311</v>
      </c>
      <c r="G58" s="39">
        <v>266</v>
      </c>
      <c r="H58" s="40">
        <f t="shared" si="2"/>
        <v>0.86363636363636365</v>
      </c>
      <c r="I58" s="39">
        <v>255</v>
      </c>
      <c r="J58" s="40">
        <f t="shared" si="3"/>
        <v>0.82792207792207795</v>
      </c>
      <c r="K58" s="39">
        <v>225</v>
      </c>
      <c r="L58" s="40">
        <f t="shared" si="4"/>
        <v>0.72347266881028938</v>
      </c>
      <c r="M58" s="39">
        <v>249</v>
      </c>
      <c r="N58" s="40">
        <f t="shared" si="5"/>
        <v>0.80844155844155841</v>
      </c>
      <c r="O58" s="39">
        <v>226</v>
      </c>
      <c r="P58" s="40">
        <f t="shared" si="6"/>
        <v>0.72668810289389063</v>
      </c>
      <c r="Q58" s="39">
        <v>255</v>
      </c>
      <c r="R58" s="40">
        <f t="shared" si="7"/>
        <v>0.82792207792207795</v>
      </c>
      <c r="S58" s="39">
        <v>243</v>
      </c>
      <c r="T58" s="40">
        <f t="shared" si="8"/>
        <v>0.7813504823151125</v>
      </c>
      <c r="U58" s="39">
        <v>227</v>
      </c>
      <c r="V58" s="40">
        <f t="shared" si="9"/>
        <v>0.73701298701298701</v>
      </c>
      <c r="W58" s="39">
        <v>224</v>
      </c>
      <c r="X58" s="40">
        <f t="shared" si="10"/>
        <v>0.72025723472668812</v>
      </c>
    </row>
    <row r="59" spans="1:24" x14ac:dyDescent="0.25">
      <c r="A59" s="2" t="s">
        <v>3</v>
      </c>
      <c r="B59" s="2" t="s">
        <v>63</v>
      </c>
      <c r="C59" s="71">
        <v>81</v>
      </c>
      <c r="D59" s="71">
        <f t="shared" si="0"/>
        <v>81</v>
      </c>
      <c r="E59" s="71">
        <v>85</v>
      </c>
      <c r="F59" s="71">
        <f t="shared" si="1"/>
        <v>85</v>
      </c>
      <c r="G59" s="39">
        <v>92</v>
      </c>
      <c r="H59" s="40">
        <f t="shared" si="2"/>
        <v>1.1358024691358024</v>
      </c>
      <c r="I59" s="39">
        <v>93</v>
      </c>
      <c r="J59" s="40">
        <f t="shared" si="3"/>
        <v>1.1481481481481481</v>
      </c>
      <c r="K59" s="39">
        <v>96</v>
      </c>
      <c r="L59" s="40">
        <f t="shared" si="4"/>
        <v>1.1294117647058823</v>
      </c>
      <c r="M59" s="39">
        <v>108</v>
      </c>
      <c r="N59" s="40">
        <f t="shared" si="5"/>
        <v>1.3333333333333333</v>
      </c>
      <c r="O59" s="39">
        <v>92</v>
      </c>
      <c r="P59" s="40">
        <f t="shared" si="6"/>
        <v>1.0823529411764705</v>
      </c>
      <c r="Q59" s="39">
        <v>99</v>
      </c>
      <c r="R59" s="40">
        <f t="shared" si="7"/>
        <v>1.2222222222222223</v>
      </c>
      <c r="S59" s="39">
        <v>88</v>
      </c>
      <c r="T59" s="40">
        <f t="shared" si="8"/>
        <v>1.0352941176470589</v>
      </c>
      <c r="U59" s="39">
        <v>109</v>
      </c>
      <c r="V59" s="40">
        <f t="shared" si="9"/>
        <v>1.345679012345679</v>
      </c>
      <c r="W59" s="39">
        <v>96</v>
      </c>
      <c r="X59" s="40">
        <f t="shared" si="10"/>
        <v>1.1294117647058823</v>
      </c>
    </row>
    <row r="60" spans="1:24" x14ac:dyDescent="0.25">
      <c r="A60" s="2" t="s">
        <v>5</v>
      </c>
      <c r="B60" s="2" t="s">
        <v>64</v>
      </c>
      <c r="C60" s="71">
        <v>190</v>
      </c>
      <c r="D60" s="71">
        <f t="shared" si="0"/>
        <v>190</v>
      </c>
      <c r="E60" s="71">
        <v>239</v>
      </c>
      <c r="F60" s="71">
        <f t="shared" si="1"/>
        <v>239</v>
      </c>
      <c r="G60" s="39">
        <v>181</v>
      </c>
      <c r="H60" s="40">
        <f t="shared" si="2"/>
        <v>0.95263157894736838</v>
      </c>
      <c r="I60" s="39">
        <v>175</v>
      </c>
      <c r="J60" s="40">
        <f t="shared" si="3"/>
        <v>0.92105263157894735</v>
      </c>
      <c r="K60" s="39">
        <v>212</v>
      </c>
      <c r="L60" s="40">
        <f t="shared" si="4"/>
        <v>0.88702928870292885</v>
      </c>
      <c r="M60" s="39">
        <v>197</v>
      </c>
      <c r="N60" s="40">
        <f t="shared" si="5"/>
        <v>1.0368421052631578</v>
      </c>
      <c r="O60" s="39">
        <v>209</v>
      </c>
      <c r="P60" s="40">
        <f t="shared" si="6"/>
        <v>0.87447698744769875</v>
      </c>
      <c r="Q60" s="39">
        <v>192</v>
      </c>
      <c r="R60" s="40">
        <f t="shared" si="7"/>
        <v>1.0105263157894737</v>
      </c>
      <c r="S60" s="39">
        <v>217</v>
      </c>
      <c r="T60" s="40">
        <f t="shared" si="8"/>
        <v>0.90794979079497906</v>
      </c>
      <c r="U60" s="39">
        <v>191</v>
      </c>
      <c r="V60" s="40">
        <f t="shared" si="9"/>
        <v>1.0052631578947369</v>
      </c>
      <c r="W60" s="39">
        <v>205</v>
      </c>
      <c r="X60" s="40">
        <f t="shared" si="10"/>
        <v>0.85774058577405854</v>
      </c>
    </row>
    <row r="61" spans="1:24" x14ac:dyDescent="0.25">
      <c r="A61" s="2" t="s">
        <v>4</v>
      </c>
      <c r="B61" s="2" t="s">
        <v>65</v>
      </c>
      <c r="C61" s="71">
        <v>318</v>
      </c>
      <c r="D61" s="71">
        <f t="shared" si="0"/>
        <v>318</v>
      </c>
      <c r="E61" s="71">
        <v>229</v>
      </c>
      <c r="F61" s="71">
        <f t="shared" si="1"/>
        <v>229</v>
      </c>
      <c r="G61" s="39">
        <v>286</v>
      </c>
      <c r="H61" s="40">
        <f t="shared" si="2"/>
        <v>0.89937106918238996</v>
      </c>
      <c r="I61" s="39">
        <v>278</v>
      </c>
      <c r="J61" s="40">
        <f t="shared" si="3"/>
        <v>0.87421383647798745</v>
      </c>
      <c r="K61" s="39">
        <v>304</v>
      </c>
      <c r="L61" s="40">
        <f t="shared" si="4"/>
        <v>1.3275109170305677</v>
      </c>
      <c r="M61" s="39">
        <v>305</v>
      </c>
      <c r="N61" s="40">
        <f t="shared" si="5"/>
        <v>0.95911949685534592</v>
      </c>
      <c r="O61" s="39">
        <v>302</v>
      </c>
      <c r="P61" s="40">
        <f t="shared" si="6"/>
        <v>1.3187772925764192</v>
      </c>
      <c r="Q61" s="39">
        <v>300</v>
      </c>
      <c r="R61" s="40">
        <f t="shared" si="7"/>
        <v>0.94339622641509435</v>
      </c>
      <c r="S61" s="39">
        <v>290</v>
      </c>
      <c r="T61" s="40">
        <f t="shared" si="8"/>
        <v>1.2663755458515285</v>
      </c>
      <c r="U61" s="39">
        <v>305</v>
      </c>
      <c r="V61" s="40">
        <f t="shared" si="9"/>
        <v>0.95911949685534592</v>
      </c>
      <c r="W61" s="39">
        <v>272</v>
      </c>
      <c r="X61" s="40">
        <f t="shared" si="10"/>
        <v>1.1877729257641922</v>
      </c>
    </row>
    <row r="62" spans="1:24" x14ac:dyDescent="0.25">
      <c r="A62" s="2" t="s">
        <v>5</v>
      </c>
      <c r="B62" s="2" t="s">
        <v>66</v>
      </c>
      <c r="C62" s="71">
        <v>127</v>
      </c>
      <c r="D62" s="71">
        <f t="shared" si="0"/>
        <v>127</v>
      </c>
      <c r="E62" s="71">
        <v>144</v>
      </c>
      <c r="F62" s="71">
        <f t="shared" si="1"/>
        <v>144</v>
      </c>
      <c r="G62" s="39">
        <v>122</v>
      </c>
      <c r="H62" s="40">
        <f t="shared" si="2"/>
        <v>0.96062992125984248</v>
      </c>
      <c r="I62" s="39">
        <v>111</v>
      </c>
      <c r="J62" s="40">
        <f t="shared" si="3"/>
        <v>0.87401574803149606</v>
      </c>
      <c r="K62" s="39">
        <v>138</v>
      </c>
      <c r="L62" s="40">
        <f t="shared" si="4"/>
        <v>0.95833333333333337</v>
      </c>
      <c r="M62" s="39">
        <v>116</v>
      </c>
      <c r="N62" s="40">
        <f t="shared" si="5"/>
        <v>0.91338582677165359</v>
      </c>
      <c r="O62" s="39">
        <v>144</v>
      </c>
      <c r="P62" s="40">
        <f t="shared" si="6"/>
        <v>1</v>
      </c>
      <c r="Q62" s="39">
        <v>118</v>
      </c>
      <c r="R62" s="40">
        <f t="shared" si="7"/>
        <v>0.92913385826771655</v>
      </c>
      <c r="S62" s="39">
        <v>149</v>
      </c>
      <c r="T62" s="40">
        <f t="shared" si="8"/>
        <v>1.0347222222222223</v>
      </c>
      <c r="U62" s="39">
        <v>118</v>
      </c>
      <c r="V62" s="40">
        <f t="shared" si="9"/>
        <v>0.92913385826771655</v>
      </c>
      <c r="W62" s="39">
        <v>130</v>
      </c>
      <c r="X62" s="40">
        <f t="shared" si="10"/>
        <v>0.90277777777777779</v>
      </c>
    </row>
    <row r="63" spans="1:24" x14ac:dyDescent="0.25">
      <c r="A63" s="2" t="s">
        <v>2</v>
      </c>
      <c r="B63" s="2" t="s">
        <v>67</v>
      </c>
      <c r="C63" s="71">
        <v>111</v>
      </c>
      <c r="D63" s="71">
        <f t="shared" si="0"/>
        <v>111</v>
      </c>
      <c r="E63" s="71">
        <v>155</v>
      </c>
      <c r="F63" s="71">
        <f t="shared" si="1"/>
        <v>155</v>
      </c>
      <c r="G63" s="39">
        <v>93</v>
      </c>
      <c r="H63" s="40">
        <f t="shared" si="2"/>
        <v>0.83783783783783783</v>
      </c>
      <c r="I63" s="39">
        <v>90</v>
      </c>
      <c r="J63" s="40">
        <f t="shared" si="3"/>
        <v>0.81081081081081086</v>
      </c>
      <c r="K63" s="39">
        <v>85</v>
      </c>
      <c r="L63" s="40">
        <f t="shared" si="4"/>
        <v>0.54838709677419351</v>
      </c>
      <c r="M63" s="39">
        <v>98</v>
      </c>
      <c r="N63" s="40">
        <f t="shared" si="5"/>
        <v>0.88288288288288286</v>
      </c>
      <c r="O63" s="39">
        <v>92</v>
      </c>
      <c r="P63" s="40">
        <f t="shared" si="6"/>
        <v>0.59354838709677415</v>
      </c>
      <c r="Q63" s="39">
        <v>95</v>
      </c>
      <c r="R63" s="40">
        <f t="shared" si="7"/>
        <v>0.85585585585585588</v>
      </c>
      <c r="S63" s="39">
        <v>91</v>
      </c>
      <c r="T63" s="40">
        <f t="shared" si="8"/>
        <v>0.58709677419354833</v>
      </c>
      <c r="U63" s="39">
        <v>99</v>
      </c>
      <c r="V63" s="40">
        <f t="shared" si="9"/>
        <v>0.89189189189189189</v>
      </c>
      <c r="W63" s="39">
        <v>88</v>
      </c>
      <c r="X63" s="40">
        <f t="shared" si="10"/>
        <v>0.56774193548387097</v>
      </c>
    </row>
    <row r="64" spans="1:24" x14ac:dyDescent="0.25">
      <c r="A64" s="2" t="s">
        <v>2</v>
      </c>
      <c r="B64" s="2" t="s">
        <v>68</v>
      </c>
      <c r="C64" s="71">
        <v>656</v>
      </c>
      <c r="D64" s="71">
        <f t="shared" si="0"/>
        <v>656</v>
      </c>
      <c r="E64" s="71">
        <v>685</v>
      </c>
      <c r="F64" s="71">
        <f t="shared" si="1"/>
        <v>685</v>
      </c>
      <c r="G64" s="39">
        <v>597</v>
      </c>
      <c r="H64" s="40">
        <f t="shared" si="2"/>
        <v>0.91006097560975607</v>
      </c>
      <c r="I64" s="39">
        <v>572</v>
      </c>
      <c r="J64" s="40">
        <f t="shared" si="3"/>
        <v>0.87195121951219512</v>
      </c>
      <c r="K64" s="39">
        <v>581</v>
      </c>
      <c r="L64" s="40">
        <f t="shared" si="4"/>
        <v>0.84817518248175183</v>
      </c>
      <c r="M64" s="39">
        <v>581</v>
      </c>
      <c r="N64" s="40">
        <f t="shared" si="5"/>
        <v>0.88567073170731703</v>
      </c>
      <c r="O64" s="39">
        <v>597</v>
      </c>
      <c r="P64" s="40">
        <f t="shared" si="6"/>
        <v>0.87153284671532849</v>
      </c>
      <c r="Q64" s="39">
        <v>593</v>
      </c>
      <c r="R64" s="40">
        <f t="shared" si="7"/>
        <v>0.90396341463414631</v>
      </c>
      <c r="S64" s="39">
        <v>592</v>
      </c>
      <c r="T64" s="40">
        <f t="shared" si="8"/>
        <v>0.8642335766423358</v>
      </c>
      <c r="U64" s="39">
        <v>568</v>
      </c>
      <c r="V64" s="40">
        <f t="shared" si="9"/>
        <v>0.86585365853658536</v>
      </c>
      <c r="W64" s="39">
        <v>581</v>
      </c>
      <c r="X64" s="40">
        <f t="shared" si="10"/>
        <v>0.84817518248175183</v>
      </c>
    </row>
    <row r="65" spans="1:24" x14ac:dyDescent="0.25">
      <c r="A65" s="2" t="s">
        <v>2</v>
      </c>
      <c r="B65" s="2" t="s">
        <v>69</v>
      </c>
      <c r="C65" s="71">
        <v>306</v>
      </c>
      <c r="D65" s="71">
        <f t="shared" si="0"/>
        <v>306</v>
      </c>
      <c r="E65" s="71">
        <v>260</v>
      </c>
      <c r="F65" s="71">
        <f t="shared" si="1"/>
        <v>260</v>
      </c>
      <c r="G65" s="39">
        <v>244</v>
      </c>
      <c r="H65" s="40">
        <f t="shared" si="2"/>
        <v>0.79738562091503273</v>
      </c>
      <c r="I65" s="39">
        <v>244</v>
      </c>
      <c r="J65" s="40">
        <f t="shared" si="3"/>
        <v>0.79738562091503273</v>
      </c>
      <c r="K65" s="39">
        <v>249</v>
      </c>
      <c r="L65" s="40">
        <f t="shared" si="4"/>
        <v>0.95769230769230773</v>
      </c>
      <c r="M65" s="39">
        <v>248</v>
      </c>
      <c r="N65" s="40">
        <f t="shared" si="5"/>
        <v>0.81045751633986929</v>
      </c>
      <c r="O65" s="39">
        <v>262</v>
      </c>
      <c r="P65" s="40">
        <f t="shared" si="6"/>
        <v>1.0076923076923077</v>
      </c>
      <c r="Q65" s="39">
        <v>243</v>
      </c>
      <c r="R65" s="40">
        <f t="shared" si="7"/>
        <v>0.79411764705882348</v>
      </c>
      <c r="S65" s="39">
        <v>264</v>
      </c>
      <c r="T65" s="40">
        <f t="shared" si="8"/>
        <v>1.0153846153846153</v>
      </c>
      <c r="U65" s="39">
        <v>256</v>
      </c>
      <c r="V65" s="40">
        <f t="shared" si="9"/>
        <v>0.83660130718954251</v>
      </c>
      <c r="W65" s="39">
        <v>259</v>
      </c>
      <c r="X65" s="40">
        <f t="shared" si="10"/>
        <v>0.99615384615384617</v>
      </c>
    </row>
    <row r="66" spans="1:24" x14ac:dyDescent="0.25">
      <c r="A66" s="2" t="s">
        <v>4</v>
      </c>
      <c r="B66" s="2" t="s">
        <v>70</v>
      </c>
      <c r="C66" s="71">
        <v>107</v>
      </c>
      <c r="D66" s="71">
        <f t="shared" si="0"/>
        <v>107</v>
      </c>
      <c r="E66" s="71">
        <v>117</v>
      </c>
      <c r="F66" s="71">
        <f t="shared" si="1"/>
        <v>117</v>
      </c>
      <c r="G66" s="39">
        <v>99</v>
      </c>
      <c r="H66" s="40">
        <f t="shared" si="2"/>
        <v>0.92523364485981308</v>
      </c>
      <c r="I66" s="39">
        <v>99</v>
      </c>
      <c r="J66" s="40">
        <f t="shared" si="3"/>
        <v>0.92523364485981308</v>
      </c>
      <c r="K66" s="39">
        <v>99</v>
      </c>
      <c r="L66" s="40">
        <f t="shared" si="4"/>
        <v>0.84615384615384615</v>
      </c>
      <c r="M66" s="39">
        <v>99</v>
      </c>
      <c r="N66" s="40">
        <f t="shared" si="5"/>
        <v>0.92523364485981308</v>
      </c>
      <c r="O66" s="39">
        <v>101</v>
      </c>
      <c r="P66" s="40">
        <f t="shared" si="6"/>
        <v>0.86324786324786329</v>
      </c>
      <c r="Q66" s="39">
        <v>102</v>
      </c>
      <c r="R66" s="40">
        <f t="shared" si="7"/>
        <v>0.95327102803738317</v>
      </c>
      <c r="S66" s="39">
        <v>101</v>
      </c>
      <c r="T66" s="40">
        <f t="shared" si="8"/>
        <v>0.86324786324786329</v>
      </c>
      <c r="U66" s="39">
        <v>109</v>
      </c>
      <c r="V66" s="40">
        <f t="shared" si="9"/>
        <v>1.0186915887850467</v>
      </c>
      <c r="W66" s="39">
        <v>85</v>
      </c>
      <c r="X66" s="40">
        <f t="shared" si="10"/>
        <v>0.72649572649572647</v>
      </c>
    </row>
    <row r="67" spans="1:24" x14ac:dyDescent="0.25">
      <c r="A67" s="2" t="s">
        <v>4</v>
      </c>
      <c r="B67" s="2" t="s">
        <v>71</v>
      </c>
      <c r="C67" s="71">
        <v>420</v>
      </c>
      <c r="D67" s="71">
        <f t="shared" ref="D67:D79" si="11">C67/12*12</f>
        <v>420</v>
      </c>
      <c r="E67" s="71">
        <v>426</v>
      </c>
      <c r="F67" s="71">
        <f t="shared" ref="F67:F79" si="12">E67/12*12</f>
        <v>426</v>
      </c>
      <c r="G67" s="39">
        <v>396</v>
      </c>
      <c r="H67" s="40">
        <f t="shared" ref="H67:H79" si="13">G67/D67</f>
        <v>0.94285714285714284</v>
      </c>
      <c r="I67" s="39">
        <v>389</v>
      </c>
      <c r="J67" s="40">
        <f t="shared" ref="J67:J79" si="14">I67/D67</f>
        <v>0.92619047619047623</v>
      </c>
      <c r="K67" s="39">
        <v>402</v>
      </c>
      <c r="L67" s="40">
        <f t="shared" ref="L67:L79" si="15">K67/F67</f>
        <v>0.94366197183098588</v>
      </c>
      <c r="M67" s="39">
        <v>400</v>
      </c>
      <c r="N67" s="40">
        <f t="shared" ref="N67:N79" si="16">M67/D67</f>
        <v>0.95238095238095233</v>
      </c>
      <c r="O67" s="39">
        <v>392</v>
      </c>
      <c r="P67" s="40">
        <f t="shared" ref="P67:P79" si="17">O67/F67</f>
        <v>0.92018779342723001</v>
      </c>
      <c r="Q67" s="39">
        <v>398</v>
      </c>
      <c r="R67" s="40">
        <f t="shared" ref="R67:R79" si="18">Q67/D67</f>
        <v>0.94761904761904758</v>
      </c>
      <c r="S67" s="39">
        <v>395</v>
      </c>
      <c r="T67" s="40">
        <f t="shared" ref="T67:T79" si="19">S67/F67</f>
        <v>0.92723004694835676</v>
      </c>
      <c r="U67" s="39">
        <v>415</v>
      </c>
      <c r="V67" s="40">
        <f t="shared" ref="V67:V79" si="20">U67/D67</f>
        <v>0.98809523809523814</v>
      </c>
      <c r="W67" s="39">
        <v>364</v>
      </c>
      <c r="X67" s="40">
        <f t="shared" ref="X67:X79" si="21">W67/F67</f>
        <v>0.85446009389671362</v>
      </c>
    </row>
    <row r="68" spans="1:24" x14ac:dyDescent="0.25">
      <c r="A68" s="2" t="s">
        <v>5</v>
      </c>
      <c r="B68" s="2" t="s">
        <v>72</v>
      </c>
      <c r="C68" s="71">
        <v>118</v>
      </c>
      <c r="D68" s="71">
        <f t="shared" si="11"/>
        <v>118</v>
      </c>
      <c r="E68" s="71">
        <v>150</v>
      </c>
      <c r="F68" s="71">
        <f t="shared" si="12"/>
        <v>150</v>
      </c>
      <c r="G68" s="39">
        <v>115</v>
      </c>
      <c r="H68" s="40">
        <f t="shared" si="13"/>
        <v>0.97457627118644063</v>
      </c>
      <c r="I68" s="39">
        <v>115</v>
      </c>
      <c r="J68" s="40">
        <f t="shared" si="14"/>
        <v>0.97457627118644063</v>
      </c>
      <c r="K68" s="39">
        <v>107</v>
      </c>
      <c r="L68" s="40">
        <f t="shared" si="15"/>
        <v>0.71333333333333337</v>
      </c>
      <c r="M68" s="39">
        <v>81</v>
      </c>
      <c r="N68" s="40">
        <f t="shared" si="16"/>
        <v>0.68644067796610164</v>
      </c>
      <c r="O68" s="39">
        <v>105</v>
      </c>
      <c r="P68" s="40">
        <f t="shared" si="17"/>
        <v>0.7</v>
      </c>
      <c r="Q68" s="39">
        <v>86</v>
      </c>
      <c r="R68" s="40">
        <f t="shared" si="18"/>
        <v>0.72881355932203384</v>
      </c>
      <c r="S68" s="39">
        <v>105</v>
      </c>
      <c r="T68" s="40">
        <f t="shared" si="19"/>
        <v>0.7</v>
      </c>
      <c r="U68" s="39">
        <v>86</v>
      </c>
      <c r="V68" s="40">
        <f t="shared" si="20"/>
        <v>0.72881355932203384</v>
      </c>
      <c r="W68" s="39">
        <v>108</v>
      </c>
      <c r="X68" s="40">
        <f t="shared" si="21"/>
        <v>0.72</v>
      </c>
    </row>
    <row r="69" spans="1:24" x14ac:dyDescent="0.25">
      <c r="A69" s="2" t="s">
        <v>3</v>
      </c>
      <c r="B69" s="2" t="s">
        <v>73</v>
      </c>
      <c r="C69" s="71">
        <v>1809</v>
      </c>
      <c r="D69" s="71">
        <f t="shared" si="11"/>
        <v>1809</v>
      </c>
      <c r="E69" s="71">
        <v>1766</v>
      </c>
      <c r="F69" s="71">
        <f t="shared" si="12"/>
        <v>1766</v>
      </c>
      <c r="G69" s="39">
        <v>1492</v>
      </c>
      <c r="H69" s="40">
        <f t="shared" si="13"/>
        <v>0.82476506357103374</v>
      </c>
      <c r="I69" s="39">
        <v>1335</v>
      </c>
      <c r="J69" s="40">
        <f t="shared" si="14"/>
        <v>0.73797678275290213</v>
      </c>
      <c r="K69" s="39">
        <v>1282</v>
      </c>
      <c r="L69" s="40">
        <f t="shared" si="15"/>
        <v>0.72593431483578708</v>
      </c>
      <c r="M69" s="39">
        <v>1452</v>
      </c>
      <c r="N69" s="40">
        <f t="shared" si="16"/>
        <v>0.80265339966832505</v>
      </c>
      <c r="O69" s="39">
        <v>1327</v>
      </c>
      <c r="P69" s="40">
        <f t="shared" si="17"/>
        <v>0.7514156285390714</v>
      </c>
      <c r="Q69" s="39">
        <v>1483</v>
      </c>
      <c r="R69" s="40">
        <f t="shared" si="18"/>
        <v>0.81978993919292431</v>
      </c>
      <c r="S69" s="39">
        <v>1349</v>
      </c>
      <c r="T69" s="40">
        <f t="shared" si="19"/>
        <v>0.76387315968289926</v>
      </c>
      <c r="U69" s="39">
        <v>1315</v>
      </c>
      <c r="V69" s="40">
        <f t="shared" si="20"/>
        <v>0.72692095080154784</v>
      </c>
      <c r="W69" s="39">
        <v>1360</v>
      </c>
      <c r="X69" s="40">
        <f t="shared" si="21"/>
        <v>0.77010192525481314</v>
      </c>
    </row>
    <row r="70" spans="1:24" x14ac:dyDescent="0.25">
      <c r="A70" s="2" t="s">
        <v>4</v>
      </c>
      <c r="B70" s="2" t="s">
        <v>74</v>
      </c>
      <c r="C70" s="71">
        <v>106</v>
      </c>
      <c r="D70" s="71">
        <f t="shared" si="11"/>
        <v>106</v>
      </c>
      <c r="E70" s="71">
        <v>100</v>
      </c>
      <c r="F70" s="71">
        <f t="shared" si="12"/>
        <v>100</v>
      </c>
      <c r="G70" s="39">
        <v>106</v>
      </c>
      <c r="H70" s="40">
        <f t="shared" si="13"/>
        <v>1</v>
      </c>
      <c r="I70" s="39">
        <v>102</v>
      </c>
      <c r="J70" s="40">
        <f t="shared" si="14"/>
        <v>0.96226415094339623</v>
      </c>
      <c r="K70" s="39">
        <v>138</v>
      </c>
      <c r="L70" s="40">
        <f t="shared" si="15"/>
        <v>1.38</v>
      </c>
      <c r="M70" s="39">
        <v>119</v>
      </c>
      <c r="N70" s="40">
        <f t="shared" si="16"/>
        <v>1.1226415094339623</v>
      </c>
      <c r="O70" s="39">
        <v>137</v>
      </c>
      <c r="P70" s="40">
        <f t="shared" si="17"/>
        <v>1.37</v>
      </c>
      <c r="Q70" s="39">
        <v>123</v>
      </c>
      <c r="R70" s="40">
        <f t="shared" si="18"/>
        <v>1.1603773584905661</v>
      </c>
      <c r="S70" s="39">
        <v>138</v>
      </c>
      <c r="T70" s="40">
        <f t="shared" si="19"/>
        <v>1.38</v>
      </c>
      <c r="U70" s="39">
        <v>113</v>
      </c>
      <c r="V70" s="40">
        <f t="shared" si="20"/>
        <v>1.0660377358490567</v>
      </c>
      <c r="W70" s="39">
        <v>122</v>
      </c>
      <c r="X70" s="40">
        <f t="shared" si="21"/>
        <v>1.22</v>
      </c>
    </row>
    <row r="71" spans="1:24" x14ac:dyDescent="0.25">
      <c r="A71" s="2" t="s">
        <v>2</v>
      </c>
      <c r="B71" s="2" t="s">
        <v>75</v>
      </c>
      <c r="C71" s="71">
        <v>7517</v>
      </c>
      <c r="D71" s="71">
        <f t="shared" si="11"/>
        <v>7517</v>
      </c>
      <c r="E71" s="71">
        <v>7550</v>
      </c>
      <c r="F71" s="71">
        <f t="shared" si="12"/>
        <v>7550</v>
      </c>
      <c r="G71" s="39">
        <v>6385</v>
      </c>
      <c r="H71" s="40">
        <f t="shared" si="13"/>
        <v>0.84940800851403486</v>
      </c>
      <c r="I71" s="39">
        <v>6235</v>
      </c>
      <c r="J71" s="40">
        <f t="shared" si="14"/>
        <v>0.82945323932419845</v>
      </c>
      <c r="K71" s="39">
        <v>5481</v>
      </c>
      <c r="L71" s="40">
        <f t="shared" si="15"/>
        <v>0.72596026490066223</v>
      </c>
      <c r="M71" s="39">
        <v>5756</v>
      </c>
      <c r="N71" s="40">
        <f t="shared" si="16"/>
        <v>0.76573100971132102</v>
      </c>
      <c r="O71" s="39">
        <v>5696</v>
      </c>
      <c r="P71" s="40">
        <f t="shared" si="17"/>
        <v>0.7544370860927152</v>
      </c>
      <c r="Q71" s="39">
        <v>5730</v>
      </c>
      <c r="R71" s="40">
        <f t="shared" si="18"/>
        <v>0.76227218305174937</v>
      </c>
      <c r="S71" s="39">
        <v>5781</v>
      </c>
      <c r="T71" s="40">
        <f t="shared" si="19"/>
        <v>0.76569536423841056</v>
      </c>
      <c r="U71" s="39">
        <v>5114</v>
      </c>
      <c r="V71" s="40">
        <f t="shared" si="20"/>
        <v>0.68032459757882136</v>
      </c>
      <c r="W71" s="39">
        <v>5017</v>
      </c>
      <c r="X71" s="40">
        <f t="shared" si="21"/>
        <v>0.66450331125827811</v>
      </c>
    </row>
    <row r="72" spans="1:24" x14ac:dyDescent="0.25">
      <c r="A72" s="2" t="s">
        <v>4</v>
      </c>
      <c r="B72" s="2" t="s">
        <v>76</v>
      </c>
      <c r="C72" s="71">
        <v>433</v>
      </c>
      <c r="D72" s="71">
        <f t="shared" si="11"/>
        <v>433</v>
      </c>
      <c r="E72" s="71">
        <v>415</v>
      </c>
      <c r="F72" s="71">
        <f t="shared" si="12"/>
        <v>415</v>
      </c>
      <c r="G72" s="39">
        <v>384</v>
      </c>
      <c r="H72" s="40">
        <f t="shared" si="13"/>
        <v>0.88683602771362591</v>
      </c>
      <c r="I72" s="39">
        <v>345</v>
      </c>
      <c r="J72" s="40">
        <f t="shared" si="14"/>
        <v>0.79676674364896072</v>
      </c>
      <c r="K72" s="39">
        <v>371</v>
      </c>
      <c r="L72" s="40">
        <f t="shared" si="15"/>
        <v>0.89397590361445778</v>
      </c>
      <c r="M72" s="39">
        <v>352</v>
      </c>
      <c r="N72" s="40">
        <f t="shared" si="16"/>
        <v>0.81293302540415702</v>
      </c>
      <c r="O72" s="39">
        <v>377</v>
      </c>
      <c r="P72" s="40">
        <f t="shared" si="17"/>
        <v>0.90843373493975899</v>
      </c>
      <c r="Q72" s="39">
        <v>388</v>
      </c>
      <c r="R72" s="40">
        <f t="shared" si="18"/>
        <v>0.89607390300230949</v>
      </c>
      <c r="S72" s="39">
        <v>339</v>
      </c>
      <c r="T72" s="40">
        <f t="shared" si="19"/>
        <v>0.81686746987951808</v>
      </c>
      <c r="U72" s="39">
        <v>356</v>
      </c>
      <c r="V72" s="40">
        <f t="shared" si="20"/>
        <v>0.8221709006928406</v>
      </c>
      <c r="W72" s="39">
        <v>392</v>
      </c>
      <c r="X72" s="40">
        <f t="shared" si="21"/>
        <v>0.944578313253012</v>
      </c>
    </row>
    <row r="73" spans="1:24" x14ac:dyDescent="0.25">
      <c r="A73" s="2" t="s">
        <v>5</v>
      </c>
      <c r="B73" s="2" t="s">
        <v>77</v>
      </c>
      <c r="C73" s="71">
        <v>245</v>
      </c>
      <c r="D73" s="71">
        <f t="shared" si="11"/>
        <v>245</v>
      </c>
      <c r="E73" s="71">
        <v>278</v>
      </c>
      <c r="F73" s="71">
        <f t="shared" si="12"/>
        <v>278</v>
      </c>
      <c r="G73" s="39">
        <v>230</v>
      </c>
      <c r="H73" s="40">
        <f t="shared" si="13"/>
        <v>0.93877551020408168</v>
      </c>
      <c r="I73" s="39">
        <v>218</v>
      </c>
      <c r="J73" s="40">
        <f t="shared" si="14"/>
        <v>0.88979591836734695</v>
      </c>
      <c r="K73" s="39">
        <v>263</v>
      </c>
      <c r="L73" s="40">
        <f t="shared" si="15"/>
        <v>0.9460431654676259</v>
      </c>
      <c r="M73" s="39">
        <v>239</v>
      </c>
      <c r="N73" s="40">
        <f t="shared" si="16"/>
        <v>0.97551020408163269</v>
      </c>
      <c r="O73" s="39">
        <v>274</v>
      </c>
      <c r="P73" s="40">
        <f t="shared" si="17"/>
        <v>0.98561151079136688</v>
      </c>
      <c r="Q73" s="39">
        <v>246</v>
      </c>
      <c r="R73" s="40">
        <f t="shared" si="18"/>
        <v>1.0040816326530613</v>
      </c>
      <c r="S73" s="39">
        <v>286</v>
      </c>
      <c r="T73" s="40">
        <f t="shared" si="19"/>
        <v>1.0287769784172662</v>
      </c>
      <c r="U73" s="39">
        <v>233</v>
      </c>
      <c r="V73" s="40">
        <f t="shared" si="20"/>
        <v>0.95102040816326527</v>
      </c>
      <c r="W73" s="39">
        <v>278</v>
      </c>
      <c r="X73" s="40">
        <f t="shared" si="21"/>
        <v>1</v>
      </c>
    </row>
    <row r="74" spans="1:24" x14ac:dyDescent="0.25">
      <c r="A74" s="2" t="s">
        <v>2</v>
      </c>
      <c r="B74" s="2" t="s">
        <v>78</v>
      </c>
      <c r="C74" s="71">
        <v>350</v>
      </c>
      <c r="D74" s="71">
        <f t="shared" si="11"/>
        <v>350</v>
      </c>
      <c r="E74" s="71">
        <v>328</v>
      </c>
      <c r="F74" s="71">
        <f t="shared" si="12"/>
        <v>328</v>
      </c>
      <c r="G74" s="39">
        <v>343</v>
      </c>
      <c r="H74" s="40">
        <f t="shared" si="13"/>
        <v>0.98</v>
      </c>
      <c r="I74" s="39">
        <v>313</v>
      </c>
      <c r="J74" s="40">
        <f t="shared" si="14"/>
        <v>0.89428571428571424</v>
      </c>
      <c r="K74" s="39">
        <v>324</v>
      </c>
      <c r="L74" s="40">
        <f t="shared" si="15"/>
        <v>0.98780487804878048</v>
      </c>
      <c r="M74" s="39">
        <v>355</v>
      </c>
      <c r="N74" s="40">
        <f t="shared" si="16"/>
        <v>1.0142857142857142</v>
      </c>
      <c r="O74" s="39">
        <v>317</v>
      </c>
      <c r="P74" s="40">
        <f t="shared" si="17"/>
        <v>0.96646341463414631</v>
      </c>
      <c r="Q74" s="39">
        <v>353</v>
      </c>
      <c r="R74" s="40">
        <f t="shared" si="18"/>
        <v>1.0085714285714287</v>
      </c>
      <c r="S74" s="39">
        <v>324</v>
      </c>
      <c r="T74" s="40">
        <f t="shared" si="19"/>
        <v>0.98780487804878048</v>
      </c>
      <c r="U74" s="39">
        <v>366</v>
      </c>
      <c r="V74" s="40">
        <f t="shared" si="20"/>
        <v>1.0457142857142858</v>
      </c>
      <c r="W74" s="39">
        <v>294</v>
      </c>
      <c r="X74" s="40">
        <f t="shared" si="21"/>
        <v>0.89634146341463417</v>
      </c>
    </row>
    <row r="75" spans="1:24" x14ac:dyDescent="0.25">
      <c r="A75" s="2" t="s">
        <v>2</v>
      </c>
      <c r="B75" s="2" t="s">
        <v>79</v>
      </c>
      <c r="C75" s="71">
        <v>899</v>
      </c>
      <c r="D75" s="71">
        <f t="shared" si="11"/>
        <v>899</v>
      </c>
      <c r="E75" s="71">
        <v>1064</v>
      </c>
      <c r="F75" s="71">
        <f t="shared" si="12"/>
        <v>1064</v>
      </c>
      <c r="G75" s="39">
        <v>884</v>
      </c>
      <c r="H75" s="40">
        <f t="shared" si="13"/>
        <v>0.98331479421579537</v>
      </c>
      <c r="I75" s="39">
        <v>858</v>
      </c>
      <c r="J75" s="40">
        <f t="shared" si="14"/>
        <v>0.95439377085650723</v>
      </c>
      <c r="K75" s="39">
        <v>810</v>
      </c>
      <c r="L75" s="40">
        <f t="shared" si="15"/>
        <v>0.76127819548872178</v>
      </c>
      <c r="M75" s="39">
        <v>804</v>
      </c>
      <c r="N75" s="40">
        <f t="shared" si="16"/>
        <v>0.89432703003337044</v>
      </c>
      <c r="O75" s="39">
        <v>865</v>
      </c>
      <c r="P75" s="40">
        <f t="shared" si="17"/>
        <v>0.81296992481203012</v>
      </c>
      <c r="Q75" s="39">
        <v>788</v>
      </c>
      <c r="R75" s="40">
        <f t="shared" si="18"/>
        <v>0.87652947719688545</v>
      </c>
      <c r="S75" s="39">
        <v>857</v>
      </c>
      <c r="T75" s="40">
        <f t="shared" si="19"/>
        <v>0.80545112781954886</v>
      </c>
      <c r="U75" s="39">
        <v>664</v>
      </c>
      <c r="V75" s="40">
        <f t="shared" si="20"/>
        <v>0.73859844271412678</v>
      </c>
      <c r="W75" s="39">
        <v>751</v>
      </c>
      <c r="X75" s="40">
        <f t="shared" si="21"/>
        <v>0.70582706766917291</v>
      </c>
    </row>
    <row r="76" spans="1:24" x14ac:dyDescent="0.25">
      <c r="A76" s="2" t="s">
        <v>3</v>
      </c>
      <c r="B76" s="2" t="s">
        <v>80</v>
      </c>
      <c r="C76" s="71">
        <v>121</v>
      </c>
      <c r="D76" s="71">
        <f t="shared" si="11"/>
        <v>121</v>
      </c>
      <c r="E76" s="71">
        <v>127</v>
      </c>
      <c r="F76" s="71">
        <f t="shared" si="12"/>
        <v>127</v>
      </c>
      <c r="G76" s="39">
        <v>111</v>
      </c>
      <c r="H76" s="40">
        <f t="shared" si="13"/>
        <v>0.9173553719008265</v>
      </c>
      <c r="I76" s="39">
        <v>112</v>
      </c>
      <c r="J76" s="40">
        <f t="shared" si="14"/>
        <v>0.92561983471074383</v>
      </c>
      <c r="K76" s="39">
        <v>125</v>
      </c>
      <c r="L76" s="40">
        <f t="shared" si="15"/>
        <v>0.98425196850393704</v>
      </c>
      <c r="M76" s="39">
        <v>126</v>
      </c>
      <c r="N76" s="40">
        <f t="shared" si="16"/>
        <v>1.0413223140495869</v>
      </c>
      <c r="O76" s="39">
        <v>137</v>
      </c>
      <c r="P76" s="40">
        <f t="shared" si="17"/>
        <v>1.078740157480315</v>
      </c>
      <c r="Q76" s="39">
        <v>132</v>
      </c>
      <c r="R76" s="40">
        <f t="shared" si="18"/>
        <v>1.0909090909090908</v>
      </c>
      <c r="S76" s="39">
        <v>136</v>
      </c>
      <c r="T76" s="40">
        <f t="shared" si="19"/>
        <v>1.0708661417322836</v>
      </c>
      <c r="U76" s="39">
        <v>123</v>
      </c>
      <c r="V76" s="40">
        <f t="shared" si="20"/>
        <v>1.0165289256198347</v>
      </c>
      <c r="W76" s="39">
        <v>114</v>
      </c>
      <c r="X76" s="40">
        <f t="shared" si="21"/>
        <v>0.89763779527559051</v>
      </c>
    </row>
    <row r="77" spans="1:24" x14ac:dyDescent="0.25">
      <c r="A77" s="2" t="s">
        <v>4</v>
      </c>
      <c r="B77" s="2" t="s">
        <v>81</v>
      </c>
      <c r="C77" s="71">
        <v>227</v>
      </c>
      <c r="D77" s="71">
        <f t="shared" si="11"/>
        <v>227</v>
      </c>
      <c r="E77" s="71">
        <v>169</v>
      </c>
      <c r="F77" s="71">
        <f t="shared" si="12"/>
        <v>169</v>
      </c>
      <c r="G77" s="39">
        <v>236</v>
      </c>
      <c r="H77" s="40">
        <f t="shared" si="13"/>
        <v>1.0396475770925111</v>
      </c>
      <c r="I77" s="39">
        <v>221</v>
      </c>
      <c r="J77" s="40">
        <f t="shared" si="14"/>
        <v>0.97356828193832601</v>
      </c>
      <c r="K77" s="39">
        <v>243</v>
      </c>
      <c r="L77" s="40">
        <f t="shared" si="15"/>
        <v>1.4378698224852071</v>
      </c>
      <c r="M77" s="39">
        <v>226</v>
      </c>
      <c r="N77" s="40">
        <f t="shared" si="16"/>
        <v>0.99559471365638763</v>
      </c>
      <c r="O77" s="39">
        <v>218</v>
      </c>
      <c r="P77" s="40">
        <f t="shared" si="17"/>
        <v>1.2899408284023668</v>
      </c>
      <c r="Q77" s="39">
        <v>225</v>
      </c>
      <c r="R77" s="40">
        <f t="shared" si="18"/>
        <v>0.99118942731277537</v>
      </c>
      <c r="S77" s="39">
        <v>221</v>
      </c>
      <c r="T77" s="40">
        <f t="shared" si="19"/>
        <v>1.3076923076923077</v>
      </c>
      <c r="U77" s="39">
        <v>226</v>
      </c>
      <c r="V77" s="40">
        <f t="shared" si="20"/>
        <v>0.99559471365638763</v>
      </c>
      <c r="W77" s="39">
        <v>201</v>
      </c>
      <c r="X77" s="40">
        <f t="shared" si="21"/>
        <v>1.1893491124260356</v>
      </c>
    </row>
    <row r="78" spans="1:24" x14ac:dyDescent="0.25">
      <c r="A78" s="2" t="s">
        <v>2</v>
      </c>
      <c r="B78" s="2" t="s">
        <v>82</v>
      </c>
      <c r="C78" s="71">
        <v>5757</v>
      </c>
      <c r="D78" s="71">
        <f t="shared" si="11"/>
        <v>5757</v>
      </c>
      <c r="E78" s="71">
        <v>5675</v>
      </c>
      <c r="F78" s="71">
        <f t="shared" si="12"/>
        <v>5675</v>
      </c>
      <c r="G78" s="39">
        <v>4253</v>
      </c>
      <c r="H78" s="40">
        <f t="shared" si="13"/>
        <v>0.73875282265068609</v>
      </c>
      <c r="I78" s="39">
        <v>3796</v>
      </c>
      <c r="J78" s="40">
        <f t="shared" si="14"/>
        <v>0.65937120027792251</v>
      </c>
      <c r="K78" s="39">
        <v>4381</v>
      </c>
      <c r="L78" s="40">
        <f t="shared" si="15"/>
        <v>0.77198237885462551</v>
      </c>
      <c r="M78" s="39">
        <v>4206</v>
      </c>
      <c r="N78" s="40">
        <f t="shared" si="16"/>
        <v>0.73058884835852012</v>
      </c>
      <c r="O78" s="39">
        <v>4380</v>
      </c>
      <c r="P78" s="40">
        <f t="shared" si="17"/>
        <v>0.77180616740088104</v>
      </c>
      <c r="Q78" s="39">
        <v>4186</v>
      </c>
      <c r="R78" s="40">
        <f t="shared" si="18"/>
        <v>0.72711481674483236</v>
      </c>
      <c r="S78" s="39">
        <v>4339</v>
      </c>
      <c r="T78" s="40">
        <f t="shared" si="19"/>
        <v>0.76458149779735685</v>
      </c>
      <c r="U78" s="39">
        <v>3605</v>
      </c>
      <c r="V78" s="40">
        <f t="shared" si="20"/>
        <v>0.62619419836720513</v>
      </c>
      <c r="W78" s="39">
        <v>4179</v>
      </c>
      <c r="X78" s="40">
        <f t="shared" si="21"/>
        <v>0.73638766519823784</v>
      </c>
    </row>
    <row r="79" spans="1:24" x14ac:dyDescent="0.25">
      <c r="A79" s="2" t="s">
        <v>2</v>
      </c>
      <c r="B79" s="2" t="s">
        <v>83</v>
      </c>
      <c r="C79" s="71">
        <v>3862</v>
      </c>
      <c r="D79" s="71">
        <f t="shared" si="11"/>
        <v>3862</v>
      </c>
      <c r="E79" s="71">
        <v>3833</v>
      </c>
      <c r="F79" s="71">
        <f t="shared" si="12"/>
        <v>3833</v>
      </c>
      <c r="G79" s="39">
        <v>3040</v>
      </c>
      <c r="H79" s="40">
        <f t="shared" si="13"/>
        <v>0.78715691351631278</v>
      </c>
      <c r="I79" s="39">
        <v>2906</v>
      </c>
      <c r="J79" s="40">
        <f t="shared" si="14"/>
        <v>0.75245986535473852</v>
      </c>
      <c r="K79" s="39">
        <v>3034</v>
      </c>
      <c r="L79" s="40">
        <f t="shared" si="15"/>
        <v>0.79154709105139576</v>
      </c>
      <c r="M79" s="39">
        <v>3207</v>
      </c>
      <c r="N79" s="40">
        <f t="shared" si="16"/>
        <v>0.83039875712066291</v>
      </c>
      <c r="O79" s="39">
        <v>2967</v>
      </c>
      <c r="P79" s="40">
        <f t="shared" si="17"/>
        <v>0.77406731020088704</v>
      </c>
      <c r="Q79" s="39">
        <v>3173</v>
      </c>
      <c r="R79" s="40">
        <f t="shared" si="18"/>
        <v>0.82159502848265142</v>
      </c>
      <c r="S79" s="39">
        <v>3068</v>
      </c>
      <c r="T79" s="40">
        <f t="shared" si="19"/>
        <v>0.8004174276024002</v>
      </c>
      <c r="U79" s="39">
        <v>2959</v>
      </c>
      <c r="V79" s="40">
        <f t="shared" si="20"/>
        <v>0.76618332470222683</v>
      </c>
      <c r="W79" s="39">
        <v>2894</v>
      </c>
      <c r="X79" s="40">
        <f t="shared" si="21"/>
        <v>0.75502217584137754</v>
      </c>
    </row>
    <row r="81" spans="1:24" s="38" customFormat="1" x14ac:dyDescent="0.25">
      <c r="A81"/>
      <c r="B81" s="33" t="s">
        <v>110</v>
      </c>
      <c r="C81" s="34">
        <f>SUMIF($A$2:$A$79,"Norte",C$2:C$79)</f>
        <v>5828</v>
      </c>
      <c r="D81" s="34">
        <f>SUMIF($A$2:$A$79,"Norte",D$2:D$79)</f>
        <v>5828</v>
      </c>
      <c r="E81" s="34">
        <f>SUMIF($A$2:$A$79,"Norte",E$2:E$79)</f>
        <v>5789</v>
      </c>
      <c r="F81" s="34">
        <f>SUMIF($A$2:$A$79,"Norte",F$2:F$79)</f>
        <v>5789</v>
      </c>
      <c r="G81" s="39">
        <f>SUMIF($A$2:$A$79,"Norte",G$2:G$79)</f>
        <v>5215</v>
      </c>
      <c r="H81" s="40">
        <f t="shared" ref="H81:H84" si="22">G81/D81</f>
        <v>0.89481811942347289</v>
      </c>
      <c r="I81" s="39">
        <f>SUMIF($A$2:$A$79,"Norte",I$2:I$79)</f>
        <v>4864</v>
      </c>
      <c r="J81" s="40">
        <f t="shared" ref="J81:J84" si="23">I81/D81</f>
        <v>0.83459162663006181</v>
      </c>
      <c r="K81" s="39">
        <f>SUMIF($A$2:$A$79,"Norte",K$2:K$79)</f>
        <v>4843</v>
      </c>
      <c r="L81" s="40">
        <f>K81/F81</f>
        <v>0.83658662981516674</v>
      </c>
      <c r="M81" s="39">
        <f>SUMIF($A$2:$A$79,"Norte",M$2:M$79)</f>
        <v>5099</v>
      </c>
      <c r="N81" s="40">
        <f t="shared" ref="N81:N84" si="24">M81/D81</f>
        <v>0.87491420727522307</v>
      </c>
      <c r="O81" s="39">
        <f>SUMIF($A$2:$A$79,"Norte",O$2:O$79)</f>
        <v>4874</v>
      </c>
      <c r="P81" s="40">
        <f>O81/F81</f>
        <v>0.84194161340473317</v>
      </c>
      <c r="Q81" s="39">
        <f>SUMIF($A$2:$A$79,"Norte",Q$2:Q$79)</f>
        <v>5113</v>
      </c>
      <c r="R81" s="40">
        <f t="shared" ref="R81:R84" si="25">Q81/D81</f>
        <v>0.87731640356897733</v>
      </c>
      <c r="S81" s="39">
        <f>SUMIF($A$2:$A$79,"Norte",S$2:S$79)</f>
        <v>4868</v>
      </c>
      <c r="T81" s="40">
        <f>S81/F81</f>
        <v>0.8409051649680428</v>
      </c>
      <c r="U81" s="39">
        <f>SUMIF($A$2:$A$79,"Norte",U$2:U$79)</f>
        <v>4847</v>
      </c>
      <c r="V81" s="40">
        <f t="shared" ref="V81:V84" si="26">U81/D81</f>
        <v>0.83167467398764583</v>
      </c>
      <c r="W81" s="39">
        <f>SUMIF($A$2:$A$79,"Norte",W$2:W$79)</f>
        <v>4887</v>
      </c>
      <c r="X81" s="40">
        <f>W81/F81</f>
        <v>0.8441872516842287</v>
      </c>
    </row>
    <row r="82" spans="1:24" s="38" customFormat="1" x14ac:dyDescent="0.25">
      <c r="A82"/>
      <c r="B82" s="33" t="s">
        <v>111</v>
      </c>
      <c r="C82" s="34">
        <f>SUMIF($A$2:$A$79,"Central",C$2:C$79)</f>
        <v>7022</v>
      </c>
      <c r="D82" s="34">
        <f>SUMIF($A$2:$A$79,"Central",D$2:D$79)</f>
        <v>7022</v>
      </c>
      <c r="E82" s="34">
        <f>SUMIF($A$2:$A$79,"Central",E$2:E$79)</f>
        <v>6843</v>
      </c>
      <c r="F82" s="34">
        <f>SUMIF($A$2:$A$79,"Central",F$2:F$79)</f>
        <v>6843</v>
      </c>
      <c r="G82" s="39">
        <f>SUMIF($A$2:$A$79,"Central",G$2:G$79)</f>
        <v>6011</v>
      </c>
      <c r="H82" s="40">
        <f t="shared" si="22"/>
        <v>0.85602392480774703</v>
      </c>
      <c r="I82" s="39">
        <f>SUMIF($A$2:$A$79,"Central",I$2:I$79)</f>
        <v>5638</v>
      </c>
      <c r="J82" s="40">
        <f t="shared" si="23"/>
        <v>0.80290515522643124</v>
      </c>
      <c r="K82" s="39">
        <f>SUMIF($A$2:$A$79,"Central",K$2:K$79)</f>
        <v>5738</v>
      </c>
      <c r="L82" s="40">
        <f t="shared" ref="L82:L85" si="27">K82/F82</f>
        <v>0.83852111646938476</v>
      </c>
      <c r="M82" s="39">
        <f>SUMIF($A$2:$A$79,"Central",M$2:M$79)</f>
        <v>5957</v>
      </c>
      <c r="N82" s="40">
        <f t="shared" si="24"/>
        <v>0.84833380803189973</v>
      </c>
      <c r="O82" s="39">
        <f>SUMIF($A$2:$A$79,"Central",O$2:O$79)</f>
        <v>5761</v>
      </c>
      <c r="P82" s="40">
        <f t="shared" ref="P82:P85" si="28">O82/F82</f>
        <v>0.84188221540260122</v>
      </c>
      <c r="Q82" s="39">
        <f>SUMIF($A$2:$A$79,"Central",Q$2:Q$79)</f>
        <v>5913</v>
      </c>
      <c r="R82" s="40">
        <f t="shared" si="25"/>
        <v>0.84206778695528339</v>
      </c>
      <c r="S82" s="39">
        <f>SUMIF($A$2:$A$79,"Central",S$2:S$79)</f>
        <v>5564</v>
      </c>
      <c r="T82" s="40">
        <f t="shared" ref="T82:T85" si="29">S82/F82</f>
        <v>0.81309367236592134</v>
      </c>
      <c r="U82" s="39">
        <f>SUMIF($A$2:$A$79,"Central",U$2:U$79)</f>
        <v>5694</v>
      </c>
      <c r="V82" s="40">
        <f t="shared" si="26"/>
        <v>0.81088009114212478</v>
      </c>
      <c r="W82" s="39">
        <f>SUMIF($A$2:$A$79,"Central",W$2:W$79)</f>
        <v>5412</v>
      </c>
      <c r="X82" s="40">
        <f t="shared" ref="X82:X85" si="30">W82/F82</f>
        <v>0.79088119245944766</v>
      </c>
    </row>
    <row r="83" spans="1:24" s="38" customFormat="1" x14ac:dyDescent="0.25">
      <c r="A83"/>
      <c r="B83" s="33" t="s">
        <v>112</v>
      </c>
      <c r="C83" s="34">
        <f>SUMIF($A$2:$A$79,"Metropolitana",C$2:C$79)</f>
        <v>30435</v>
      </c>
      <c r="D83" s="34">
        <f>SUMIF($A$2:$A$79,"Metropolitana",D$2:D$79)</f>
        <v>30435</v>
      </c>
      <c r="E83" s="34">
        <f>SUMIF($A$2:$A$79,"Metropolitana",E$2:E$79)</f>
        <v>30197</v>
      </c>
      <c r="F83" s="34">
        <f>SUMIF($A$2:$A$79,"Metropolitana",F$2:F$79)</f>
        <v>30197</v>
      </c>
      <c r="G83" s="39">
        <f>SUMIF($A$2:$A$79,"Metropolitana",G$2:G$79)</f>
        <v>25619</v>
      </c>
      <c r="H83" s="40">
        <f t="shared" si="22"/>
        <v>0.84176113027764088</v>
      </c>
      <c r="I83" s="39">
        <f>SUMIF($A$2:$A$79,"Metropolitana",I$2:I$79)</f>
        <v>24295</v>
      </c>
      <c r="J83" s="40">
        <f t="shared" si="23"/>
        <v>0.79825858386725812</v>
      </c>
      <c r="K83" s="39">
        <f>SUMIF($A$2:$A$79,"Metropolitana",K$2:K$79)</f>
        <v>24328</v>
      </c>
      <c r="L83" s="40">
        <f t="shared" si="27"/>
        <v>0.80564294466337716</v>
      </c>
      <c r="M83" s="39">
        <f>SUMIF($A$2:$A$79,"Metropolitana",M$2:M$79)</f>
        <v>24437</v>
      </c>
      <c r="N83" s="40">
        <f t="shared" si="24"/>
        <v>0.80292426482667978</v>
      </c>
      <c r="O83" s="39">
        <f>SUMIF($A$2:$A$79,"Metropolitana",O$2:O$79)</f>
        <v>24557</v>
      </c>
      <c r="P83" s="40">
        <f t="shared" si="28"/>
        <v>0.8132264794516012</v>
      </c>
      <c r="Q83" s="39">
        <f>SUMIF($A$2:$A$79,"Metropolitana",Q$2:Q$79)</f>
        <v>24568</v>
      </c>
      <c r="R83" s="40">
        <f t="shared" si="25"/>
        <v>0.80722851979628718</v>
      </c>
      <c r="S83" s="39">
        <f>SUMIF($A$2:$A$79,"Metropolitana",S$2:S$79)</f>
        <v>24960</v>
      </c>
      <c r="T83" s="40">
        <f t="shared" si="29"/>
        <v>0.82657217604397792</v>
      </c>
      <c r="U83" s="39">
        <f>SUMIF($A$2:$A$79,"Metropolitana",U$2:U$79)</f>
        <v>22260</v>
      </c>
      <c r="V83" s="40">
        <f t="shared" si="26"/>
        <v>0.73139477575160172</v>
      </c>
      <c r="W83" s="39">
        <f>SUMIF($A$2:$A$79,"Metropolitana",W$2:W$79)</f>
        <v>23742</v>
      </c>
      <c r="X83" s="40">
        <f t="shared" si="30"/>
        <v>0.78623704341490874</v>
      </c>
    </row>
    <row r="84" spans="1:24" s="38" customFormat="1" x14ac:dyDescent="0.25">
      <c r="A84"/>
      <c r="B84" s="33" t="s">
        <v>113</v>
      </c>
      <c r="C84" s="34">
        <f>SUMIF($A$2:$A$79,"sul",C$2:C$79)</f>
        <v>8444</v>
      </c>
      <c r="D84" s="34">
        <f>SUMIF($A$2:$A$79,"sul",D$2:D$79)</f>
        <v>8444</v>
      </c>
      <c r="E84" s="34">
        <f>SUMIF($A$2:$A$79,"sul",E$2:E$79)</f>
        <v>8688</v>
      </c>
      <c r="F84" s="34">
        <f>SUMIF($A$2:$A$79,"sul",F$2:F$79)</f>
        <v>8688</v>
      </c>
      <c r="G84" s="39">
        <f>SUMIF($A$2:$A$79,"sul",G$2:G$79)</f>
        <v>7664</v>
      </c>
      <c r="H84" s="40">
        <f t="shared" si="22"/>
        <v>0.90762671719564192</v>
      </c>
      <c r="I84" s="39">
        <f>SUMIF($A$2:$A$79,"sul",I$2:I$79)</f>
        <v>7252</v>
      </c>
      <c r="J84" s="40">
        <f t="shared" si="23"/>
        <v>0.85883467550923731</v>
      </c>
      <c r="K84" s="39">
        <f>SUMIF($A$2:$A$79,"sul",K$2:K$79)</f>
        <v>7488</v>
      </c>
      <c r="L84" s="40">
        <f t="shared" si="27"/>
        <v>0.86187845303867405</v>
      </c>
      <c r="M84" s="39">
        <f>SUMIF($A$2:$A$79,"sul",M$2:M$79)</f>
        <v>7537</v>
      </c>
      <c r="N84" s="40">
        <f t="shared" si="24"/>
        <v>0.89258645191852204</v>
      </c>
      <c r="O84" s="39">
        <f>SUMIF($A$2:$A$79,"sul",O$2:O$79)</f>
        <v>7608</v>
      </c>
      <c r="P84" s="40">
        <f t="shared" si="28"/>
        <v>0.87569060773480667</v>
      </c>
      <c r="Q84" s="39">
        <f>SUMIF($A$2:$A$79,"sul",Q$2:Q$79)</f>
        <v>7550</v>
      </c>
      <c r="R84" s="40">
        <f t="shared" si="25"/>
        <v>0.89412600663192798</v>
      </c>
      <c r="S84" s="39">
        <f>SUMIF($A$2:$A$79,"sul",S$2:S$79)</f>
        <v>7662</v>
      </c>
      <c r="T84" s="40">
        <f t="shared" si="29"/>
        <v>0.88190607734806625</v>
      </c>
      <c r="U84" s="39">
        <f>SUMIF($A$2:$A$79,"sul",U$2:U$79)</f>
        <v>7055</v>
      </c>
      <c r="V84" s="40">
        <f t="shared" si="26"/>
        <v>0.83550450023685452</v>
      </c>
      <c r="W84" s="39">
        <f>SUMIF($A$2:$A$79,"sul",W$2:W$79)</f>
        <v>7452</v>
      </c>
      <c r="X84" s="40">
        <f t="shared" si="30"/>
        <v>0.85773480662983426</v>
      </c>
    </row>
    <row r="85" spans="1:24" s="38" customFormat="1" x14ac:dyDescent="0.25">
      <c r="A85"/>
      <c r="B85" s="35" t="s">
        <v>109</v>
      </c>
      <c r="C85" s="36">
        <f>SUM(C2:C79)</f>
        <v>51729</v>
      </c>
      <c r="D85" s="36">
        <f>SUM(D2:D79)</f>
        <v>51729</v>
      </c>
      <c r="E85" s="36">
        <f>SUM(E2:E79)</f>
        <v>51517</v>
      </c>
      <c r="F85" s="36">
        <f>SUM(F2:F79)</f>
        <v>51517</v>
      </c>
      <c r="G85" s="35">
        <f>SUM(G2:G79)</f>
        <v>44509</v>
      </c>
      <c r="H85" s="37">
        <f>G85/D85</f>
        <v>0.86042645324672817</v>
      </c>
      <c r="I85" s="35">
        <f>SUM(I2:I79)</f>
        <v>42049</v>
      </c>
      <c r="J85" s="37">
        <f>I85/D85</f>
        <v>0.81287092346652745</v>
      </c>
      <c r="K85" s="35">
        <f>SUM(K2:K79)</f>
        <v>42397</v>
      </c>
      <c r="L85" s="37">
        <f t="shared" si="27"/>
        <v>0.82297105809732707</v>
      </c>
      <c r="M85" s="35">
        <f>SUM(M2:M79)</f>
        <v>43030</v>
      </c>
      <c r="N85" s="37">
        <f>M85/D85</f>
        <v>0.83183514083009535</v>
      </c>
      <c r="O85" s="35">
        <f>SUM(O2:O79)</f>
        <v>42800</v>
      </c>
      <c r="P85" s="37">
        <f t="shared" si="28"/>
        <v>0.8307937185783334</v>
      </c>
      <c r="Q85" s="35">
        <f>SUM(Q2:Q79)</f>
        <v>43144</v>
      </c>
      <c r="R85" s="37">
        <f>Q85/D85</f>
        <v>0.83403893367356807</v>
      </c>
      <c r="S85" s="35">
        <f>SUM(S2:S79)</f>
        <v>43054</v>
      </c>
      <c r="T85" s="37">
        <f t="shared" si="29"/>
        <v>0.83572412989886835</v>
      </c>
      <c r="U85" s="35">
        <f>SUM(U2:U79)</f>
        <v>39856</v>
      </c>
      <c r="V85" s="37">
        <f>U85/D85</f>
        <v>0.77047690850393391</v>
      </c>
      <c r="W85" s="35">
        <f>SUM(W2:W79)</f>
        <v>41493</v>
      </c>
      <c r="X85" s="37">
        <f t="shared" si="30"/>
        <v>0.80542345245258851</v>
      </c>
    </row>
    <row r="88" spans="1:24" x14ac:dyDescent="0.25">
      <c r="A88" s="84" t="s">
        <v>182</v>
      </c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</row>
    <row r="89" spans="1:24" x14ac:dyDescent="0.25">
      <c r="A89" s="79" t="s">
        <v>194</v>
      </c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</row>
    <row r="90" spans="1:24" x14ac:dyDescent="0.25">
      <c r="A90" s="85" t="s">
        <v>157</v>
      </c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</row>
    <row r="91" spans="1:24" x14ac:dyDescent="0.25">
      <c r="A91" s="83" t="s">
        <v>191</v>
      </c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</row>
    <row r="92" spans="1:24" s="49" customFormat="1" ht="15" customHeight="1" x14ac:dyDescent="0.25">
      <c r="A92" s="87" t="s">
        <v>176</v>
      </c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x14ac:dyDescent="0.25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</row>
    <row r="94" spans="1:24" x14ac:dyDescent="0.25">
      <c r="A94" s="86" t="s">
        <v>177</v>
      </c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</row>
    <row r="95" spans="1:24" ht="17.25" x14ac:dyDescent="0.25">
      <c r="A95" s="77" t="s">
        <v>193</v>
      </c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</row>
    <row r="96" spans="1:24" x14ac:dyDescent="0.25">
      <c r="A96" s="83" t="s">
        <v>186</v>
      </c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</row>
    <row r="97" spans="1:12" x14ac:dyDescent="0.25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</row>
  </sheetData>
  <customSheetViews>
    <customSheetView guid="{3750D93B-2A32-4040-BAE5-F8408ECDBB1D}" showGridLines="0">
      <pane ySplit="1" topLeftCell="A2" activePane="bottomLeft" state="frozen"/>
      <selection pane="bottomLeft" activeCell="A95" sqref="A95:N95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9EFA0E2E-4423-4194-BE85-A51AF61C76D7}" showGridLines="0">
      <pane ySplit="1" topLeftCell="A2" activePane="bottomLeft" state="frozen"/>
      <selection pane="bottomLeft" activeCell="D36" sqref="D36"/>
      <pageMargins left="0.511811024" right="0.511811024" top="0.78740157499999996" bottom="0.78740157499999996" header="0.31496062000000002" footer="0.31496062000000002"/>
      <pageSetup paperSize="9" orientation="portrait" r:id="rId2"/>
    </customSheetView>
    <customSheetView guid="{1A030D3C-92EE-4DAF-ABAC-228947DF045D}" showGridLines="0">
      <pane ySplit="1" topLeftCell="A74" activePane="bottomLeft" state="frozen"/>
      <selection pane="bottomLeft" activeCell="A96" sqref="A96:L96"/>
      <pageMargins left="0.511811024" right="0.511811024" top="0.78740157499999996" bottom="0.78740157499999996" header="0.31496062000000002" footer="0.31496062000000002"/>
      <pageSetup paperSize="9" orientation="portrait" r:id="rId3"/>
    </customSheetView>
  </customSheetViews>
  <mergeCells count="7">
    <mergeCell ref="A96:L96"/>
    <mergeCell ref="A97:L97"/>
    <mergeCell ref="A88:L88"/>
    <mergeCell ref="A90:L90"/>
    <mergeCell ref="A91:L91"/>
    <mergeCell ref="A92:L93"/>
    <mergeCell ref="A94:L94"/>
  </mergeCells>
  <pageMargins left="0.511811024" right="0.511811024" top="0.78740157499999996" bottom="0.78740157499999996" header="0.31496062000000002" footer="0.31496062000000002"/>
  <pageSetup paperSize="9" orientation="portrait" r:id="rId4"/>
  <ignoredErrors>
    <ignoredError sqref="H82:K84 H85 H81:K81 U81:V81 U82:V84 U85:V85 Q85:S85 Q82:S84 Q81:S81 M85:O85 M82:O84 M81:O81 L85 L81 P81 L82:L84 P82:P84 P85 T81 T82:T84 T85 J85:K8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theme="4" tint="0.39997558519241921"/>
  </sheetPr>
  <dimension ref="A1:X98"/>
  <sheetViews>
    <sheetView showGridLines="0" workbookViewId="0">
      <pane ySplit="1" topLeftCell="A2" activePane="bottomLeft" state="frozen"/>
      <selection activeCell="A95" sqref="A95:N95"/>
      <selection pane="bottomLeft" activeCell="F102" sqref="F102"/>
    </sheetView>
  </sheetViews>
  <sheetFormatPr defaultRowHeight="15" x14ac:dyDescent="0.25"/>
  <cols>
    <col min="1" max="1" width="18.140625" customWidth="1"/>
    <col min="2" max="2" width="23.85546875" bestFit="1" customWidth="1"/>
    <col min="3" max="6" width="14.140625" style="14" customWidth="1"/>
    <col min="7" max="7" width="12" style="14" customWidth="1"/>
    <col min="8" max="24" width="13" style="14" customWidth="1"/>
  </cols>
  <sheetData>
    <row r="1" spans="1:24" ht="59.25" customHeight="1" x14ac:dyDescent="0.25">
      <c r="A1" s="3" t="s">
        <v>0</v>
      </c>
      <c r="B1" s="3" t="s">
        <v>1</v>
      </c>
      <c r="C1" s="32" t="s">
        <v>154</v>
      </c>
      <c r="D1" s="32" t="s">
        <v>114</v>
      </c>
      <c r="E1" s="32" t="s">
        <v>184</v>
      </c>
      <c r="F1" s="32" t="s">
        <v>185</v>
      </c>
      <c r="G1" s="30" t="s">
        <v>115</v>
      </c>
      <c r="H1" s="31" t="s">
        <v>124</v>
      </c>
      <c r="I1" s="30" t="s">
        <v>116</v>
      </c>
      <c r="J1" s="31" t="s">
        <v>125</v>
      </c>
      <c r="K1" s="30" t="s">
        <v>117</v>
      </c>
      <c r="L1" s="31" t="s">
        <v>126</v>
      </c>
      <c r="M1" s="30" t="s">
        <v>118</v>
      </c>
      <c r="N1" s="31" t="s">
        <v>127</v>
      </c>
      <c r="O1" s="30" t="s">
        <v>119</v>
      </c>
      <c r="P1" s="31" t="s">
        <v>128</v>
      </c>
      <c r="Q1" s="30" t="s">
        <v>120</v>
      </c>
      <c r="R1" s="31" t="s">
        <v>129</v>
      </c>
      <c r="S1" s="30" t="s">
        <v>121</v>
      </c>
      <c r="T1" s="31" t="s">
        <v>130</v>
      </c>
      <c r="U1" s="30" t="s">
        <v>122</v>
      </c>
      <c r="V1" s="31" t="s">
        <v>131</v>
      </c>
      <c r="W1" s="30" t="s">
        <v>123</v>
      </c>
      <c r="X1" s="31" t="s">
        <v>132</v>
      </c>
    </row>
    <row r="2" spans="1:24" x14ac:dyDescent="0.25">
      <c r="A2" s="2" t="s">
        <v>2</v>
      </c>
      <c r="B2" s="2" t="s">
        <v>6</v>
      </c>
      <c r="C2" s="71">
        <v>390</v>
      </c>
      <c r="D2" s="71">
        <f>C2/12*12</f>
        <v>390</v>
      </c>
      <c r="E2" s="71">
        <v>416</v>
      </c>
      <c r="F2" s="71">
        <f>E2/12*12</f>
        <v>416</v>
      </c>
      <c r="G2" s="39">
        <v>349</v>
      </c>
      <c r="H2" s="40">
        <f>G2/D2</f>
        <v>0.89487179487179491</v>
      </c>
      <c r="I2" s="39">
        <v>335</v>
      </c>
      <c r="J2" s="40">
        <f>I2/D2</f>
        <v>0.85897435897435892</v>
      </c>
      <c r="K2" s="39">
        <v>369</v>
      </c>
      <c r="L2" s="40">
        <f>K2/F2</f>
        <v>0.88701923076923073</v>
      </c>
      <c r="M2" s="39">
        <v>368</v>
      </c>
      <c r="N2" s="40">
        <f>M2/D2</f>
        <v>0.94358974358974357</v>
      </c>
      <c r="O2" s="39">
        <v>364</v>
      </c>
      <c r="P2" s="40">
        <f>O2/F2</f>
        <v>0.875</v>
      </c>
      <c r="Q2" s="39">
        <v>356</v>
      </c>
      <c r="R2" s="40">
        <f>Q2/D2</f>
        <v>0.9128205128205128</v>
      </c>
      <c r="S2" s="39">
        <v>344</v>
      </c>
      <c r="T2" s="40">
        <f>S2/F2</f>
        <v>0.82692307692307687</v>
      </c>
      <c r="U2" s="39">
        <v>385</v>
      </c>
      <c r="V2" s="40">
        <f>U2/D2</f>
        <v>0.98717948717948723</v>
      </c>
      <c r="W2" s="39">
        <v>378</v>
      </c>
      <c r="X2" s="40">
        <f>W2/F2</f>
        <v>0.90865384615384615</v>
      </c>
    </row>
    <row r="3" spans="1:24" x14ac:dyDescent="0.25">
      <c r="A3" s="2" t="s">
        <v>3</v>
      </c>
      <c r="B3" s="2" t="s">
        <v>7</v>
      </c>
      <c r="C3" s="71">
        <v>165</v>
      </c>
      <c r="D3" s="71">
        <f t="shared" ref="D3:D66" si="0">C3/12*12</f>
        <v>165</v>
      </c>
      <c r="E3" s="71">
        <v>151</v>
      </c>
      <c r="F3" s="71">
        <f t="shared" ref="F3:F66" si="1">E3/12*12</f>
        <v>151</v>
      </c>
      <c r="G3" s="39">
        <v>141</v>
      </c>
      <c r="H3" s="40">
        <f t="shared" ref="H3:H66" si="2">G3/D3</f>
        <v>0.8545454545454545</v>
      </c>
      <c r="I3" s="39">
        <v>136</v>
      </c>
      <c r="J3" s="40">
        <f t="shared" ref="J3:J66" si="3">I3/D3</f>
        <v>0.82424242424242422</v>
      </c>
      <c r="K3" s="39">
        <v>107</v>
      </c>
      <c r="L3" s="40">
        <f t="shared" ref="L3:L66" si="4">K3/F3</f>
        <v>0.70860927152317876</v>
      </c>
      <c r="M3" s="39">
        <v>140</v>
      </c>
      <c r="N3" s="40">
        <f t="shared" ref="N3:N66" si="5">M3/D3</f>
        <v>0.84848484848484851</v>
      </c>
      <c r="O3" s="39">
        <v>100</v>
      </c>
      <c r="P3" s="40">
        <f t="shared" ref="P3:P66" si="6">O3/F3</f>
        <v>0.66225165562913912</v>
      </c>
      <c r="Q3" s="39">
        <v>146</v>
      </c>
      <c r="R3" s="40">
        <f t="shared" ref="R3:R66" si="7">Q3/D3</f>
        <v>0.88484848484848488</v>
      </c>
      <c r="S3" s="39">
        <v>104</v>
      </c>
      <c r="T3" s="40">
        <f t="shared" ref="T3:T66" si="8">S3/F3</f>
        <v>0.6887417218543046</v>
      </c>
      <c r="U3" s="39">
        <v>141</v>
      </c>
      <c r="V3" s="40">
        <f t="shared" ref="V3:V66" si="9">U3/D3</f>
        <v>0.8545454545454545</v>
      </c>
      <c r="W3" s="39">
        <v>101</v>
      </c>
      <c r="X3" s="40">
        <f t="shared" ref="X3:X66" si="10">W3/F3</f>
        <v>0.66887417218543044</v>
      </c>
    </row>
    <row r="4" spans="1:24" x14ac:dyDescent="0.25">
      <c r="A4" s="2" t="s">
        <v>4</v>
      </c>
      <c r="B4" s="2" t="s">
        <v>8</v>
      </c>
      <c r="C4" s="71">
        <v>150</v>
      </c>
      <c r="D4" s="71">
        <f t="shared" si="0"/>
        <v>150</v>
      </c>
      <c r="E4" s="71">
        <v>129</v>
      </c>
      <c r="F4" s="71">
        <f t="shared" si="1"/>
        <v>129</v>
      </c>
      <c r="G4" s="39">
        <v>142</v>
      </c>
      <c r="H4" s="40">
        <f t="shared" si="2"/>
        <v>0.94666666666666666</v>
      </c>
      <c r="I4" s="39">
        <v>136</v>
      </c>
      <c r="J4" s="40">
        <f t="shared" si="3"/>
        <v>0.90666666666666662</v>
      </c>
      <c r="K4" s="39">
        <v>115</v>
      </c>
      <c r="L4" s="40">
        <f t="shared" si="4"/>
        <v>0.89147286821705429</v>
      </c>
      <c r="M4" s="39">
        <v>128</v>
      </c>
      <c r="N4" s="40">
        <f t="shared" si="5"/>
        <v>0.85333333333333339</v>
      </c>
      <c r="O4" s="39">
        <v>112</v>
      </c>
      <c r="P4" s="40">
        <f t="shared" si="6"/>
        <v>0.86821705426356588</v>
      </c>
      <c r="Q4" s="39">
        <v>126</v>
      </c>
      <c r="R4" s="40">
        <f t="shared" si="7"/>
        <v>0.84</v>
      </c>
      <c r="S4" s="39">
        <v>105</v>
      </c>
      <c r="T4" s="40">
        <f t="shared" si="8"/>
        <v>0.81395348837209303</v>
      </c>
      <c r="U4" s="39">
        <v>124</v>
      </c>
      <c r="V4" s="40">
        <f t="shared" si="9"/>
        <v>0.82666666666666666</v>
      </c>
      <c r="W4" s="39">
        <v>115</v>
      </c>
      <c r="X4" s="40">
        <f t="shared" si="10"/>
        <v>0.89147286821705429</v>
      </c>
    </row>
    <row r="5" spans="1:24" x14ac:dyDescent="0.25">
      <c r="A5" s="2" t="s">
        <v>5</v>
      </c>
      <c r="B5" s="2" t="s">
        <v>9</v>
      </c>
      <c r="C5" s="71">
        <v>317</v>
      </c>
      <c r="D5" s="71">
        <f t="shared" si="0"/>
        <v>317</v>
      </c>
      <c r="E5" s="71">
        <v>372</v>
      </c>
      <c r="F5" s="71">
        <f t="shared" si="1"/>
        <v>372</v>
      </c>
      <c r="G5" s="39">
        <v>291</v>
      </c>
      <c r="H5" s="40">
        <f t="shared" si="2"/>
        <v>0.917981072555205</v>
      </c>
      <c r="I5" s="39">
        <v>277</v>
      </c>
      <c r="J5" s="40">
        <f t="shared" si="3"/>
        <v>0.87381703470031546</v>
      </c>
      <c r="K5" s="39">
        <v>309</v>
      </c>
      <c r="L5" s="40">
        <f t="shared" si="4"/>
        <v>0.83064516129032262</v>
      </c>
      <c r="M5" s="39">
        <v>319</v>
      </c>
      <c r="N5" s="40">
        <f t="shared" si="5"/>
        <v>1.0063091482649842</v>
      </c>
      <c r="O5" s="39">
        <v>314</v>
      </c>
      <c r="P5" s="40">
        <f t="shared" si="6"/>
        <v>0.84408602150537637</v>
      </c>
      <c r="Q5" s="39">
        <v>315</v>
      </c>
      <c r="R5" s="40">
        <f t="shared" si="7"/>
        <v>0.99369085173501581</v>
      </c>
      <c r="S5" s="39">
        <v>316</v>
      </c>
      <c r="T5" s="40">
        <f t="shared" si="8"/>
        <v>0.84946236559139787</v>
      </c>
      <c r="U5" s="39">
        <v>305</v>
      </c>
      <c r="V5" s="40">
        <f t="shared" si="9"/>
        <v>0.96214511041009465</v>
      </c>
      <c r="W5" s="39">
        <v>309</v>
      </c>
      <c r="X5" s="40">
        <f t="shared" si="10"/>
        <v>0.83064516129032262</v>
      </c>
    </row>
    <row r="6" spans="1:24" x14ac:dyDescent="0.25">
      <c r="A6" s="2" t="s">
        <v>5</v>
      </c>
      <c r="B6" s="2" t="s">
        <v>10</v>
      </c>
      <c r="C6" s="71">
        <v>119</v>
      </c>
      <c r="D6" s="71">
        <f t="shared" si="0"/>
        <v>119</v>
      </c>
      <c r="E6" s="71">
        <v>138</v>
      </c>
      <c r="F6" s="71">
        <f t="shared" si="1"/>
        <v>138</v>
      </c>
      <c r="G6" s="39">
        <v>98</v>
      </c>
      <c r="H6" s="40">
        <f t="shared" si="2"/>
        <v>0.82352941176470584</v>
      </c>
      <c r="I6" s="39">
        <v>91</v>
      </c>
      <c r="J6" s="40">
        <f t="shared" si="3"/>
        <v>0.76470588235294112</v>
      </c>
      <c r="K6" s="39">
        <v>168</v>
      </c>
      <c r="L6" s="40">
        <f t="shared" si="4"/>
        <v>1.2173913043478262</v>
      </c>
      <c r="M6" s="39">
        <v>102</v>
      </c>
      <c r="N6" s="40">
        <f t="shared" si="5"/>
        <v>0.8571428571428571</v>
      </c>
      <c r="O6" s="39">
        <v>160</v>
      </c>
      <c r="P6" s="40">
        <f t="shared" si="6"/>
        <v>1.1594202898550725</v>
      </c>
      <c r="Q6" s="39">
        <v>107</v>
      </c>
      <c r="R6" s="40">
        <f t="shared" si="7"/>
        <v>0.89915966386554624</v>
      </c>
      <c r="S6" s="39">
        <v>163</v>
      </c>
      <c r="T6" s="40">
        <f t="shared" si="8"/>
        <v>1.181159420289855</v>
      </c>
      <c r="U6" s="39">
        <v>105</v>
      </c>
      <c r="V6" s="40">
        <f t="shared" si="9"/>
        <v>0.88235294117647056</v>
      </c>
      <c r="W6" s="39">
        <v>162</v>
      </c>
      <c r="X6" s="40">
        <f t="shared" si="10"/>
        <v>1.173913043478261</v>
      </c>
    </row>
    <row r="7" spans="1:24" x14ac:dyDescent="0.25">
      <c r="A7" s="2" t="s">
        <v>4</v>
      </c>
      <c r="B7" s="2" t="s">
        <v>11</v>
      </c>
      <c r="C7" s="71">
        <v>78</v>
      </c>
      <c r="D7" s="71">
        <f t="shared" si="0"/>
        <v>78</v>
      </c>
      <c r="E7" s="71">
        <v>102</v>
      </c>
      <c r="F7" s="71">
        <f t="shared" si="1"/>
        <v>102</v>
      </c>
      <c r="G7" s="39">
        <v>78</v>
      </c>
      <c r="H7" s="40">
        <f t="shared" si="2"/>
        <v>1</v>
      </c>
      <c r="I7" s="39">
        <v>74</v>
      </c>
      <c r="J7" s="40">
        <f t="shared" si="3"/>
        <v>0.94871794871794868</v>
      </c>
      <c r="K7" s="39">
        <v>93</v>
      </c>
      <c r="L7" s="40">
        <f t="shared" si="4"/>
        <v>0.91176470588235292</v>
      </c>
      <c r="M7" s="39">
        <v>91</v>
      </c>
      <c r="N7" s="40">
        <f t="shared" si="5"/>
        <v>1.1666666666666667</v>
      </c>
      <c r="O7" s="39">
        <v>93</v>
      </c>
      <c r="P7" s="40">
        <f t="shared" si="6"/>
        <v>0.91176470588235292</v>
      </c>
      <c r="Q7" s="39">
        <v>91</v>
      </c>
      <c r="R7" s="40">
        <f t="shared" si="7"/>
        <v>1.1666666666666667</v>
      </c>
      <c r="S7" s="39">
        <v>95</v>
      </c>
      <c r="T7" s="40">
        <f t="shared" si="8"/>
        <v>0.93137254901960786</v>
      </c>
      <c r="U7" s="39">
        <v>87</v>
      </c>
      <c r="V7" s="40">
        <f t="shared" si="9"/>
        <v>1.1153846153846154</v>
      </c>
      <c r="W7" s="39">
        <v>86</v>
      </c>
      <c r="X7" s="40">
        <f t="shared" si="10"/>
        <v>0.84313725490196079</v>
      </c>
    </row>
    <row r="8" spans="1:24" x14ac:dyDescent="0.25">
      <c r="A8" s="2" t="s">
        <v>5</v>
      </c>
      <c r="B8" s="2" t="s">
        <v>12</v>
      </c>
      <c r="C8" s="71">
        <v>388</v>
      </c>
      <c r="D8" s="71">
        <f t="shared" si="0"/>
        <v>388</v>
      </c>
      <c r="E8" s="71">
        <v>390</v>
      </c>
      <c r="F8" s="71">
        <f t="shared" si="1"/>
        <v>390</v>
      </c>
      <c r="G8" s="39">
        <v>381</v>
      </c>
      <c r="H8" s="40">
        <f t="shared" si="2"/>
        <v>0.98195876288659789</v>
      </c>
      <c r="I8" s="39">
        <v>363</v>
      </c>
      <c r="J8" s="40">
        <f t="shared" si="3"/>
        <v>0.93556701030927836</v>
      </c>
      <c r="K8" s="39">
        <v>354</v>
      </c>
      <c r="L8" s="40">
        <f t="shared" si="4"/>
        <v>0.90769230769230769</v>
      </c>
      <c r="M8" s="39">
        <v>354</v>
      </c>
      <c r="N8" s="40">
        <f t="shared" si="5"/>
        <v>0.91237113402061853</v>
      </c>
      <c r="O8" s="39">
        <v>372</v>
      </c>
      <c r="P8" s="40">
        <f t="shared" si="6"/>
        <v>0.9538461538461539</v>
      </c>
      <c r="Q8" s="39">
        <v>360</v>
      </c>
      <c r="R8" s="40">
        <f t="shared" si="7"/>
        <v>0.92783505154639179</v>
      </c>
      <c r="S8" s="39">
        <v>379</v>
      </c>
      <c r="T8" s="40">
        <f t="shared" si="8"/>
        <v>0.97179487179487178</v>
      </c>
      <c r="U8" s="39">
        <v>347</v>
      </c>
      <c r="V8" s="40">
        <f t="shared" si="9"/>
        <v>0.89432989690721654</v>
      </c>
      <c r="W8" s="39">
        <v>379</v>
      </c>
      <c r="X8" s="40">
        <f t="shared" si="10"/>
        <v>0.97179487179487178</v>
      </c>
    </row>
    <row r="9" spans="1:24" x14ac:dyDescent="0.25">
      <c r="A9" s="2" t="s">
        <v>5</v>
      </c>
      <c r="B9" s="2" t="s">
        <v>13</v>
      </c>
      <c r="C9" s="71">
        <v>68</v>
      </c>
      <c r="D9" s="71">
        <f t="shared" si="0"/>
        <v>68</v>
      </c>
      <c r="E9" s="71">
        <v>90</v>
      </c>
      <c r="F9" s="71">
        <f t="shared" si="1"/>
        <v>90</v>
      </c>
      <c r="G9" s="39">
        <v>63</v>
      </c>
      <c r="H9" s="40">
        <f t="shared" si="2"/>
        <v>0.92647058823529416</v>
      </c>
      <c r="I9" s="39">
        <v>61</v>
      </c>
      <c r="J9" s="40">
        <f t="shared" si="3"/>
        <v>0.8970588235294118</v>
      </c>
      <c r="K9" s="39">
        <v>6</v>
      </c>
      <c r="L9" s="40">
        <f t="shared" si="4"/>
        <v>6.6666666666666666E-2</v>
      </c>
      <c r="M9" s="39">
        <v>68</v>
      </c>
      <c r="N9" s="40">
        <f t="shared" si="5"/>
        <v>1</v>
      </c>
      <c r="O9" s="39">
        <v>47</v>
      </c>
      <c r="P9" s="40">
        <f t="shared" si="6"/>
        <v>0.52222222222222225</v>
      </c>
      <c r="Q9" s="39">
        <v>64</v>
      </c>
      <c r="R9" s="40">
        <f t="shared" si="7"/>
        <v>0.94117647058823528</v>
      </c>
      <c r="S9" s="39">
        <v>44</v>
      </c>
      <c r="T9" s="40">
        <f t="shared" si="8"/>
        <v>0.48888888888888887</v>
      </c>
      <c r="U9" s="39">
        <v>58</v>
      </c>
      <c r="V9" s="40">
        <f t="shared" si="9"/>
        <v>0.8529411764705882</v>
      </c>
      <c r="W9" s="39">
        <v>39</v>
      </c>
      <c r="X9" s="40">
        <f t="shared" si="10"/>
        <v>0.43333333333333335</v>
      </c>
    </row>
    <row r="10" spans="1:24" x14ac:dyDescent="0.25">
      <c r="A10" s="2" t="s">
        <v>2</v>
      </c>
      <c r="B10" s="2" t="s">
        <v>14</v>
      </c>
      <c r="C10" s="71">
        <v>1508</v>
      </c>
      <c r="D10" s="71">
        <f t="shared" si="0"/>
        <v>1508</v>
      </c>
      <c r="E10" s="71">
        <v>1420</v>
      </c>
      <c r="F10" s="71">
        <f t="shared" si="1"/>
        <v>1420</v>
      </c>
      <c r="G10" s="39">
        <v>1370</v>
      </c>
      <c r="H10" s="40">
        <f t="shared" si="2"/>
        <v>0.90848806366047741</v>
      </c>
      <c r="I10" s="39">
        <v>1315</v>
      </c>
      <c r="J10" s="40">
        <f t="shared" si="3"/>
        <v>0.87201591511936338</v>
      </c>
      <c r="K10" s="39">
        <v>1223</v>
      </c>
      <c r="L10" s="40">
        <f t="shared" si="4"/>
        <v>0.86126760563380278</v>
      </c>
      <c r="M10" s="39">
        <v>1244</v>
      </c>
      <c r="N10" s="40">
        <f t="shared" si="5"/>
        <v>0.82493368700265257</v>
      </c>
      <c r="O10" s="39">
        <v>1245</v>
      </c>
      <c r="P10" s="40">
        <f t="shared" si="6"/>
        <v>0.87676056338028174</v>
      </c>
      <c r="Q10" s="39">
        <v>1263</v>
      </c>
      <c r="R10" s="40">
        <f t="shared" si="7"/>
        <v>0.83753315649867377</v>
      </c>
      <c r="S10" s="39">
        <v>1254</v>
      </c>
      <c r="T10" s="40">
        <f t="shared" si="8"/>
        <v>0.88309859154929582</v>
      </c>
      <c r="U10" s="39">
        <v>1187</v>
      </c>
      <c r="V10" s="40">
        <f t="shared" si="9"/>
        <v>0.78713527851458887</v>
      </c>
      <c r="W10" s="39">
        <v>1164</v>
      </c>
      <c r="X10" s="40">
        <f t="shared" si="10"/>
        <v>0.81971830985915495</v>
      </c>
    </row>
    <row r="11" spans="1:24" x14ac:dyDescent="0.25">
      <c r="A11" s="2" t="s">
        <v>5</v>
      </c>
      <c r="B11" s="2" t="s">
        <v>15</v>
      </c>
      <c r="C11" s="71">
        <v>132</v>
      </c>
      <c r="D11" s="71">
        <f t="shared" si="0"/>
        <v>132</v>
      </c>
      <c r="E11" s="71">
        <v>138</v>
      </c>
      <c r="F11" s="71">
        <f t="shared" si="1"/>
        <v>138</v>
      </c>
      <c r="G11" s="39">
        <v>133</v>
      </c>
      <c r="H11" s="40">
        <f t="shared" si="2"/>
        <v>1.0075757575757576</v>
      </c>
      <c r="I11" s="39">
        <v>123</v>
      </c>
      <c r="J11" s="40">
        <f t="shared" si="3"/>
        <v>0.93181818181818177</v>
      </c>
      <c r="K11" s="39">
        <v>151</v>
      </c>
      <c r="L11" s="40">
        <f t="shared" si="4"/>
        <v>1.0942028985507246</v>
      </c>
      <c r="M11" s="39">
        <v>130</v>
      </c>
      <c r="N11" s="40">
        <f t="shared" si="5"/>
        <v>0.98484848484848486</v>
      </c>
      <c r="O11" s="39">
        <v>142</v>
      </c>
      <c r="P11" s="40">
        <f t="shared" si="6"/>
        <v>1.0289855072463767</v>
      </c>
      <c r="Q11" s="39">
        <v>129</v>
      </c>
      <c r="R11" s="40">
        <f t="shared" si="7"/>
        <v>0.97727272727272729</v>
      </c>
      <c r="S11" s="39">
        <v>148</v>
      </c>
      <c r="T11" s="40">
        <f t="shared" si="8"/>
        <v>1.0724637681159421</v>
      </c>
      <c r="U11" s="39">
        <v>129</v>
      </c>
      <c r="V11" s="40">
        <f t="shared" si="9"/>
        <v>0.97727272727272729</v>
      </c>
      <c r="W11" s="39">
        <v>145</v>
      </c>
      <c r="X11" s="40">
        <f t="shared" si="10"/>
        <v>1.0507246376811594</v>
      </c>
    </row>
    <row r="12" spans="1:24" x14ac:dyDescent="0.25">
      <c r="A12" s="2" t="s">
        <v>4</v>
      </c>
      <c r="B12" s="2" t="s">
        <v>16</v>
      </c>
      <c r="C12" s="71">
        <v>388</v>
      </c>
      <c r="D12" s="71">
        <f t="shared" si="0"/>
        <v>388</v>
      </c>
      <c r="E12" s="71">
        <v>427</v>
      </c>
      <c r="F12" s="71">
        <f t="shared" si="1"/>
        <v>427</v>
      </c>
      <c r="G12" s="39">
        <v>354</v>
      </c>
      <c r="H12" s="40">
        <f t="shared" si="2"/>
        <v>0.91237113402061853</v>
      </c>
      <c r="I12" s="39">
        <v>333</v>
      </c>
      <c r="J12" s="40">
        <f t="shared" si="3"/>
        <v>0.85824742268041232</v>
      </c>
      <c r="K12" s="39">
        <v>254</v>
      </c>
      <c r="L12" s="40">
        <f t="shared" si="4"/>
        <v>0.59484777517564402</v>
      </c>
      <c r="M12" s="39">
        <v>347</v>
      </c>
      <c r="N12" s="40">
        <f t="shared" si="5"/>
        <v>0.89432989690721654</v>
      </c>
      <c r="O12" s="39">
        <v>313</v>
      </c>
      <c r="P12" s="40">
        <f t="shared" si="6"/>
        <v>0.7330210772833724</v>
      </c>
      <c r="Q12" s="39">
        <v>342</v>
      </c>
      <c r="R12" s="40">
        <f t="shared" si="7"/>
        <v>0.88144329896907214</v>
      </c>
      <c r="S12" s="39">
        <v>324</v>
      </c>
      <c r="T12" s="40">
        <f t="shared" si="8"/>
        <v>0.75878220140515218</v>
      </c>
      <c r="U12" s="39">
        <v>331</v>
      </c>
      <c r="V12" s="40">
        <f t="shared" si="9"/>
        <v>0.85309278350515461</v>
      </c>
      <c r="W12" s="39">
        <v>316</v>
      </c>
      <c r="X12" s="40">
        <f t="shared" si="10"/>
        <v>0.74004683840749419</v>
      </c>
    </row>
    <row r="13" spans="1:24" x14ac:dyDescent="0.25">
      <c r="A13" s="2" t="s">
        <v>3</v>
      </c>
      <c r="B13" s="2" t="s">
        <v>17</v>
      </c>
      <c r="C13" s="71">
        <v>588</v>
      </c>
      <c r="D13" s="71">
        <f t="shared" si="0"/>
        <v>588</v>
      </c>
      <c r="E13" s="71">
        <v>589</v>
      </c>
      <c r="F13" s="71">
        <f t="shared" si="1"/>
        <v>589</v>
      </c>
      <c r="G13" s="39">
        <v>491</v>
      </c>
      <c r="H13" s="40">
        <f t="shared" si="2"/>
        <v>0.83503401360544216</v>
      </c>
      <c r="I13" s="39">
        <v>462</v>
      </c>
      <c r="J13" s="40">
        <f t="shared" si="3"/>
        <v>0.7857142857142857</v>
      </c>
      <c r="K13" s="39">
        <v>480</v>
      </c>
      <c r="L13" s="40">
        <f t="shared" si="4"/>
        <v>0.81494057724957558</v>
      </c>
      <c r="M13" s="39">
        <v>471</v>
      </c>
      <c r="N13" s="40">
        <f t="shared" si="5"/>
        <v>0.80102040816326525</v>
      </c>
      <c r="O13" s="39">
        <v>453</v>
      </c>
      <c r="P13" s="40">
        <f t="shared" si="6"/>
        <v>0.76910016977928697</v>
      </c>
      <c r="Q13" s="39">
        <v>484</v>
      </c>
      <c r="R13" s="40">
        <f t="shared" si="7"/>
        <v>0.8231292517006803</v>
      </c>
      <c r="S13" s="39">
        <v>476</v>
      </c>
      <c r="T13" s="40">
        <f t="shared" si="8"/>
        <v>0.80814940577249572</v>
      </c>
      <c r="U13" s="39">
        <v>424</v>
      </c>
      <c r="V13" s="40">
        <f t="shared" si="9"/>
        <v>0.72108843537414968</v>
      </c>
      <c r="W13" s="39">
        <v>447</v>
      </c>
      <c r="X13" s="40">
        <f t="shared" si="10"/>
        <v>0.75891341256366718</v>
      </c>
    </row>
    <row r="14" spans="1:24" x14ac:dyDescent="0.25">
      <c r="A14" s="2" t="s">
        <v>3</v>
      </c>
      <c r="B14" s="2" t="s">
        <v>18</v>
      </c>
      <c r="C14" s="71">
        <v>180</v>
      </c>
      <c r="D14" s="71">
        <f t="shared" si="0"/>
        <v>180</v>
      </c>
      <c r="E14" s="71">
        <v>200</v>
      </c>
      <c r="F14" s="71">
        <f t="shared" si="1"/>
        <v>200</v>
      </c>
      <c r="G14" s="39">
        <v>192</v>
      </c>
      <c r="H14" s="40">
        <f t="shared" si="2"/>
        <v>1.0666666666666667</v>
      </c>
      <c r="I14" s="39">
        <v>155</v>
      </c>
      <c r="J14" s="40">
        <f t="shared" si="3"/>
        <v>0.86111111111111116</v>
      </c>
      <c r="K14" s="39">
        <v>129</v>
      </c>
      <c r="L14" s="40">
        <f t="shared" si="4"/>
        <v>0.64500000000000002</v>
      </c>
      <c r="M14" s="39">
        <v>174</v>
      </c>
      <c r="N14" s="40">
        <f t="shared" si="5"/>
        <v>0.96666666666666667</v>
      </c>
      <c r="O14" s="39">
        <v>143</v>
      </c>
      <c r="P14" s="40">
        <f t="shared" si="6"/>
        <v>0.71499999999999997</v>
      </c>
      <c r="Q14" s="39">
        <v>167</v>
      </c>
      <c r="R14" s="40">
        <f t="shared" si="7"/>
        <v>0.92777777777777781</v>
      </c>
      <c r="S14" s="39">
        <v>142</v>
      </c>
      <c r="T14" s="40">
        <f t="shared" si="8"/>
        <v>0.71</v>
      </c>
      <c r="U14" s="39">
        <v>161</v>
      </c>
      <c r="V14" s="40">
        <f t="shared" si="9"/>
        <v>0.89444444444444449</v>
      </c>
      <c r="W14" s="39">
        <v>136</v>
      </c>
      <c r="X14" s="40">
        <f t="shared" si="10"/>
        <v>0.68</v>
      </c>
    </row>
    <row r="15" spans="1:24" x14ac:dyDescent="0.25">
      <c r="A15" s="2" t="s">
        <v>5</v>
      </c>
      <c r="B15" s="2" t="s">
        <v>19</v>
      </c>
      <c r="C15" s="71">
        <v>75</v>
      </c>
      <c r="D15" s="71">
        <f t="shared" si="0"/>
        <v>75</v>
      </c>
      <c r="E15" s="71">
        <v>146</v>
      </c>
      <c r="F15" s="71">
        <f t="shared" si="1"/>
        <v>146</v>
      </c>
      <c r="G15" s="39">
        <v>70</v>
      </c>
      <c r="H15" s="40">
        <f t="shared" si="2"/>
        <v>0.93333333333333335</v>
      </c>
      <c r="I15" s="39">
        <v>68</v>
      </c>
      <c r="J15" s="40">
        <f t="shared" si="3"/>
        <v>0.90666666666666662</v>
      </c>
      <c r="K15" s="39">
        <v>78</v>
      </c>
      <c r="L15" s="40">
        <f t="shared" si="4"/>
        <v>0.53424657534246578</v>
      </c>
      <c r="M15" s="39">
        <v>65</v>
      </c>
      <c r="N15" s="40">
        <f t="shared" si="5"/>
        <v>0.8666666666666667</v>
      </c>
      <c r="O15" s="39">
        <v>81</v>
      </c>
      <c r="P15" s="40">
        <f t="shared" si="6"/>
        <v>0.5547945205479452</v>
      </c>
      <c r="Q15" s="39">
        <v>67</v>
      </c>
      <c r="R15" s="40">
        <f t="shared" si="7"/>
        <v>0.89333333333333331</v>
      </c>
      <c r="S15" s="39">
        <v>87</v>
      </c>
      <c r="T15" s="40">
        <f t="shared" si="8"/>
        <v>0.59589041095890416</v>
      </c>
      <c r="U15" s="39">
        <v>66</v>
      </c>
      <c r="V15" s="40">
        <f t="shared" si="9"/>
        <v>0.88</v>
      </c>
      <c r="W15" s="39">
        <v>77</v>
      </c>
      <c r="X15" s="40">
        <f t="shared" si="10"/>
        <v>0.5273972602739726</v>
      </c>
    </row>
    <row r="16" spans="1:24" x14ac:dyDescent="0.25">
      <c r="A16" s="2" t="s">
        <v>2</v>
      </c>
      <c r="B16" s="2" t="s">
        <v>20</v>
      </c>
      <c r="C16" s="71">
        <v>228</v>
      </c>
      <c r="D16" s="71">
        <f t="shared" si="0"/>
        <v>228</v>
      </c>
      <c r="E16" s="71">
        <v>169</v>
      </c>
      <c r="F16" s="71">
        <f t="shared" si="1"/>
        <v>169</v>
      </c>
      <c r="G16" s="39">
        <v>225</v>
      </c>
      <c r="H16" s="40">
        <f t="shared" si="2"/>
        <v>0.98684210526315785</v>
      </c>
      <c r="I16" s="39">
        <v>222</v>
      </c>
      <c r="J16" s="40">
        <f t="shared" si="3"/>
        <v>0.97368421052631582</v>
      </c>
      <c r="K16" s="39">
        <v>227</v>
      </c>
      <c r="L16" s="40">
        <f t="shared" si="4"/>
        <v>1.3431952662721893</v>
      </c>
      <c r="M16" s="39">
        <v>204</v>
      </c>
      <c r="N16" s="40">
        <f t="shared" si="5"/>
        <v>0.89473684210526316</v>
      </c>
      <c r="O16" s="39">
        <v>223</v>
      </c>
      <c r="P16" s="40">
        <f t="shared" si="6"/>
        <v>1.319526627218935</v>
      </c>
      <c r="Q16" s="39">
        <v>207</v>
      </c>
      <c r="R16" s="40">
        <f t="shared" si="7"/>
        <v>0.90789473684210531</v>
      </c>
      <c r="S16" s="39">
        <v>224</v>
      </c>
      <c r="T16" s="40">
        <f t="shared" si="8"/>
        <v>1.3254437869822486</v>
      </c>
      <c r="U16" s="39">
        <v>198</v>
      </c>
      <c r="V16" s="40">
        <f t="shared" si="9"/>
        <v>0.86842105263157898</v>
      </c>
      <c r="W16" s="39">
        <v>228</v>
      </c>
      <c r="X16" s="40">
        <f t="shared" si="10"/>
        <v>1.349112426035503</v>
      </c>
    </row>
    <row r="17" spans="1:24" x14ac:dyDescent="0.25">
      <c r="A17" s="2" t="s">
        <v>5</v>
      </c>
      <c r="B17" s="2" t="s">
        <v>21</v>
      </c>
      <c r="C17" s="71">
        <v>2542</v>
      </c>
      <c r="D17" s="71">
        <f t="shared" si="0"/>
        <v>2542</v>
      </c>
      <c r="E17" s="71">
        <v>2417</v>
      </c>
      <c r="F17" s="71">
        <f t="shared" si="1"/>
        <v>2417</v>
      </c>
      <c r="G17" s="39">
        <v>2208</v>
      </c>
      <c r="H17" s="40">
        <f t="shared" si="2"/>
        <v>0.86860739575137691</v>
      </c>
      <c r="I17" s="39">
        <v>2020</v>
      </c>
      <c r="J17" s="40">
        <f t="shared" si="3"/>
        <v>0.79464988198269082</v>
      </c>
      <c r="K17" s="39">
        <v>2097</v>
      </c>
      <c r="L17" s="40">
        <f t="shared" si="4"/>
        <v>0.86760446834919325</v>
      </c>
      <c r="M17" s="39">
        <v>2162</v>
      </c>
      <c r="N17" s="40">
        <f t="shared" si="5"/>
        <v>0.85051140833988981</v>
      </c>
      <c r="O17" s="39">
        <v>2121</v>
      </c>
      <c r="P17" s="40">
        <f t="shared" si="6"/>
        <v>0.87753413322300378</v>
      </c>
      <c r="Q17" s="39">
        <v>2161</v>
      </c>
      <c r="R17" s="40">
        <f t="shared" si="7"/>
        <v>0.85011801730920533</v>
      </c>
      <c r="S17" s="39">
        <v>2119</v>
      </c>
      <c r="T17" s="40">
        <f t="shared" si="8"/>
        <v>0.87670666115018614</v>
      </c>
      <c r="U17" s="39">
        <v>1919</v>
      </c>
      <c r="V17" s="40">
        <f t="shared" si="9"/>
        <v>0.75491738788355622</v>
      </c>
      <c r="W17" s="39">
        <v>1977</v>
      </c>
      <c r="X17" s="40">
        <f t="shared" si="10"/>
        <v>0.81795614398014072</v>
      </c>
    </row>
    <row r="18" spans="1:24" x14ac:dyDescent="0.25">
      <c r="A18" s="2" t="s">
        <v>2</v>
      </c>
      <c r="B18" s="2" t="s">
        <v>22</v>
      </c>
      <c r="C18" s="71">
        <v>5047</v>
      </c>
      <c r="D18" s="71">
        <f t="shared" si="0"/>
        <v>5047</v>
      </c>
      <c r="E18" s="71">
        <v>5005</v>
      </c>
      <c r="F18" s="71">
        <f t="shared" si="1"/>
        <v>5005</v>
      </c>
      <c r="G18" s="39">
        <v>4332</v>
      </c>
      <c r="H18" s="40">
        <f t="shared" si="2"/>
        <v>0.85833168218743805</v>
      </c>
      <c r="I18" s="39">
        <v>4145</v>
      </c>
      <c r="J18" s="40">
        <f t="shared" si="3"/>
        <v>0.82127996829799876</v>
      </c>
      <c r="K18" s="39">
        <v>3990</v>
      </c>
      <c r="L18" s="40">
        <f t="shared" si="4"/>
        <v>0.79720279720279719</v>
      </c>
      <c r="M18" s="39">
        <v>4029</v>
      </c>
      <c r="N18" s="40">
        <f t="shared" si="5"/>
        <v>0.79829601743610068</v>
      </c>
      <c r="O18" s="39">
        <v>3986</v>
      </c>
      <c r="P18" s="40">
        <f t="shared" si="6"/>
        <v>0.79640359640359637</v>
      </c>
      <c r="Q18" s="39">
        <v>4155</v>
      </c>
      <c r="R18" s="40">
        <f t="shared" si="7"/>
        <v>0.82326134337230039</v>
      </c>
      <c r="S18" s="39">
        <v>4216</v>
      </c>
      <c r="T18" s="40">
        <f t="shared" si="8"/>
        <v>0.84235764235764232</v>
      </c>
      <c r="U18" s="39">
        <v>3587</v>
      </c>
      <c r="V18" s="40">
        <f t="shared" si="9"/>
        <v>0.71071923915197144</v>
      </c>
      <c r="W18" s="39">
        <v>4212</v>
      </c>
      <c r="X18" s="40">
        <f t="shared" si="10"/>
        <v>0.84155844155844151</v>
      </c>
    </row>
    <row r="19" spans="1:24" x14ac:dyDescent="0.25">
      <c r="A19" s="2" t="s">
        <v>5</v>
      </c>
      <c r="B19" s="2" t="s">
        <v>23</v>
      </c>
      <c r="C19" s="71">
        <v>475</v>
      </c>
      <c r="D19" s="71">
        <f t="shared" si="0"/>
        <v>475</v>
      </c>
      <c r="E19" s="71">
        <v>399</v>
      </c>
      <c r="F19" s="71">
        <f t="shared" si="1"/>
        <v>399</v>
      </c>
      <c r="G19" s="39">
        <v>444</v>
      </c>
      <c r="H19" s="40">
        <f t="shared" si="2"/>
        <v>0.9347368421052632</v>
      </c>
      <c r="I19" s="39">
        <v>424</v>
      </c>
      <c r="J19" s="40">
        <f t="shared" si="3"/>
        <v>0.89263157894736844</v>
      </c>
      <c r="K19" s="39">
        <v>425</v>
      </c>
      <c r="L19" s="40">
        <f t="shared" si="4"/>
        <v>1.0651629072681705</v>
      </c>
      <c r="M19" s="39">
        <v>446</v>
      </c>
      <c r="N19" s="40">
        <f t="shared" si="5"/>
        <v>0.93894736842105264</v>
      </c>
      <c r="O19" s="39">
        <v>396</v>
      </c>
      <c r="P19" s="40">
        <f t="shared" si="6"/>
        <v>0.99248120300751874</v>
      </c>
      <c r="Q19" s="39">
        <v>448</v>
      </c>
      <c r="R19" s="40">
        <f t="shared" si="7"/>
        <v>0.94315789473684208</v>
      </c>
      <c r="S19" s="39">
        <v>405</v>
      </c>
      <c r="T19" s="40">
        <f t="shared" si="8"/>
        <v>1.0150375939849625</v>
      </c>
      <c r="U19" s="39">
        <v>431</v>
      </c>
      <c r="V19" s="40">
        <f t="shared" si="9"/>
        <v>0.9073684210526316</v>
      </c>
      <c r="W19" s="39">
        <v>369</v>
      </c>
      <c r="X19" s="40">
        <f t="shared" si="10"/>
        <v>0.92481203007518797</v>
      </c>
    </row>
    <row r="20" spans="1:24" x14ac:dyDescent="0.25">
      <c r="A20" s="2" t="s">
        <v>4</v>
      </c>
      <c r="B20" s="2" t="s">
        <v>24</v>
      </c>
      <c r="C20" s="71">
        <v>1492</v>
      </c>
      <c r="D20" s="71">
        <f t="shared" si="0"/>
        <v>1492</v>
      </c>
      <c r="E20" s="71">
        <v>1561</v>
      </c>
      <c r="F20" s="71">
        <f t="shared" si="1"/>
        <v>1561</v>
      </c>
      <c r="G20" s="39">
        <v>1140</v>
      </c>
      <c r="H20" s="40">
        <f t="shared" si="2"/>
        <v>0.76407506702412864</v>
      </c>
      <c r="I20" s="39">
        <v>991</v>
      </c>
      <c r="J20" s="40">
        <f t="shared" si="3"/>
        <v>0.66420911528150139</v>
      </c>
      <c r="K20" s="39">
        <v>1181</v>
      </c>
      <c r="L20" s="40">
        <f t="shared" si="4"/>
        <v>0.75656630365150546</v>
      </c>
      <c r="M20" s="39">
        <v>1126</v>
      </c>
      <c r="N20" s="40">
        <f t="shared" si="5"/>
        <v>0.75469168900804284</v>
      </c>
      <c r="O20" s="39">
        <v>1117</v>
      </c>
      <c r="P20" s="40">
        <f t="shared" si="6"/>
        <v>0.71556694426649581</v>
      </c>
      <c r="Q20" s="39">
        <v>1122</v>
      </c>
      <c r="R20" s="40">
        <f t="shared" si="7"/>
        <v>0.75201072386058976</v>
      </c>
      <c r="S20" s="39">
        <v>1065</v>
      </c>
      <c r="T20" s="40">
        <f t="shared" si="8"/>
        <v>0.68225496476617553</v>
      </c>
      <c r="U20" s="39">
        <v>1017</v>
      </c>
      <c r="V20" s="40">
        <f t="shared" si="9"/>
        <v>0.68163538873994634</v>
      </c>
      <c r="W20" s="39">
        <v>1131</v>
      </c>
      <c r="X20" s="40">
        <f t="shared" si="10"/>
        <v>0.72453555413196669</v>
      </c>
    </row>
    <row r="21" spans="1:24" x14ac:dyDescent="0.25">
      <c r="A21" s="2" t="s">
        <v>3</v>
      </c>
      <c r="B21" s="2" t="s">
        <v>25</v>
      </c>
      <c r="C21" s="71">
        <v>403</v>
      </c>
      <c r="D21" s="71">
        <f t="shared" si="0"/>
        <v>403</v>
      </c>
      <c r="E21" s="71">
        <v>391</v>
      </c>
      <c r="F21" s="71">
        <f t="shared" si="1"/>
        <v>391</v>
      </c>
      <c r="G21" s="39">
        <v>437</v>
      </c>
      <c r="H21" s="40">
        <f t="shared" si="2"/>
        <v>1.0843672456575681</v>
      </c>
      <c r="I21" s="39">
        <v>425</v>
      </c>
      <c r="J21" s="40">
        <f t="shared" si="3"/>
        <v>1.054590570719603</v>
      </c>
      <c r="K21" s="39">
        <v>333</v>
      </c>
      <c r="L21" s="40">
        <f t="shared" si="4"/>
        <v>0.85166240409207161</v>
      </c>
      <c r="M21" s="39">
        <v>392</v>
      </c>
      <c r="N21" s="40">
        <f t="shared" si="5"/>
        <v>0.97270471464019848</v>
      </c>
      <c r="O21" s="39">
        <v>322</v>
      </c>
      <c r="P21" s="40">
        <f t="shared" si="6"/>
        <v>0.82352941176470584</v>
      </c>
      <c r="Q21" s="39">
        <v>391</v>
      </c>
      <c r="R21" s="40">
        <f t="shared" si="7"/>
        <v>0.97022332506203479</v>
      </c>
      <c r="S21" s="39">
        <v>326</v>
      </c>
      <c r="T21" s="40">
        <f t="shared" si="8"/>
        <v>0.8337595907928389</v>
      </c>
      <c r="U21" s="39">
        <v>376</v>
      </c>
      <c r="V21" s="40">
        <f t="shared" si="9"/>
        <v>0.9330024813895782</v>
      </c>
      <c r="W21" s="39">
        <v>346</v>
      </c>
      <c r="X21" s="40">
        <f t="shared" si="10"/>
        <v>0.88491048593350385</v>
      </c>
    </row>
    <row r="22" spans="1:24" x14ac:dyDescent="0.25">
      <c r="A22" s="2" t="s">
        <v>2</v>
      </c>
      <c r="B22" s="2" t="s">
        <v>26</v>
      </c>
      <c r="C22" s="71">
        <v>150</v>
      </c>
      <c r="D22" s="71">
        <f t="shared" si="0"/>
        <v>150</v>
      </c>
      <c r="E22" s="71">
        <v>144</v>
      </c>
      <c r="F22" s="71">
        <f t="shared" si="1"/>
        <v>144</v>
      </c>
      <c r="G22" s="39">
        <v>123</v>
      </c>
      <c r="H22" s="40">
        <f t="shared" si="2"/>
        <v>0.82</v>
      </c>
      <c r="I22" s="39">
        <v>101</v>
      </c>
      <c r="J22" s="40">
        <f t="shared" si="3"/>
        <v>0.67333333333333334</v>
      </c>
      <c r="K22" s="39">
        <v>156</v>
      </c>
      <c r="L22" s="40">
        <f t="shared" si="4"/>
        <v>1.0833333333333333</v>
      </c>
      <c r="M22" s="39">
        <v>106</v>
      </c>
      <c r="N22" s="40">
        <f t="shared" si="5"/>
        <v>0.70666666666666667</v>
      </c>
      <c r="O22" s="39">
        <v>159</v>
      </c>
      <c r="P22" s="40">
        <f t="shared" si="6"/>
        <v>1.1041666666666667</v>
      </c>
      <c r="Q22" s="39">
        <v>123</v>
      </c>
      <c r="R22" s="40">
        <f t="shared" si="7"/>
        <v>0.82</v>
      </c>
      <c r="S22" s="39">
        <v>148</v>
      </c>
      <c r="T22" s="40">
        <f t="shared" si="8"/>
        <v>1.0277777777777777</v>
      </c>
      <c r="U22" s="39">
        <v>123</v>
      </c>
      <c r="V22" s="40">
        <f t="shared" si="9"/>
        <v>0.82</v>
      </c>
      <c r="W22" s="39">
        <v>164</v>
      </c>
      <c r="X22" s="40">
        <f t="shared" si="10"/>
        <v>1.1388888888888888</v>
      </c>
    </row>
    <row r="23" spans="1:24" x14ac:dyDescent="0.25">
      <c r="A23" s="2" t="s">
        <v>5</v>
      </c>
      <c r="B23" s="2" t="s">
        <v>27</v>
      </c>
      <c r="C23" s="71">
        <v>60</v>
      </c>
      <c r="D23" s="71">
        <f t="shared" si="0"/>
        <v>60</v>
      </c>
      <c r="E23" s="71">
        <v>68</v>
      </c>
      <c r="F23" s="71">
        <f t="shared" si="1"/>
        <v>68</v>
      </c>
      <c r="G23" s="39">
        <v>61</v>
      </c>
      <c r="H23" s="40">
        <f t="shared" si="2"/>
        <v>1.0166666666666666</v>
      </c>
      <c r="I23" s="39">
        <v>61</v>
      </c>
      <c r="J23" s="40">
        <f t="shared" si="3"/>
        <v>1.0166666666666666</v>
      </c>
      <c r="K23" s="39">
        <v>55</v>
      </c>
      <c r="L23" s="40">
        <f t="shared" si="4"/>
        <v>0.80882352941176472</v>
      </c>
      <c r="M23" s="39">
        <v>66</v>
      </c>
      <c r="N23" s="40">
        <f t="shared" si="5"/>
        <v>1.1000000000000001</v>
      </c>
      <c r="O23" s="39">
        <v>58</v>
      </c>
      <c r="P23" s="40">
        <f t="shared" si="6"/>
        <v>0.8529411764705882</v>
      </c>
      <c r="Q23" s="39">
        <v>67</v>
      </c>
      <c r="R23" s="40">
        <f t="shared" si="7"/>
        <v>1.1166666666666667</v>
      </c>
      <c r="S23" s="39">
        <v>61</v>
      </c>
      <c r="T23" s="40">
        <f t="shared" si="8"/>
        <v>0.8970588235294118</v>
      </c>
      <c r="U23" s="39">
        <v>65</v>
      </c>
      <c r="V23" s="40">
        <f t="shared" si="9"/>
        <v>1.0833333333333333</v>
      </c>
      <c r="W23" s="39">
        <v>57</v>
      </c>
      <c r="X23" s="40">
        <f t="shared" si="10"/>
        <v>0.83823529411764708</v>
      </c>
    </row>
    <row r="24" spans="1:24" x14ac:dyDescent="0.25">
      <c r="A24" s="2" t="s">
        <v>2</v>
      </c>
      <c r="B24" s="2" t="s">
        <v>28</v>
      </c>
      <c r="C24" s="71">
        <v>421</v>
      </c>
      <c r="D24" s="71">
        <f t="shared" si="0"/>
        <v>421</v>
      </c>
      <c r="E24" s="71">
        <v>411</v>
      </c>
      <c r="F24" s="71">
        <f t="shared" si="1"/>
        <v>411</v>
      </c>
      <c r="G24" s="39">
        <v>413</v>
      </c>
      <c r="H24" s="40">
        <f t="shared" si="2"/>
        <v>0.98099762470308793</v>
      </c>
      <c r="I24" s="39">
        <v>380</v>
      </c>
      <c r="J24" s="40">
        <f t="shared" si="3"/>
        <v>0.90261282660332542</v>
      </c>
      <c r="K24" s="39">
        <v>451</v>
      </c>
      <c r="L24" s="40">
        <f t="shared" si="4"/>
        <v>1.0973236009732361</v>
      </c>
      <c r="M24" s="39">
        <v>386</v>
      </c>
      <c r="N24" s="40">
        <f t="shared" si="5"/>
        <v>0.91686460807600945</v>
      </c>
      <c r="O24" s="39">
        <v>466</v>
      </c>
      <c r="P24" s="40">
        <f t="shared" si="6"/>
        <v>1.1338199513381995</v>
      </c>
      <c r="Q24" s="39">
        <v>386</v>
      </c>
      <c r="R24" s="40">
        <f t="shared" si="7"/>
        <v>0.91686460807600945</v>
      </c>
      <c r="S24" s="39">
        <v>459</v>
      </c>
      <c r="T24" s="40">
        <f t="shared" si="8"/>
        <v>1.1167883211678833</v>
      </c>
      <c r="U24" s="39">
        <v>378</v>
      </c>
      <c r="V24" s="40">
        <f t="shared" si="9"/>
        <v>0.89786223277909738</v>
      </c>
      <c r="W24" s="39">
        <v>450</v>
      </c>
      <c r="X24" s="40">
        <f t="shared" si="10"/>
        <v>1.0948905109489051</v>
      </c>
    </row>
    <row r="25" spans="1:24" x14ac:dyDescent="0.25">
      <c r="A25" s="2" t="s">
        <v>5</v>
      </c>
      <c r="B25" s="2" t="s">
        <v>29</v>
      </c>
      <c r="C25" s="71">
        <v>69</v>
      </c>
      <c r="D25" s="71">
        <f t="shared" si="0"/>
        <v>69</v>
      </c>
      <c r="E25" s="71">
        <v>92</v>
      </c>
      <c r="F25" s="71">
        <f t="shared" si="1"/>
        <v>92</v>
      </c>
      <c r="G25" s="39">
        <v>69</v>
      </c>
      <c r="H25" s="40">
        <f t="shared" si="2"/>
        <v>1</v>
      </c>
      <c r="I25" s="39">
        <v>61</v>
      </c>
      <c r="J25" s="40">
        <f t="shared" si="3"/>
        <v>0.88405797101449279</v>
      </c>
      <c r="K25" s="39">
        <v>69</v>
      </c>
      <c r="L25" s="40">
        <f t="shared" si="4"/>
        <v>0.75</v>
      </c>
      <c r="M25" s="39">
        <v>64</v>
      </c>
      <c r="N25" s="40">
        <f t="shared" si="5"/>
        <v>0.92753623188405798</v>
      </c>
      <c r="O25" s="39">
        <v>70</v>
      </c>
      <c r="P25" s="40">
        <f t="shared" si="6"/>
        <v>0.76086956521739135</v>
      </c>
      <c r="Q25" s="39">
        <v>71</v>
      </c>
      <c r="R25" s="40">
        <f t="shared" si="7"/>
        <v>1.0289855072463767</v>
      </c>
      <c r="S25" s="39">
        <v>70</v>
      </c>
      <c r="T25" s="40">
        <f t="shared" si="8"/>
        <v>0.76086956521739135</v>
      </c>
      <c r="U25" s="39">
        <v>57</v>
      </c>
      <c r="V25" s="40">
        <f t="shared" si="9"/>
        <v>0.82608695652173914</v>
      </c>
      <c r="W25" s="39">
        <v>71</v>
      </c>
      <c r="X25" s="40">
        <f t="shared" si="10"/>
        <v>0.77173913043478259</v>
      </c>
    </row>
    <row r="26" spans="1:24" x14ac:dyDescent="0.25">
      <c r="A26" s="2" t="s">
        <v>3</v>
      </c>
      <c r="B26" s="2" t="s">
        <v>30</v>
      </c>
      <c r="C26" s="71">
        <v>267</v>
      </c>
      <c r="D26" s="71">
        <f t="shared" si="0"/>
        <v>267</v>
      </c>
      <c r="E26" s="71">
        <v>283</v>
      </c>
      <c r="F26" s="71">
        <f t="shared" si="1"/>
        <v>283</v>
      </c>
      <c r="G26" s="39">
        <v>241</v>
      </c>
      <c r="H26" s="40">
        <f t="shared" si="2"/>
        <v>0.90262172284644193</v>
      </c>
      <c r="I26" s="39">
        <v>229</v>
      </c>
      <c r="J26" s="40">
        <f t="shared" si="3"/>
        <v>0.85767790262172283</v>
      </c>
      <c r="K26" s="39">
        <v>250</v>
      </c>
      <c r="L26" s="40">
        <f t="shared" si="4"/>
        <v>0.88339222614840984</v>
      </c>
      <c r="M26" s="39">
        <v>217</v>
      </c>
      <c r="N26" s="40">
        <f t="shared" si="5"/>
        <v>0.81273408239700373</v>
      </c>
      <c r="O26" s="39">
        <v>246</v>
      </c>
      <c r="P26" s="40">
        <f t="shared" si="6"/>
        <v>0.86925795053003529</v>
      </c>
      <c r="Q26" s="39">
        <v>223</v>
      </c>
      <c r="R26" s="40">
        <f t="shared" si="7"/>
        <v>0.83520599250936334</v>
      </c>
      <c r="S26" s="39">
        <v>245</v>
      </c>
      <c r="T26" s="40">
        <f t="shared" si="8"/>
        <v>0.86572438162544174</v>
      </c>
      <c r="U26" s="39">
        <v>219</v>
      </c>
      <c r="V26" s="40">
        <f t="shared" si="9"/>
        <v>0.8202247191011236</v>
      </c>
      <c r="W26" s="39">
        <v>235</v>
      </c>
      <c r="X26" s="40">
        <f t="shared" si="10"/>
        <v>0.83038869257950532</v>
      </c>
    </row>
    <row r="27" spans="1:24" x14ac:dyDescent="0.25">
      <c r="A27" s="2" t="s">
        <v>2</v>
      </c>
      <c r="B27" s="2" t="s">
        <v>31</v>
      </c>
      <c r="C27" s="71">
        <v>241</v>
      </c>
      <c r="D27" s="71">
        <f t="shared" si="0"/>
        <v>241</v>
      </c>
      <c r="E27" s="71">
        <v>218</v>
      </c>
      <c r="F27" s="71">
        <f t="shared" si="1"/>
        <v>218</v>
      </c>
      <c r="G27" s="39">
        <v>204</v>
      </c>
      <c r="H27" s="40">
        <f t="shared" si="2"/>
        <v>0.84647302904564314</v>
      </c>
      <c r="I27" s="39">
        <v>202</v>
      </c>
      <c r="J27" s="40">
        <f t="shared" si="3"/>
        <v>0.83817427385892118</v>
      </c>
      <c r="K27" s="39">
        <v>210</v>
      </c>
      <c r="L27" s="40">
        <f t="shared" si="4"/>
        <v>0.96330275229357798</v>
      </c>
      <c r="M27" s="39">
        <v>200</v>
      </c>
      <c r="N27" s="40">
        <f t="shared" si="5"/>
        <v>0.82987551867219922</v>
      </c>
      <c r="O27" s="39">
        <v>201</v>
      </c>
      <c r="P27" s="40">
        <f t="shared" si="6"/>
        <v>0.92201834862385323</v>
      </c>
      <c r="Q27" s="39">
        <v>194</v>
      </c>
      <c r="R27" s="40">
        <f t="shared" si="7"/>
        <v>0.80497925311203322</v>
      </c>
      <c r="S27" s="39">
        <v>203</v>
      </c>
      <c r="T27" s="40">
        <f t="shared" si="8"/>
        <v>0.93119266055045868</v>
      </c>
      <c r="U27" s="39">
        <v>187</v>
      </c>
      <c r="V27" s="40">
        <f t="shared" si="9"/>
        <v>0.77593360995850624</v>
      </c>
      <c r="W27" s="39">
        <v>214</v>
      </c>
      <c r="X27" s="40">
        <f t="shared" si="10"/>
        <v>0.98165137614678899</v>
      </c>
    </row>
    <row r="28" spans="1:24" x14ac:dyDescent="0.25">
      <c r="A28" s="2" t="s">
        <v>4</v>
      </c>
      <c r="B28" s="2" t="s">
        <v>32</v>
      </c>
      <c r="C28" s="71">
        <v>141</v>
      </c>
      <c r="D28" s="71">
        <f t="shared" si="0"/>
        <v>141</v>
      </c>
      <c r="E28" s="71">
        <v>142</v>
      </c>
      <c r="F28" s="71">
        <f t="shared" si="1"/>
        <v>142</v>
      </c>
      <c r="G28" s="39">
        <v>136</v>
      </c>
      <c r="H28" s="40">
        <f t="shared" si="2"/>
        <v>0.96453900709219853</v>
      </c>
      <c r="I28" s="39">
        <v>130</v>
      </c>
      <c r="J28" s="40">
        <f t="shared" si="3"/>
        <v>0.92198581560283688</v>
      </c>
      <c r="K28" s="39">
        <v>139</v>
      </c>
      <c r="L28" s="40">
        <f t="shared" si="4"/>
        <v>0.97887323943661975</v>
      </c>
      <c r="M28" s="39">
        <v>140</v>
      </c>
      <c r="N28" s="40">
        <f t="shared" si="5"/>
        <v>0.99290780141843971</v>
      </c>
      <c r="O28" s="39">
        <v>126</v>
      </c>
      <c r="P28" s="40">
        <f t="shared" si="6"/>
        <v>0.88732394366197187</v>
      </c>
      <c r="Q28" s="39">
        <v>141</v>
      </c>
      <c r="R28" s="40">
        <f t="shared" si="7"/>
        <v>1</v>
      </c>
      <c r="S28" s="39">
        <v>132</v>
      </c>
      <c r="T28" s="40">
        <f t="shared" si="8"/>
        <v>0.92957746478873238</v>
      </c>
      <c r="U28" s="39">
        <v>134</v>
      </c>
      <c r="V28" s="40">
        <f t="shared" si="9"/>
        <v>0.95035460992907805</v>
      </c>
      <c r="W28" s="39">
        <v>133</v>
      </c>
      <c r="X28" s="40">
        <f t="shared" si="10"/>
        <v>0.93661971830985913</v>
      </c>
    </row>
    <row r="29" spans="1:24" x14ac:dyDescent="0.25">
      <c r="A29" s="2" t="s">
        <v>5</v>
      </c>
      <c r="B29" s="2" t="s">
        <v>33</v>
      </c>
      <c r="C29" s="71">
        <v>443</v>
      </c>
      <c r="D29" s="71">
        <f t="shared" si="0"/>
        <v>443</v>
      </c>
      <c r="E29" s="71">
        <v>407</v>
      </c>
      <c r="F29" s="71">
        <f t="shared" si="1"/>
        <v>407</v>
      </c>
      <c r="G29" s="39">
        <v>362</v>
      </c>
      <c r="H29" s="40">
        <f t="shared" si="2"/>
        <v>0.81715575620767489</v>
      </c>
      <c r="I29" s="39">
        <v>354</v>
      </c>
      <c r="J29" s="40">
        <f t="shared" si="3"/>
        <v>0.79909706546275394</v>
      </c>
      <c r="K29" s="39">
        <v>308</v>
      </c>
      <c r="L29" s="40">
        <f t="shared" si="4"/>
        <v>0.7567567567567568</v>
      </c>
      <c r="M29" s="39">
        <v>331</v>
      </c>
      <c r="N29" s="40">
        <f t="shared" si="5"/>
        <v>0.74717832957110608</v>
      </c>
      <c r="O29" s="39">
        <v>249</v>
      </c>
      <c r="P29" s="40">
        <f t="shared" si="6"/>
        <v>0.6117936117936118</v>
      </c>
      <c r="Q29" s="39">
        <v>328</v>
      </c>
      <c r="R29" s="40">
        <f t="shared" si="7"/>
        <v>0.7404063205417607</v>
      </c>
      <c r="S29" s="39">
        <v>246</v>
      </c>
      <c r="T29" s="40">
        <f t="shared" si="8"/>
        <v>0.60442260442260443</v>
      </c>
      <c r="U29" s="39">
        <v>321</v>
      </c>
      <c r="V29" s="40">
        <f t="shared" si="9"/>
        <v>0.72460496613995484</v>
      </c>
      <c r="W29" s="39">
        <v>312</v>
      </c>
      <c r="X29" s="40">
        <f t="shared" si="10"/>
        <v>0.7665847665847666</v>
      </c>
    </row>
    <row r="30" spans="1:24" x14ac:dyDescent="0.25">
      <c r="A30" s="2" t="s">
        <v>2</v>
      </c>
      <c r="B30" s="2" t="s">
        <v>34</v>
      </c>
      <c r="C30" s="71">
        <v>1779</v>
      </c>
      <c r="D30" s="71">
        <f t="shared" si="0"/>
        <v>1779</v>
      </c>
      <c r="E30" s="71">
        <v>1557</v>
      </c>
      <c r="F30" s="71">
        <f t="shared" si="1"/>
        <v>1557</v>
      </c>
      <c r="G30" s="39">
        <v>1473</v>
      </c>
      <c r="H30" s="40">
        <f t="shared" si="2"/>
        <v>0.82799325463743678</v>
      </c>
      <c r="I30" s="39">
        <v>1389</v>
      </c>
      <c r="J30" s="40">
        <f t="shared" si="3"/>
        <v>0.7807757166947723</v>
      </c>
      <c r="K30" s="39">
        <v>1286</v>
      </c>
      <c r="L30" s="40">
        <f t="shared" si="4"/>
        <v>0.82594733461785486</v>
      </c>
      <c r="M30" s="39">
        <v>1336</v>
      </c>
      <c r="N30" s="40">
        <f t="shared" si="5"/>
        <v>0.75098369870713888</v>
      </c>
      <c r="O30" s="39">
        <v>1354</v>
      </c>
      <c r="P30" s="40">
        <f t="shared" si="6"/>
        <v>0.86962106615285806</v>
      </c>
      <c r="Q30" s="39">
        <v>1405</v>
      </c>
      <c r="R30" s="40">
        <f t="shared" si="7"/>
        <v>0.78976953344575607</v>
      </c>
      <c r="S30" s="39">
        <v>1441</v>
      </c>
      <c r="T30" s="40">
        <f t="shared" si="8"/>
        <v>0.92549775208734741</v>
      </c>
      <c r="U30" s="39">
        <v>1271</v>
      </c>
      <c r="V30" s="40">
        <f t="shared" si="9"/>
        <v>0.71444631815626758</v>
      </c>
      <c r="W30" s="39">
        <v>1381</v>
      </c>
      <c r="X30" s="40">
        <f t="shared" si="10"/>
        <v>0.88696210661528585</v>
      </c>
    </row>
    <row r="31" spans="1:24" x14ac:dyDescent="0.25">
      <c r="A31" s="2" t="s">
        <v>2</v>
      </c>
      <c r="B31" s="2" t="s">
        <v>35</v>
      </c>
      <c r="C31" s="71">
        <v>352</v>
      </c>
      <c r="D31" s="71">
        <f t="shared" si="0"/>
        <v>352</v>
      </c>
      <c r="E31" s="71">
        <v>354</v>
      </c>
      <c r="F31" s="71">
        <f t="shared" si="1"/>
        <v>354</v>
      </c>
      <c r="G31" s="39">
        <v>373</v>
      </c>
      <c r="H31" s="40">
        <f t="shared" si="2"/>
        <v>1.0596590909090908</v>
      </c>
      <c r="I31" s="39">
        <v>328</v>
      </c>
      <c r="J31" s="40">
        <f t="shared" si="3"/>
        <v>0.93181818181818177</v>
      </c>
      <c r="K31" s="39">
        <v>356</v>
      </c>
      <c r="L31" s="40">
        <f t="shared" si="4"/>
        <v>1.0056497175141244</v>
      </c>
      <c r="M31" s="39">
        <v>379</v>
      </c>
      <c r="N31" s="40">
        <f t="shared" si="5"/>
        <v>1.0767045454545454</v>
      </c>
      <c r="O31" s="39">
        <v>302</v>
      </c>
      <c r="P31" s="40">
        <f t="shared" si="6"/>
        <v>0.85310734463276838</v>
      </c>
      <c r="Q31" s="39">
        <v>381</v>
      </c>
      <c r="R31" s="40">
        <f t="shared" si="7"/>
        <v>1.0823863636363635</v>
      </c>
      <c r="S31" s="39">
        <v>294</v>
      </c>
      <c r="T31" s="40">
        <f t="shared" si="8"/>
        <v>0.83050847457627119</v>
      </c>
      <c r="U31" s="39">
        <v>388</v>
      </c>
      <c r="V31" s="40">
        <f t="shared" si="9"/>
        <v>1.1022727272727273</v>
      </c>
      <c r="W31" s="39">
        <v>331</v>
      </c>
      <c r="X31" s="40">
        <f t="shared" si="10"/>
        <v>0.93502824858757061</v>
      </c>
    </row>
    <row r="32" spans="1:24" x14ac:dyDescent="0.25">
      <c r="A32" s="2" t="s">
        <v>2</v>
      </c>
      <c r="B32" s="2" t="s">
        <v>36</v>
      </c>
      <c r="C32" s="71">
        <v>140</v>
      </c>
      <c r="D32" s="71">
        <f t="shared" si="0"/>
        <v>140</v>
      </c>
      <c r="E32" s="71">
        <v>160</v>
      </c>
      <c r="F32" s="71">
        <f t="shared" si="1"/>
        <v>160</v>
      </c>
      <c r="G32" s="39">
        <v>127</v>
      </c>
      <c r="H32" s="40">
        <f t="shared" si="2"/>
        <v>0.90714285714285714</v>
      </c>
      <c r="I32" s="39">
        <v>128</v>
      </c>
      <c r="J32" s="40">
        <f t="shared" si="3"/>
        <v>0.91428571428571426</v>
      </c>
      <c r="K32" s="39">
        <v>153</v>
      </c>
      <c r="L32" s="40">
        <f t="shared" si="4"/>
        <v>0.95625000000000004</v>
      </c>
      <c r="M32" s="39">
        <v>130</v>
      </c>
      <c r="N32" s="40">
        <f t="shared" si="5"/>
        <v>0.9285714285714286</v>
      </c>
      <c r="O32" s="39">
        <v>145</v>
      </c>
      <c r="P32" s="40">
        <f t="shared" si="6"/>
        <v>0.90625</v>
      </c>
      <c r="Q32" s="39">
        <v>133</v>
      </c>
      <c r="R32" s="40">
        <f t="shared" si="7"/>
        <v>0.95</v>
      </c>
      <c r="S32" s="39">
        <v>148</v>
      </c>
      <c r="T32" s="40">
        <f t="shared" si="8"/>
        <v>0.92500000000000004</v>
      </c>
      <c r="U32" s="39">
        <v>134</v>
      </c>
      <c r="V32" s="40">
        <f t="shared" si="9"/>
        <v>0.95714285714285718</v>
      </c>
      <c r="W32" s="39">
        <v>155</v>
      </c>
      <c r="X32" s="40">
        <f t="shared" si="10"/>
        <v>0.96875</v>
      </c>
    </row>
    <row r="33" spans="1:24" x14ac:dyDescent="0.25">
      <c r="A33" s="2" t="s">
        <v>5</v>
      </c>
      <c r="B33" s="2" t="s">
        <v>37</v>
      </c>
      <c r="C33" s="71">
        <v>131</v>
      </c>
      <c r="D33" s="71">
        <f t="shared" si="0"/>
        <v>131</v>
      </c>
      <c r="E33" s="71">
        <v>148</v>
      </c>
      <c r="F33" s="71">
        <f t="shared" si="1"/>
        <v>148</v>
      </c>
      <c r="G33" s="39">
        <v>109</v>
      </c>
      <c r="H33" s="40">
        <f t="shared" si="2"/>
        <v>0.83206106870229013</v>
      </c>
      <c r="I33" s="39">
        <v>99</v>
      </c>
      <c r="J33" s="40">
        <f t="shared" si="3"/>
        <v>0.75572519083969469</v>
      </c>
      <c r="K33" s="39">
        <v>123</v>
      </c>
      <c r="L33" s="40">
        <f t="shared" si="4"/>
        <v>0.83108108108108103</v>
      </c>
      <c r="M33" s="39">
        <v>104</v>
      </c>
      <c r="N33" s="40">
        <f t="shared" si="5"/>
        <v>0.79389312977099236</v>
      </c>
      <c r="O33" s="39">
        <v>124</v>
      </c>
      <c r="P33" s="40">
        <f t="shared" si="6"/>
        <v>0.83783783783783783</v>
      </c>
      <c r="Q33" s="39">
        <v>112</v>
      </c>
      <c r="R33" s="40">
        <f t="shared" si="7"/>
        <v>0.85496183206106868</v>
      </c>
      <c r="S33" s="39">
        <v>115</v>
      </c>
      <c r="T33" s="40">
        <f t="shared" si="8"/>
        <v>0.77702702702702697</v>
      </c>
      <c r="U33" s="39">
        <v>96</v>
      </c>
      <c r="V33" s="40">
        <f t="shared" si="9"/>
        <v>0.73282442748091603</v>
      </c>
      <c r="W33" s="39">
        <v>132</v>
      </c>
      <c r="X33" s="40">
        <f t="shared" si="10"/>
        <v>0.89189189189189189</v>
      </c>
    </row>
    <row r="34" spans="1:24" x14ac:dyDescent="0.25">
      <c r="A34" s="2" t="s">
        <v>5</v>
      </c>
      <c r="B34" s="2" t="s">
        <v>38</v>
      </c>
      <c r="C34" s="71">
        <v>147</v>
      </c>
      <c r="D34" s="71">
        <f t="shared" si="0"/>
        <v>147</v>
      </c>
      <c r="E34" s="71">
        <v>156</v>
      </c>
      <c r="F34" s="71">
        <f t="shared" si="1"/>
        <v>156</v>
      </c>
      <c r="G34" s="39">
        <v>119</v>
      </c>
      <c r="H34" s="40">
        <f t="shared" si="2"/>
        <v>0.80952380952380953</v>
      </c>
      <c r="I34" s="39">
        <v>122</v>
      </c>
      <c r="J34" s="40">
        <f t="shared" si="3"/>
        <v>0.82993197278911568</v>
      </c>
      <c r="K34" s="39">
        <v>122</v>
      </c>
      <c r="L34" s="40">
        <f t="shared" si="4"/>
        <v>0.78205128205128205</v>
      </c>
      <c r="M34" s="39">
        <v>126</v>
      </c>
      <c r="N34" s="40">
        <f t="shared" si="5"/>
        <v>0.8571428571428571</v>
      </c>
      <c r="O34" s="39">
        <v>118</v>
      </c>
      <c r="P34" s="40">
        <f t="shared" si="6"/>
        <v>0.75641025641025639</v>
      </c>
      <c r="Q34" s="39">
        <v>125</v>
      </c>
      <c r="R34" s="40">
        <f t="shared" si="7"/>
        <v>0.85034013605442171</v>
      </c>
      <c r="S34" s="39">
        <v>118</v>
      </c>
      <c r="T34" s="40">
        <f t="shared" si="8"/>
        <v>0.75641025641025639</v>
      </c>
      <c r="U34" s="39">
        <v>136</v>
      </c>
      <c r="V34" s="40">
        <f t="shared" si="9"/>
        <v>0.92517006802721091</v>
      </c>
      <c r="W34" s="39">
        <v>115</v>
      </c>
      <c r="X34" s="40">
        <f t="shared" si="10"/>
        <v>0.73717948717948723</v>
      </c>
    </row>
    <row r="35" spans="1:24" x14ac:dyDescent="0.25">
      <c r="A35" s="2" t="s">
        <v>5</v>
      </c>
      <c r="B35" s="2" t="s">
        <v>39</v>
      </c>
      <c r="C35" s="71">
        <v>171</v>
      </c>
      <c r="D35" s="71">
        <f t="shared" si="0"/>
        <v>171</v>
      </c>
      <c r="E35" s="71">
        <v>200</v>
      </c>
      <c r="F35" s="71">
        <f t="shared" si="1"/>
        <v>200</v>
      </c>
      <c r="G35" s="39">
        <v>168</v>
      </c>
      <c r="H35" s="40">
        <f t="shared" si="2"/>
        <v>0.98245614035087714</v>
      </c>
      <c r="I35" s="39">
        <v>150</v>
      </c>
      <c r="J35" s="40">
        <f t="shared" si="3"/>
        <v>0.8771929824561403</v>
      </c>
      <c r="K35" s="39">
        <v>204</v>
      </c>
      <c r="L35" s="40">
        <f t="shared" si="4"/>
        <v>1.02</v>
      </c>
      <c r="M35" s="39">
        <v>177</v>
      </c>
      <c r="N35" s="40">
        <f t="shared" si="5"/>
        <v>1.0350877192982457</v>
      </c>
      <c r="O35" s="39">
        <v>181</v>
      </c>
      <c r="P35" s="40">
        <f t="shared" si="6"/>
        <v>0.90500000000000003</v>
      </c>
      <c r="Q35" s="39">
        <v>190</v>
      </c>
      <c r="R35" s="40">
        <f t="shared" si="7"/>
        <v>1.1111111111111112</v>
      </c>
      <c r="S35" s="39">
        <v>188</v>
      </c>
      <c r="T35" s="40">
        <f t="shared" si="8"/>
        <v>0.94</v>
      </c>
      <c r="U35" s="39">
        <v>189</v>
      </c>
      <c r="V35" s="40">
        <f t="shared" si="9"/>
        <v>1.1052631578947369</v>
      </c>
      <c r="W35" s="39">
        <v>189</v>
      </c>
      <c r="X35" s="40">
        <f t="shared" si="10"/>
        <v>0.94499999999999995</v>
      </c>
    </row>
    <row r="36" spans="1:24" x14ac:dyDescent="0.25">
      <c r="A36" s="2" t="s">
        <v>2</v>
      </c>
      <c r="B36" s="2" t="s">
        <v>40</v>
      </c>
      <c r="C36" s="71">
        <v>141</v>
      </c>
      <c r="D36" s="71">
        <f t="shared" si="0"/>
        <v>141</v>
      </c>
      <c r="E36" s="71">
        <v>154</v>
      </c>
      <c r="F36" s="71">
        <f t="shared" si="1"/>
        <v>154</v>
      </c>
      <c r="G36" s="39">
        <v>128</v>
      </c>
      <c r="H36" s="40">
        <f t="shared" si="2"/>
        <v>0.90780141843971629</v>
      </c>
      <c r="I36" s="39">
        <v>128</v>
      </c>
      <c r="J36" s="40">
        <f t="shared" si="3"/>
        <v>0.90780141843971629</v>
      </c>
      <c r="K36" s="39">
        <v>142</v>
      </c>
      <c r="L36" s="40">
        <f t="shared" si="4"/>
        <v>0.92207792207792205</v>
      </c>
      <c r="M36" s="39">
        <v>127</v>
      </c>
      <c r="N36" s="40">
        <f t="shared" si="5"/>
        <v>0.900709219858156</v>
      </c>
      <c r="O36" s="39">
        <v>144</v>
      </c>
      <c r="P36" s="40">
        <f t="shared" si="6"/>
        <v>0.93506493506493504</v>
      </c>
      <c r="Q36" s="39">
        <v>127</v>
      </c>
      <c r="R36" s="40">
        <f t="shared" si="7"/>
        <v>0.900709219858156</v>
      </c>
      <c r="S36" s="39">
        <v>140</v>
      </c>
      <c r="T36" s="40">
        <f t="shared" si="8"/>
        <v>0.90909090909090906</v>
      </c>
      <c r="U36" s="39">
        <v>123</v>
      </c>
      <c r="V36" s="40">
        <f t="shared" si="9"/>
        <v>0.87234042553191493</v>
      </c>
      <c r="W36" s="39">
        <v>139</v>
      </c>
      <c r="X36" s="40">
        <f t="shared" si="10"/>
        <v>0.90259740259740262</v>
      </c>
    </row>
    <row r="37" spans="1:24" x14ac:dyDescent="0.25">
      <c r="A37" s="2" t="s">
        <v>5</v>
      </c>
      <c r="B37" s="2" t="s">
        <v>41</v>
      </c>
      <c r="C37" s="71">
        <v>564</v>
      </c>
      <c r="D37" s="71">
        <f t="shared" si="0"/>
        <v>564</v>
      </c>
      <c r="E37" s="71">
        <v>556</v>
      </c>
      <c r="F37" s="71">
        <f t="shared" si="1"/>
        <v>556</v>
      </c>
      <c r="G37" s="39">
        <v>475</v>
      </c>
      <c r="H37" s="40">
        <f t="shared" si="2"/>
        <v>0.84219858156028371</v>
      </c>
      <c r="I37" s="39">
        <v>453</v>
      </c>
      <c r="J37" s="40">
        <f t="shared" si="3"/>
        <v>0.80319148936170215</v>
      </c>
      <c r="K37" s="39">
        <v>342</v>
      </c>
      <c r="L37" s="40">
        <f t="shared" si="4"/>
        <v>0.6151079136690647</v>
      </c>
      <c r="M37" s="39">
        <v>431</v>
      </c>
      <c r="N37" s="40">
        <f t="shared" si="5"/>
        <v>0.76418439716312059</v>
      </c>
      <c r="O37" s="39">
        <v>442</v>
      </c>
      <c r="P37" s="40">
        <f t="shared" si="6"/>
        <v>0.79496402877697847</v>
      </c>
      <c r="Q37" s="39">
        <v>406</v>
      </c>
      <c r="R37" s="40">
        <f t="shared" si="7"/>
        <v>0.71985815602836878</v>
      </c>
      <c r="S37" s="39">
        <v>431</v>
      </c>
      <c r="T37" s="40">
        <f t="shared" si="8"/>
        <v>0.77517985611510787</v>
      </c>
      <c r="U37" s="39">
        <v>363</v>
      </c>
      <c r="V37" s="40">
        <f t="shared" si="9"/>
        <v>0.6436170212765957</v>
      </c>
      <c r="W37" s="39">
        <v>401</v>
      </c>
      <c r="X37" s="40">
        <f t="shared" si="10"/>
        <v>0.72122302158273377</v>
      </c>
    </row>
    <row r="38" spans="1:24" x14ac:dyDescent="0.25">
      <c r="A38" s="2" t="s">
        <v>2</v>
      </c>
      <c r="B38" s="2" t="s">
        <v>42</v>
      </c>
      <c r="C38" s="71">
        <v>126</v>
      </c>
      <c r="D38" s="71">
        <f t="shared" si="0"/>
        <v>126</v>
      </c>
      <c r="E38" s="71">
        <v>128</v>
      </c>
      <c r="F38" s="71">
        <f t="shared" si="1"/>
        <v>128</v>
      </c>
      <c r="G38" s="39">
        <v>115</v>
      </c>
      <c r="H38" s="40">
        <f t="shared" si="2"/>
        <v>0.91269841269841268</v>
      </c>
      <c r="I38" s="39">
        <v>116</v>
      </c>
      <c r="J38" s="40">
        <f t="shared" si="3"/>
        <v>0.92063492063492058</v>
      </c>
      <c r="K38" s="39">
        <v>116</v>
      </c>
      <c r="L38" s="40">
        <f t="shared" si="4"/>
        <v>0.90625</v>
      </c>
      <c r="M38" s="39">
        <v>104</v>
      </c>
      <c r="N38" s="40">
        <f t="shared" si="5"/>
        <v>0.82539682539682535</v>
      </c>
      <c r="O38" s="39">
        <v>115</v>
      </c>
      <c r="P38" s="40">
        <f t="shared" si="6"/>
        <v>0.8984375</v>
      </c>
      <c r="Q38" s="39">
        <v>100</v>
      </c>
      <c r="R38" s="40">
        <f t="shared" si="7"/>
        <v>0.79365079365079361</v>
      </c>
      <c r="S38" s="39">
        <v>111</v>
      </c>
      <c r="T38" s="40">
        <f t="shared" si="8"/>
        <v>0.8671875</v>
      </c>
      <c r="U38" s="39">
        <v>112</v>
      </c>
      <c r="V38" s="40">
        <f t="shared" si="9"/>
        <v>0.88888888888888884</v>
      </c>
      <c r="W38" s="39">
        <v>112</v>
      </c>
      <c r="X38" s="40">
        <f t="shared" si="10"/>
        <v>0.875</v>
      </c>
    </row>
    <row r="39" spans="1:24" x14ac:dyDescent="0.25">
      <c r="A39" s="2" t="s">
        <v>5</v>
      </c>
      <c r="B39" s="2" t="s">
        <v>43</v>
      </c>
      <c r="C39" s="71">
        <v>451</v>
      </c>
      <c r="D39" s="71">
        <f t="shared" si="0"/>
        <v>451</v>
      </c>
      <c r="E39" s="71">
        <v>410</v>
      </c>
      <c r="F39" s="71">
        <f t="shared" si="1"/>
        <v>410</v>
      </c>
      <c r="G39" s="39">
        <v>338</v>
      </c>
      <c r="H39" s="40">
        <f t="shared" si="2"/>
        <v>0.74944567627494452</v>
      </c>
      <c r="I39" s="39">
        <v>325</v>
      </c>
      <c r="J39" s="40">
        <f t="shared" si="3"/>
        <v>0.72062084257206205</v>
      </c>
      <c r="K39" s="39">
        <v>358</v>
      </c>
      <c r="L39" s="40">
        <f t="shared" si="4"/>
        <v>0.87317073170731707</v>
      </c>
      <c r="M39" s="39">
        <v>334</v>
      </c>
      <c r="N39" s="40">
        <f t="shared" si="5"/>
        <v>0.74057649667405767</v>
      </c>
      <c r="O39" s="39">
        <v>354</v>
      </c>
      <c r="P39" s="40">
        <f t="shared" si="6"/>
        <v>0.86341463414634145</v>
      </c>
      <c r="Q39" s="39">
        <v>337</v>
      </c>
      <c r="R39" s="40">
        <f t="shared" si="7"/>
        <v>0.74722838137472281</v>
      </c>
      <c r="S39" s="39">
        <v>368</v>
      </c>
      <c r="T39" s="40">
        <f t="shared" si="8"/>
        <v>0.89756097560975612</v>
      </c>
      <c r="U39" s="39">
        <v>325</v>
      </c>
      <c r="V39" s="40">
        <f t="shared" si="9"/>
        <v>0.72062084257206205</v>
      </c>
      <c r="W39" s="39">
        <v>341</v>
      </c>
      <c r="X39" s="40">
        <f t="shared" si="10"/>
        <v>0.83170731707317069</v>
      </c>
    </row>
    <row r="40" spans="1:24" x14ac:dyDescent="0.25">
      <c r="A40" s="2" t="s">
        <v>3</v>
      </c>
      <c r="B40" s="2" t="s">
        <v>44</v>
      </c>
      <c r="C40" s="71">
        <v>507</v>
      </c>
      <c r="D40" s="71">
        <f t="shared" si="0"/>
        <v>507</v>
      </c>
      <c r="E40" s="71">
        <v>445</v>
      </c>
      <c r="F40" s="71">
        <f t="shared" si="1"/>
        <v>445</v>
      </c>
      <c r="G40" s="39">
        <v>473</v>
      </c>
      <c r="H40" s="40">
        <f t="shared" si="2"/>
        <v>0.93293885601577908</v>
      </c>
      <c r="I40" s="39">
        <v>400</v>
      </c>
      <c r="J40" s="40">
        <f t="shared" si="3"/>
        <v>0.78895463510848129</v>
      </c>
      <c r="K40" s="39">
        <v>449</v>
      </c>
      <c r="L40" s="40">
        <f t="shared" si="4"/>
        <v>1.0089887640449438</v>
      </c>
      <c r="M40" s="39">
        <v>437</v>
      </c>
      <c r="N40" s="40">
        <f t="shared" si="5"/>
        <v>0.86193293885601574</v>
      </c>
      <c r="O40" s="39">
        <v>447</v>
      </c>
      <c r="P40" s="40">
        <f t="shared" si="6"/>
        <v>1.0044943820224719</v>
      </c>
      <c r="Q40" s="39">
        <v>414</v>
      </c>
      <c r="R40" s="40">
        <f t="shared" si="7"/>
        <v>0.81656804733727806</v>
      </c>
      <c r="S40" s="39">
        <v>406</v>
      </c>
      <c r="T40" s="40">
        <f t="shared" si="8"/>
        <v>0.91235955056179774</v>
      </c>
      <c r="U40" s="39">
        <v>398</v>
      </c>
      <c r="V40" s="40">
        <f t="shared" si="9"/>
        <v>0.78500986193293887</v>
      </c>
      <c r="W40" s="39">
        <v>411</v>
      </c>
      <c r="X40" s="40">
        <f t="shared" si="10"/>
        <v>0.92359550561797754</v>
      </c>
    </row>
    <row r="41" spans="1:24" x14ac:dyDescent="0.25">
      <c r="A41" s="2" t="s">
        <v>5</v>
      </c>
      <c r="B41" s="2" t="s">
        <v>45</v>
      </c>
      <c r="C41" s="71">
        <v>145</v>
      </c>
      <c r="D41" s="71">
        <f t="shared" si="0"/>
        <v>145</v>
      </c>
      <c r="E41" s="71">
        <v>157</v>
      </c>
      <c r="F41" s="71">
        <f t="shared" si="1"/>
        <v>157</v>
      </c>
      <c r="G41" s="39">
        <v>137</v>
      </c>
      <c r="H41" s="40">
        <f t="shared" si="2"/>
        <v>0.94482758620689655</v>
      </c>
      <c r="I41" s="39">
        <v>135</v>
      </c>
      <c r="J41" s="40">
        <f t="shared" si="3"/>
        <v>0.93103448275862066</v>
      </c>
      <c r="K41" s="39">
        <v>158</v>
      </c>
      <c r="L41" s="40">
        <f t="shared" si="4"/>
        <v>1.0063694267515924</v>
      </c>
      <c r="M41" s="39">
        <v>145</v>
      </c>
      <c r="N41" s="40">
        <f t="shared" si="5"/>
        <v>1</v>
      </c>
      <c r="O41" s="39">
        <v>156</v>
      </c>
      <c r="P41" s="40">
        <f t="shared" si="6"/>
        <v>0.99363057324840764</v>
      </c>
      <c r="Q41" s="39">
        <v>147</v>
      </c>
      <c r="R41" s="40">
        <f t="shared" si="7"/>
        <v>1.0137931034482759</v>
      </c>
      <c r="S41" s="39">
        <v>155</v>
      </c>
      <c r="T41" s="40">
        <f t="shared" si="8"/>
        <v>0.98726114649681529</v>
      </c>
      <c r="U41" s="39">
        <v>138</v>
      </c>
      <c r="V41" s="40">
        <f t="shared" si="9"/>
        <v>0.9517241379310345</v>
      </c>
      <c r="W41" s="39">
        <v>145</v>
      </c>
      <c r="X41" s="40">
        <f t="shared" si="10"/>
        <v>0.92356687898089174</v>
      </c>
    </row>
    <row r="42" spans="1:24" x14ac:dyDescent="0.25">
      <c r="A42" s="2" t="s">
        <v>2</v>
      </c>
      <c r="B42" s="2" t="s">
        <v>46</v>
      </c>
      <c r="C42" s="71">
        <v>169</v>
      </c>
      <c r="D42" s="71">
        <f t="shared" si="0"/>
        <v>169</v>
      </c>
      <c r="E42" s="71">
        <v>142</v>
      </c>
      <c r="F42" s="71">
        <f t="shared" si="1"/>
        <v>142</v>
      </c>
      <c r="G42" s="39">
        <v>151</v>
      </c>
      <c r="H42" s="40">
        <f t="shared" si="2"/>
        <v>0.89349112426035504</v>
      </c>
      <c r="I42" s="39">
        <v>144</v>
      </c>
      <c r="J42" s="40">
        <f t="shared" si="3"/>
        <v>0.85207100591715978</v>
      </c>
      <c r="K42" s="39">
        <v>144</v>
      </c>
      <c r="L42" s="40">
        <f t="shared" si="4"/>
        <v>1.0140845070422535</v>
      </c>
      <c r="M42" s="39">
        <v>150</v>
      </c>
      <c r="N42" s="40">
        <f t="shared" si="5"/>
        <v>0.8875739644970414</v>
      </c>
      <c r="O42" s="39">
        <v>147</v>
      </c>
      <c r="P42" s="40">
        <f t="shared" si="6"/>
        <v>1.0352112676056338</v>
      </c>
      <c r="Q42" s="39">
        <v>146</v>
      </c>
      <c r="R42" s="40">
        <f t="shared" si="7"/>
        <v>0.86390532544378695</v>
      </c>
      <c r="S42" s="39">
        <v>145</v>
      </c>
      <c r="T42" s="40">
        <f t="shared" si="8"/>
        <v>1.0211267605633803</v>
      </c>
      <c r="U42" s="39">
        <v>128</v>
      </c>
      <c r="V42" s="40">
        <f t="shared" si="9"/>
        <v>0.75739644970414199</v>
      </c>
      <c r="W42" s="39">
        <v>146</v>
      </c>
      <c r="X42" s="40">
        <f t="shared" si="10"/>
        <v>1.028169014084507</v>
      </c>
    </row>
    <row r="43" spans="1:24" x14ac:dyDescent="0.25">
      <c r="A43" s="2" t="s">
        <v>2</v>
      </c>
      <c r="B43" s="2" t="s">
        <v>47</v>
      </c>
      <c r="C43" s="71">
        <v>88</v>
      </c>
      <c r="D43" s="71">
        <f t="shared" si="0"/>
        <v>88</v>
      </c>
      <c r="E43" s="71">
        <v>133</v>
      </c>
      <c r="F43" s="71">
        <f t="shared" si="1"/>
        <v>133</v>
      </c>
      <c r="G43" s="39">
        <v>93</v>
      </c>
      <c r="H43" s="40">
        <f t="shared" si="2"/>
        <v>1.0568181818181819</v>
      </c>
      <c r="I43" s="39">
        <v>89</v>
      </c>
      <c r="J43" s="40">
        <f t="shared" si="3"/>
        <v>1.0113636363636365</v>
      </c>
      <c r="K43" s="39">
        <v>109</v>
      </c>
      <c r="L43" s="40">
        <f t="shared" si="4"/>
        <v>0.81954887218045114</v>
      </c>
      <c r="M43" s="39">
        <v>91</v>
      </c>
      <c r="N43" s="40">
        <f t="shared" si="5"/>
        <v>1.0340909090909092</v>
      </c>
      <c r="O43" s="39">
        <v>108</v>
      </c>
      <c r="P43" s="40">
        <f t="shared" si="6"/>
        <v>0.81203007518796988</v>
      </c>
      <c r="Q43" s="39">
        <v>91</v>
      </c>
      <c r="R43" s="40">
        <f t="shared" si="7"/>
        <v>1.0340909090909092</v>
      </c>
      <c r="S43" s="39">
        <v>107</v>
      </c>
      <c r="T43" s="40">
        <f t="shared" si="8"/>
        <v>0.80451127819548873</v>
      </c>
      <c r="U43" s="39">
        <v>89</v>
      </c>
      <c r="V43" s="40">
        <f t="shared" si="9"/>
        <v>1.0113636363636365</v>
      </c>
      <c r="W43" s="39">
        <v>107</v>
      </c>
      <c r="X43" s="40">
        <f t="shared" si="10"/>
        <v>0.80451127819548873</v>
      </c>
    </row>
    <row r="44" spans="1:24" x14ac:dyDescent="0.25">
      <c r="A44" s="2" t="s">
        <v>4</v>
      </c>
      <c r="B44" s="2" t="s">
        <v>48</v>
      </c>
      <c r="C44" s="71">
        <v>2664</v>
      </c>
      <c r="D44" s="71">
        <f t="shared" si="0"/>
        <v>2664</v>
      </c>
      <c r="E44" s="71">
        <v>2452</v>
      </c>
      <c r="F44" s="71">
        <f t="shared" si="1"/>
        <v>2452</v>
      </c>
      <c r="G44" s="39">
        <v>2169</v>
      </c>
      <c r="H44" s="40">
        <f t="shared" si="2"/>
        <v>0.81418918918918914</v>
      </c>
      <c r="I44" s="39">
        <v>2057</v>
      </c>
      <c r="J44" s="40">
        <f t="shared" si="3"/>
        <v>0.77214714714714716</v>
      </c>
      <c r="K44" s="39">
        <v>1947</v>
      </c>
      <c r="L44" s="40">
        <f t="shared" si="4"/>
        <v>0.7940456769983687</v>
      </c>
      <c r="M44" s="39">
        <v>2092</v>
      </c>
      <c r="N44" s="40">
        <f t="shared" si="5"/>
        <v>0.78528528528528529</v>
      </c>
      <c r="O44" s="39">
        <v>2005</v>
      </c>
      <c r="P44" s="40">
        <f t="shared" si="6"/>
        <v>0.81769983686786296</v>
      </c>
      <c r="Q44" s="39">
        <v>2037</v>
      </c>
      <c r="R44" s="40">
        <f t="shared" si="7"/>
        <v>0.76463963963963966</v>
      </c>
      <c r="S44" s="39">
        <v>1889</v>
      </c>
      <c r="T44" s="40">
        <f t="shared" si="8"/>
        <v>0.77039151712887444</v>
      </c>
      <c r="U44" s="39">
        <v>1972</v>
      </c>
      <c r="V44" s="40">
        <f t="shared" si="9"/>
        <v>0.74024024024024027</v>
      </c>
      <c r="W44" s="39">
        <v>1824</v>
      </c>
      <c r="X44" s="40">
        <f t="shared" si="10"/>
        <v>0.74388254486133765</v>
      </c>
    </row>
    <row r="45" spans="1:24" x14ac:dyDescent="0.25">
      <c r="A45" s="2" t="s">
        <v>4</v>
      </c>
      <c r="B45" s="2" t="s">
        <v>49</v>
      </c>
      <c r="C45" s="71">
        <v>133</v>
      </c>
      <c r="D45" s="71">
        <f t="shared" si="0"/>
        <v>133</v>
      </c>
      <c r="E45" s="71">
        <v>166</v>
      </c>
      <c r="F45" s="71">
        <f t="shared" si="1"/>
        <v>166</v>
      </c>
      <c r="G45" s="39">
        <v>130</v>
      </c>
      <c r="H45" s="40">
        <f t="shared" si="2"/>
        <v>0.97744360902255634</v>
      </c>
      <c r="I45" s="39">
        <v>127</v>
      </c>
      <c r="J45" s="40">
        <f t="shared" si="3"/>
        <v>0.95488721804511278</v>
      </c>
      <c r="K45" s="39">
        <v>135</v>
      </c>
      <c r="L45" s="40">
        <f t="shared" si="4"/>
        <v>0.81325301204819278</v>
      </c>
      <c r="M45" s="39">
        <v>127</v>
      </c>
      <c r="N45" s="40">
        <f t="shared" si="5"/>
        <v>0.95488721804511278</v>
      </c>
      <c r="O45" s="39">
        <v>139</v>
      </c>
      <c r="P45" s="40">
        <f t="shared" si="6"/>
        <v>0.83734939759036142</v>
      </c>
      <c r="Q45" s="39">
        <v>119</v>
      </c>
      <c r="R45" s="40">
        <f t="shared" si="7"/>
        <v>0.89473684210526316</v>
      </c>
      <c r="S45" s="39">
        <v>140</v>
      </c>
      <c r="T45" s="40">
        <f t="shared" si="8"/>
        <v>0.84337349397590367</v>
      </c>
      <c r="U45" s="39">
        <v>122</v>
      </c>
      <c r="V45" s="40">
        <f t="shared" si="9"/>
        <v>0.91729323308270672</v>
      </c>
      <c r="W45" s="39">
        <v>111</v>
      </c>
      <c r="X45" s="40">
        <f t="shared" si="10"/>
        <v>0.66867469879518071</v>
      </c>
    </row>
    <row r="46" spans="1:24" x14ac:dyDescent="0.25">
      <c r="A46" s="2" t="s">
        <v>5</v>
      </c>
      <c r="B46" s="2" t="s">
        <v>50</v>
      </c>
      <c r="C46" s="71">
        <v>519</v>
      </c>
      <c r="D46" s="71">
        <f t="shared" si="0"/>
        <v>519</v>
      </c>
      <c r="E46" s="71">
        <v>579</v>
      </c>
      <c r="F46" s="71">
        <f t="shared" si="1"/>
        <v>579</v>
      </c>
      <c r="G46" s="39">
        <v>488</v>
      </c>
      <c r="H46" s="40">
        <f t="shared" si="2"/>
        <v>0.94026974951830444</v>
      </c>
      <c r="I46" s="39">
        <v>461</v>
      </c>
      <c r="J46" s="40">
        <f t="shared" si="3"/>
        <v>0.88824662813102118</v>
      </c>
      <c r="K46" s="39">
        <v>466</v>
      </c>
      <c r="L46" s="40">
        <f t="shared" si="4"/>
        <v>0.80483592400690851</v>
      </c>
      <c r="M46" s="39">
        <v>483</v>
      </c>
      <c r="N46" s="40">
        <f t="shared" si="5"/>
        <v>0.93063583815028905</v>
      </c>
      <c r="O46" s="39">
        <v>507</v>
      </c>
      <c r="P46" s="40">
        <f t="shared" si="6"/>
        <v>0.87564766839378239</v>
      </c>
      <c r="Q46" s="39">
        <v>477</v>
      </c>
      <c r="R46" s="40">
        <f t="shared" si="7"/>
        <v>0.91907514450867056</v>
      </c>
      <c r="S46" s="39">
        <v>501</v>
      </c>
      <c r="T46" s="40">
        <f t="shared" si="8"/>
        <v>0.86528497409326421</v>
      </c>
      <c r="U46" s="39">
        <v>434</v>
      </c>
      <c r="V46" s="40">
        <f t="shared" si="9"/>
        <v>0.83622350674373791</v>
      </c>
      <c r="W46" s="39">
        <v>499</v>
      </c>
      <c r="X46" s="40">
        <f t="shared" si="10"/>
        <v>0.86183074265975823</v>
      </c>
    </row>
    <row r="47" spans="1:24" x14ac:dyDescent="0.25">
      <c r="A47" s="2" t="s">
        <v>2</v>
      </c>
      <c r="B47" s="2" t="s">
        <v>51</v>
      </c>
      <c r="C47" s="71">
        <v>197</v>
      </c>
      <c r="D47" s="71">
        <f t="shared" si="0"/>
        <v>197</v>
      </c>
      <c r="E47" s="71">
        <v>236</v>
      </c>
      <c r="F47" s="71">
        <f t="shared" si="1"/>
        <v>236</v>
      </c>
      <c r="G47" s="39">
        <v>191</v>
      </c>
      <c r="H47" s="40">
        <f t="shared" si="2"/>
        <v>0.96954314720812185</v>
      </c>
      <c r="I47" s="39">
        <v>169</v>
      </c>
      <c r="J47" s="40">
        <f t="shared" si="3"/>
        <v>0.85786802030456855</v>
      </c>
      <c r="K47" s="39">
        <v>196</v>
      </c>
      <c r="L47" s="40">
        <f t="shared" si="4"/>
        <v>0.83050847457627119</v>
      </c>
      <c r="M47" s="39">
        <v>214</v>
      </c>
      <c r="N47" s="40">
        <f t="shared" si="5"/>
        <v>1.0862944162436547</v>
      </c>
      <c r="O47" s="39">
        <v>201</v>
      </c>
      <c r="P47" s="40">
        <f t="shared" si="6"/>
        <v>0.85169491525423724</v>
      </c>
      <c r="Q47" s="39">
        <v>212</v>
      </c>
      <c r="R47" s="40">
        <f t="shared" si="7"/>
        <v>1.0761421319796953</v>
      </c>
      <c r="S47" s="39">
        <v>189</v>
      </c>
      <c r="T47" s="40">
        <f t="shared" si="8"/>
        <v>0.80084745762711862</v>
      </c>
      <c r="U47" s="39">
        <v>200</v>
      </c>
      <c r="V47" s="40">
        <f t="shared" si="9"/>
        <v>1.015228426395939</v>
      </c>
      <c r="W47" s="39">
        <v>191</v>
      </c>
      <c r="X47" s="40">
        <f t="shared" si="10"/>
        <v>0.80932203389830504</v>
      </c>
    </row>
    <row r="48" spans="1:24" x14ac:dyDescent="0.25">
      <c r="A48" s="2" t="s">
        <v>4</v>
      </c>
      <c r="B48" s="2" t="s">
        <v>52</v>
      </c>
      <c r="C48" s="71">
        <v>137</v>
      </c>
      <c r="D48" s="71">
        <f t="shared" si="0"/>
        <v>137</v>
      </c>
      <c r="E48" s="71">
        <v>164</v>
      </c>
      <c r="F48" s="71">
        <f t="shared" si="1"/>
        <v>164</v>
      </c>
      <c r="G48" s="39">
        <v>124</v>
      </c>
      <c r="H48" s="40">
        <f t="shared" si="2"/>
        <v>0.9051094890510949</v>
      </c>
      <c r="I48" s="39">
        <v>126</v>
      </c>
      <c r="J48" s="40">
        <f t="shared" si="3"/>
        <v>0.91970802919708028</v>
      </c>
      <c r="K48" s="39">
        <v>160</v>
      </c>
      <c r="L48" s="40">
        <f t="shared" si="4"/>
        <v>0.97560975609756095</v>
      </c>
      <c r="M48" s="39">
        <v>141</v>
      </c>
      <c r="N48" s="40">
        <f t="shared" si="5"/>
        <v>1.0291970802919708</v>
      </c>
      <c r="O48" s="39">
        <v>151</v>
      </c>
      <c r="P48" s="40">
        <f t="shared" si="6"/>
        <v>0.92073170731707321</v>
      </c>
      <c r="Q48" s="39">
        <v>138</v>
      </c>
      <c r="R48" s="40">
        <f t="shared" si="7"/>
        <v>1.0072992700729928</v>
      </c>
      <c r="S48" s="39">
        <v>157</v>
      </c>
      <c r="T48" s="40">
        <f t="shared" si="8"/>
        <v>0.95731707317073167</v>
      </c>
      <c r="U48" s="39">
        <v>147</v>
      </c>
      <c r="V48" s="40">
        <f t="shared" si="9"/>
        <v>1.0729927007299269</v>
      </c>
      <c r="W48" s="39">
        <v>153</v>
      </c>
      <c r="X48" s="40">
        <f t="shared" si="10"/>
        <v>0.93292682926829273</v>
      </c>
    </row>
    <row r="49" spans="1:24" x14ac:dyDescent="0.25">
      <c r="A49" s="2" t="s">
        <v>5</v>
      </c>
      <c r="B49" s="2" t="s">
        <v>53</v>
      </c>
      <c r="C49" s="71">
        <v>275</v>
      </c>
      <c r="D49" s="71">
        <f t="shared" si="0"/>
        <v>275</v>
      </c>
      <c r="E49" s="71">
        <v>276</v>
      </c>
      <c r="F49" s="71">
        <f t="shared" si="1"/>
        <v>276</v>
      </c>
      <c r="G49" s="39">
        <v>245</v>
      </c>
      <c r="H49" s="40">
        <f t="shared" si="2"/>
        <v>0.89090909090909087</v>
      </c>
      <c r="I49" s="39">
        <v>236</v>
      </c>
      <c r="J49" s="40">
        <f t="shared" si="3"/>
        <v>0.85818181818181816</v>
      </c>
      <c r="K49" s="39">
        <v>221</v>
      </c>
      <c r="L49" s="40">
        <f t="shared" si="4"/>
        <v>0.80072463768115942</v>
      </c>
      <c r="M49" s="39">
        <v>239</v>
      </c>
      <c r="N49" s="40">
        <f t="shared" si="5"/>
        <v>0.86909090909090914</v>
      </c>
      <c r="O49" s="39">
        <v>204</v>
      </c>
      <c r="P49" s="40">
        <f t="shared" si="6"/>
        <v>0.73913043478260865</v>
      </c>
      <c r="Q49" s="39">
        <v>238</v>
      </c>
      <c r="R49" s="40">
        <f t="shared" si="7"/>
        <v>0.86545454545454548</v>
      </c>
      <c r="S49" s="39">
        <v>199</v>
      </c>
      <c r="T49" s="40">
        <f t="shared" si="8"/>
        <v>0.72101449275362317</v>
      </c>
      <c r="U49" s="39">
        <v>229</v>
      </c>
      <c r="V49" s="40">
        <f t="shared" si="9"/>
        <v>0.83272727272727276</v>
      </c>
      <c r="W49" s="39">
        <v>225</v>
      </c>
      <c r="X49" s="40">
        <f t="shared" si="10"/>
        <v>0.81521739130434778</v>
      </c>
    </row>
    <row r="50" spans="1:24" x14ac:dyDescent="0.25">
      <c r="A50" s="2" t="s">
        <v>3</v>
      </c>
      <c r="B50" s="2" t="s">
        <v>54</v>
      </c>
      <c r="C50" s="71">
        <v>273</v>
      </c>
      <c r="D50" s="71">
        <f t="shared" si="0"/>
        <v>273</v>
      </c>
      <c r="E50" s="71">
        <v>278</v>
      </c>
      <c r="F50" s="71">
        <f t="shared" si="1"/>
        <v>278</v>
      </c>
      <c r="G50" s="39">
        <v>264</v>
      </c>
      <c r="H50" s="40">
        <f t="shared" si="2"/>
        <v>0.96703296703296704</v>
      </c>
      <c r="I50" s="39">
        <v>251</v>
      </c>
      <c r="J50" s="40">
        <f t="shared" si="3"/>
        <v>0.91941391941391937</v>
      </c>
      <c r="K50" s="39">
        <v>238</v>
      </c>
      <c r="L50" s="40">
        <f t="shared" si="4"/>
        <v>0.85611510791366907</v>
      </c>
      <c r="M50" s="39">
        <v>276</v>
      </c>
      <c r="N50" s="40">
        <f t="shared" si="5"/>
        <v>1.0109890109890109</v>
      </c>
      <c r="O50" s="39">
        <v>244</v>
      </c>
      <c r="P50" s="40">
        <f t="shared" si="6"/>
        <v>0.87769784172661869</v>
      </c>
      <c r="Q50" s="39">
        <v>268</v>
      </c>
      <c r="R50" s="40">
        <f t="shared" si="7"/>
        <v>0.98168498168498164</v>
      </c>
      <c r="S50" s="39">
        <v>234</v>
      </c>
      <c r="T50" s="40">
        <f t="shared" si="8"/>
        <v>0.84172661870503596</v>
      </c>
      <c r="U50" s="39">
        <v>267</v>
      </c>
      <c r="V50" s="40">
        <f t="shared" si="9"/>
        <v>0.97802197802197799</v>
      </c>
      <c r="W50" s="39">
        <v>243</v>
      </c>
      <c r="X50" s="40">
        <f t="shared" si="10"/>
        <v>0.87410071942446044</v>
      </c>
    </row>
    <row r="51" spans="1:24" x14ac:dyDescent="0.25">
      <c r="A51" s="2" t="s">
        <v>3</v>
      </c>
      <c r="B51" s="2" t="s">
        <v>55</v>
      </c>
      <c r="C51" s="71">
        <v>70</v>
      </c>
      <c r="D51" s="71">
        <f t="shared" si="0"/>
        <v>70</v>
      </c>
      <c r="E51" s="71">
        <v>97</v>
      </c>
      <c r="F51" s="71">
        <f t="shared" si="1"/>
        <v>97</v>
      </c>
      <c r="G51" s="39">
        <v>62</v>
      </c>
      <c r="H51" s="40">
        <f t="shared" si="2"/>
        <v>0.88571428571428568</v>
      </c>
      <c r="I51" s="39">
        <v>62</v>
      </c>
      <c r="J51" s="40">
        <f t="shared" si="3"/>
        <v>0.88571428571428568</v>
      </c>
      <c r="K51" s="39">
        <v>63</v>
      </c>
      <c r="L51" s="40">
        <f t="shared" si="4"/>
        <v>0.64948453608247425</v>
      </c>
      <c r="M51" s="39">
        <v>69</v>
      </c>
      <c r="N51" s="40">
        <f t="shared" si="5"/>
        <v>0.98571428571428577</v>
      </c>
      <c r="O51" s="39">
        <v>64</v>
      </c>
      <c r="P51" s="40">
        <f t="shared" si="6"/>
        <v>0.65979381443298968</v>
      </c>
      <c r="Q51" s="39">
        <v>70</v>
      </c>
      <c r="R51" s="40">
        <f t="shared" si="7"/>
        <v>1</v>
      </c>
      <c r="S51" s="39">
        <v>62</v>
      </c>
      <c r="T51" s="40">
        <f t="shared" si="8"/>
        <v>0.63917525773195871</v>
      </c>
      <c r="U51" s="39">
        <v>68</v>
      </c>
      <c r="V51" s="40">
        <f t="shared" si="9"/>
        <v>0.97142857142857142</v>
      </c>
      <c r="W51" s="39">
        <v>63</v>
      </c>
      <c r="X51" s="40">
        <f t="shared" si="10"/>
        <v>0.64948453608247425</v>
      </c>
    </row>
    <row r="52" spans="1:24" x14ac:dyDescent="0.25">
      <c r="A52" s="2" t="s">
        <v>5</v>
      </c>
      <c r="B52" s="2" t="s">
        <v>56</v>
      </c>
      <c r="C52" s="71">
        <v>211</v>
      </c>
      <c r="D52" s="71">
        <f t="shared" si="0"/>
        <v>211</v>
      </c>
      <c r="E52" s="71">
        <v>275</v>
      </c>
      <c r="F52" s="71">
        <f t="shared" si="1"/>
        <v>275</v>
      </c>
      <c r="G52" s="39">
        <v>210</v>
      </c>
      <c r="H52" s="40">
        <f t="shared" si="2"/>
        <v>0.99526066350710896</v>
      </c>
      <c r="I52" s="39">
        <v>194</v>
      </c>
      <c r="J52" s="40">
        <f t="shared" si="3"/>
        <v>0.91943127962085303</v>
      </c>
      <c r="K52" s="39">
        <v>238</v>
      </c>
      <c r="L52" s="40">
        <f t="shared" si="4"/>
        <v>0.86545454545454548</v>
      </c>
      <c r="M52" s="39">
        <v>225</v>
      </c>
      <c r="N52" s="40">
        <f t="shared" si="5"/>
        <v>1.066350710900474</v>
      </c>
      <c r="O52" s="39">
        <v>249</v>
      </c>
      <c r="P52" s="40">
        <f t="shared" si="6"/>
        <v>0.9054545454545454</v>
      </c>
      <c r="Q52" s="39">
        <v>218</v>
      </c>
      <c r="R52" s="40">
        <f t="shared" si="7"/>
        <v>1.033175355450237</v>
      </c>
      <c r="S52" s="39">
        <v>241</v>
      </c>
      <c r="T52" s="40">
        <f t="shared" si="8"/>
        <v>0.87636363636363634</v>
      </c>
      <c r="U52" s="39">
        <v>216</v>
      </c>
      <c r="V52" s="40">
        <f t="shared" si="9"/>
        <v>1.0236966824644549</v>
      </c>
      <c r="W52" s="39">
        <v>244</v>
      </c>
      <c r="X52" s="40">
        <f t="shared" si="10"/>
        <v>0.88727272727272732</v>
      </c>
    </row>
    <row r="53" spans="1:24" x14ac:dyDescent="0.25">
      <c r="A53" s="2" t="s">
        <v>5</v>
      </c>
      <c r="B53" s="2" t="s">
        <v>57</v>
      </c>
      <c r="C53" s="71">
        <v>154</v>
      </c>
      <c r="D53" s="71">
        <f t="shared" si="0"/>
        <v>154</v>
      </c>
      <c r="E53" s="71">
        <v>152</v>
      </c>
      <c r="F53" s="71">
        <f t="shared" si="1"/>
        <v>152</v>
      </c>
      <c r="G53" s="39">
        <v>173</v>
      </c>
      <c r="H53" s="40">
        <f t="shared" si="2"/>
        <v>1.1233766233766234</v>
      </c>
      <c r="I53" s="39">
        <v>172</v>
      </c>
      <c r="J53" s="40">
        <f t="shared" si="3"/>
        <v>1.1168831168831168</v>
      </c>
      <c r="K53" s="39">
        <v>167</v>
      </c>
      <c r="L53" s="40">
        <f t="shared" si="4"/>
        <v>1.0986842105263157</v>
      </c>
      <c r="M53" s="39">
        <v>187</v>
      </c>
      <c r="N53" s="40">
        <f t="shared" si="5"/>
        <v>1.2142857142857142</v>
      </c>
      <c r="O53" s="39">
        <v>156</v>
      </c>
      <c r="P53" s="40">
        <f t="shared" si="6"/>
        <v>1.0263157894736843</v>
      </c>
      <c r="Q53" s="39">
        <v>189</v>
      </c>
      <c r="R53" s="40">
        <f t="shared" si="7"/>
        <v>1.2272727272727273</v>
      </c>
      <c r="S53" s="39">
        <v>160</v>
      </c>
      <c r="T53" s="40">
        <f t="shared" si="8"/>
        <v>1.0526315789473684</v>
      </c>
      <c r="U53" s="39">
        <v>192</v>
      </c>
      <c r="V53" s="40">
        <f t="shared" si="9"/>
        <v>1.2467532467532467</v>
      </c>
      <c r="W53" s="39">
        <v>160</v>
      </c>
      <c r="X53" s="40">
        <f t="shared" si="10"/>
        <v>1.0526315789473684</v>
      </c>
    </row>
    <row r="54" spans="1:24" x14ac:dyDescent="0.25">
      <c r="A54" s="2" t="s">
        <v>3</v>
      </c>
      <c r="B54" s="2" t="s">
        <v>58</v>
      </c>
      <c r="C54" s="71">
        <v>703</v>
      </c>
      <c r="D54" s="71">
        <f t="shared" si="0"/>
        <v>703</v>
      </c>
      <c r="E54" s="71">
        <v>656</v>
      </c>
      <c r="F54" s="71">
        <f t="shared" si="1"/>
        <v>656</v>
      </c>
      <c r="G54" s="39">
        <v>635</v>
      </c>
      <c r="H54" s="40">
        <f t="shared" si="2"/>
        <v>0.903271692745377</v>
      </c>
      <c r="I54" s="39">
        <v>604</v>
      </c>
      <c r="J54" s="40">
        <f t="shared" si="3"/>
        <v>0.85917496443812236</v>
      </c>
      <c r="K54" s="39">
        <v>605</v>
      </c>
      <c r="L54" s="40">
        <f t="shared" si="4"/>
        <v>0.9222560975609756</v>
      </c>
      <c r="M54" s="39">
        <v>630</v>
      </c>
      <c r="N54" s="40">
        <f t="shared" si="5"/>
        <v>0.89615931721194875</v>
      </c>
      <c r="O54" s="39">
        <v>593</v>
      </c>
      <c r="P54" s="40">
        <f t="shared" si="6"/>
        <v>0.90396341463414631</v>
      </c>
      <c r="Q54" s="39">
        <v>621</v>
      </c>
      <c r="R54" s="40">
        <f t="shared" si="7"/>
        <v>0.88335704125177805</v>
      </c>
      <c r="S54" s="39">
        <v>571</v>
      </c>
      <c r="T54" s="40">
        <f t="shared" si="8"/>
        <v>0.87042682926829273</v>
      </c>
      <c r="U54" s="39">
        <v>616</v>
      </c>
      <c r="V54" s="40">
        <f t="shared" si="9"/>
        <v>0.87624466571834991</v>
      </c>
      <c r="W54" s="39">
        <v>586</v>
      </c>
      <c r="X54" s="40">
        <f t="shared" si="10"/>
        <v>0.89329268292682928</v>
      </c>
    </row>
    <row r="55" spans="1:24" x14ac:dyDescent="0.25">
      <c r="A55" s="2" t="s">
        <v>4</v>
      </c>
      <c r="B55" s="2" t="s">
        <v>59</v>
      </c>
      <c r="C55" s="71">
        <v>228</v>
      </c>
      <c r="D55" s="71">
        <f t="shared" si="0"/>
        <v>228</v>
      </c>
      <c r="E55" s="71">
        <v>244</v>
      </c>
      <c r="F55" s="71">
        <f t="shared" si="1"/>
        <v>244</v>
      </c>
      <c r="G55" s="39">
        <v>217</v>
      </c>
      <c r="H55" s="40">
        <f t="shared" si="2"/>
        <v>0.95175438596491224</v>
      </c>
      <c r="I55" s="39">
        <v>211</v>
      </c>
      <c r="J55" s="40">
        <f t="shared" si="3"/>
        <v>0.92543859649122806</v>
      </c>
      <c r="K55" s="39">
        <v>230</v>
      </c>
      <c r="L55" s="40">
        <f t="shared" si="4"/>
        <v>0.94262295081967218</v>
      </c>
      <c r="M55" s="39">
        <v>203</v>
      </c>
      <c r="N55" s="40">
        <f t="shared" si="5"/>
        <v>0.89035087719298245</v>
      </c>
      <c r="O55" s="39">
        <v>230</v>
      </c>
      <c r="P55" s="40">
        <f t="shared" si="6"/>
        <v>0.94262295081967218</v>
      </c>
      <c r="Q55" s="39">
        <v>206</v>
      </c>
      <c r="R55" s="40">
        <f t="shared" si="7"/>
        <v>0.90350877192982459</v>
      </c>
      <c r="S55" s="39">
        <v>227</v>
      </c>
      <c r="T55" s="40">
        <f t="shared" si="8"/>
        <v>0.93032786885245899</v>
      </c>
      <c r="U55" s="39">
        <v>195</v>
      </c>
      <c r="V55" s="40">
        <f t="shared" si="9"/>
        <v>0.85526315789473684</v>
      </c>
      <c r="W55" s="39">
        <v>211</v>
      </c>
      <c r="X55" s="40">
        <f t="shared" si="10"/>
        <v>0.86475409836065575</v>
      </c>
    </row>
    <row r="56" spans="1:24" x14ac:dyDescent="0.25">
      <c r="A56" s="2" t="s">
        <v>3</v>
      </c>
      <c r="B56" s="2" t="s">
        <v>60</v>
      </c>
      <c r="C56" s="71">
        <v>344</v>
      </c>
      <c r="D56" s="71">
        <f t="shared" si="0"/>
        <v>344</v>
      </c>
      <c r="E56" s="71">
        <v>338</v>
      </c>
      <c r="F56" s="71">
        <f t="shared" si="1"/>
        <v>338</v>
      </c>
      <c r="G56" s="39">
        <v>332</v>
      </c>
      <c r="H56" s="40">
        <f t="shared" si="2"/>
        <v>0.96511627906976749</v>
      </c>
      <c r="I56" s="39">
        <v>325</v>
      </c>
      <c r="J56" s="40">
        <f t="shared" si="3"/>
        <v>0.94476744186046513</v>
      </c>
      <c r="K56" s="39">
        <v>330</v>
      </c>
      <c r="L56" s="40">
        <f t="shared" si="4"/>
        <v>0.97633136094674555</v>
      </c>
      <c r="M56" s="39">
        <v>321</v>
      </c>
      <c r="N56" s="40">
        <f t="shared" si="5"/>
        <v>0.93313953488372092</v>
      </c>
      <c r="O56" s="39">
        <v>351</v>
      </c>
      <c r="P56" s="40">
        <f t="shared" si="6"/>
        <v>1.0384615384615385</v>
      </c>
      <c r="Q56" s="39">
        <v>320</v>
      </c>
      <c r="R56" s="40">
        <f t="shared" si="7"/>
        <v>0.93023255813953487</v>
      </c>
      <c r="S56" s="39">
        <v>352</v>
      </c>
      <c r="T56" s="40">
        <f t="shared" si="8"/>
        <v>1.0414201183431953</v>
      </c>
      <c r="U56" s="39">
        <v>316</v>
      </c>
      <c r="V56" s="40">
        <f t="shared" si="9"/>
        <v>0.91860465116279066</v>
      </c>
      <c r="W56" s="39">
        <v>385</v>
      </c>
      <c r="X56" s="40">
        <f t="shared" si="10"/>
        <v>1.1390532544378698</v>
      </c>
    </row>
    <row r="57" spans="1:24" x14ac:dyDescent="0.25">
      <c r="A57" s="2" t="s">
        <v>3</v>
      </c>
      <c r="B57" s="2" t="s">
        <v>61</v>
      </c>
      <c r="C57" s="71">
        <v>317</v>
      </c>
      <c r="D57" s="71">
        <f t="shared" si="0"/>
        <v>317</v>
      </c>
      <c r="E57" s="71">
        <v>383</v>
      </c>
      <c r="F57" s="71">
        <f t="shared" si="1"/>
        <v>383</v>
      </c>
      <c r="G57" s="39">
        <v>267</v>
      </c>
      <c r="H57" s="40">
        <f t="shared" si="2"/>
        <v>0.8422712933753943</v>
      </c>
      <c r="I57" s="39">
        <v>262</v>
      </c>
      <c r="J57" s="40">
        <f t="shared" si="3"/>
        <v>0.82649842271293372</v>
      </c>
      <c r="K57" s="39">
        <v>268</v>
      </c>
      <c r="L57" s="40">
        <f t="shared" si="4"/>
        <v>0.69973890339425593</v>
      </c>
      <c r="M57" s="39">
        <v>265</v>
      </c>
      <c r="N57" s="40">
        <f t="shared" si="5"/>
        <v>0.83596214511041012</v>
      </c>
      <c r="O57" s="39">
        <v>265</v>
      </c>
      <c r="P57" s="40">
        <f t="shared" si="6"/>
        <v>0.69190600522193213</v>
      </c>
      <c r="Q57" s="39">
        <v>273</v>
      </c>
      <c r="R57" s="40">
        <f t="shared" si="7"/>
        <v>0.86119873817034698</v>
      </c>
      <c r="S57" s="39">
        <v>286</v>
      </c>
      <c r="T57" s="40">
        <f t="shared" si="8"/>
        <v>0.74673629242819839</v>
      </c>
      <c r="U57" s="39">
        <v>263</v>
      </c>
      <c r="V57" s="40">
        <f t="shared" si="9"/>
        <v>0.82965299684542582</v>
      </c>
      <c r="W57" s="39">
        <v>264</v>
      </c>
      <c r="X57" s="40">
        <f t="shared" si="10"/>
        <v>0.68929503916449086</v>
      </c>
    </row>
    <row r="58" spans="1:24" x14ac:dyDescent="0.25">
      <c r="A58" s="2" t="s">
        <v>5</v>
      </c>
      <c r="B58" s="2" t="s">
        <v>62</v>
      </c>
      <c r="C58" s="71">
        <v>308</v>
      </c>
      <c r="D58" s="71">
        <f t="shared" si="0"/>
        <v>308</v>
      </c>
      <c r="E58" s="71">
        <v>311</v>
      </c>
      <c r="F58" s="71">
        <f t="shared" si="1"/>
        <v>311</v>
      </c>
      <c r="G58" s="39">
        <v>261</v>
      </c>
      <c r="H58" s="40">
        <f t="shared" si="2"/>
        <v>0.84740259740259738</v>
      </c>
      <c r="I58" s="39">
        <v>245</v>
      </c>
      <c r="J58" s="40">
        <f t="shared" si="3"/>
        <v>0.79545454545454541</v>
      </c>
      <c r="K58" s="39">
        <v>229</v>
      </c>
      <c r="L58" s="40">
        <f t="shared" si="4"/>
        <v>0.7363344051446945</v>
      </c>
      <c r="M58" s="39">
        <v>243</v>
      </c>
      <c r="N58" s="40">
        <f t="shared" si="5"/>
        <v>0.78896103896103897</v>
      </c>
      <c r="O58" s="39">
        <v>231</v>
      </c>
      <c r="P58" s="40">
        <f t="shared" si="6"/>
        <v>0.74276527331189712</v>
      </c>
      <c r="Q58" s="39">
        <v>247</v>
      </c>
      <c r="R58" s="40">
        <f t="shared" si="7"/>
        <v>0.80194805194805197</v>
      </c>
      <c r="S58" s="39">
        <v>244</v>
      </c>
      <c r="T58" s="40">
        <f t="shared" si="8"/>
        <v>0.78456591639871387</v>
      </c>
      <c r="U58" s="39">
        <v>226</v>
      </c>
      <c r="V58" s="40">
        <f t="shared" si="9"/>
        <v>0.73376623376623373</v>
      </c>
      <c r="W58" s="39">
        <v>229</v>
      </c>
      <c r="X58" s="40">
        <f t="shared" si="10"/>
        <v>0.7363344051446945</v>
      </c>
    </row>
    <row r="59" spans="1:24" x14ac:dyDescent="0.25">
      <c r="A59" s="2" t="s">
        <v>3</v>
      </c>
      <c r="B59" s="2" t="s">
        <v>63</v>
      </c>
      <c r="C59" s="71">
        <v>81</v>
      </c>
      <c r="D59" s="71">
        <f t="shared" si="0"/>
        <v>81</v>
      </c>
      <c r="E59" s="71">
        <v>85</v>
      </c>
      <c r="F59" s="71">
        <f t="shared" si="1"/>
        <v>85</v>
      </c>
      <c r="G59" s="39">
        <v>86</v>
      </c>
      <c r="H59" s="40">
        <f t="shared" si="2"/>
        <v>1.0617283950617284</v>
      </c>
      <c r="I59" s="39">
        <v>84</v>
      </c>
      <c r="J59" s="40">
        <f t="shared" si="3"/>
        <v>1.037037037037037</v>
      </c>
      <c r="K59" s="39">
        <v>92</v>
      </c>
      <c r="L59" s="40">
        <f t="shared" si="4"/>
        <v>1.0823529411764705</v>
      </c>
      <c r="M59" s="39">
        <v>97</v>
      </c>
      <c r="N59" s="40">
        <f t="shared" si="5"/>
        <v>1.1975308641975309</v>
      </c>
      <c r="O59" s="39">
        <v>90</v>
      </c>
      <c r="P59" s="40">
        <f t="shared" si="6"/>
        <v>1.0588235294117647</v>
      </c>
      <c r="Q59" s="39">
        <v>90</v>
      </c>
      <c r="R59" s="40">
        <f t="shared" si="7"/>
        <v>1.1111111111111112</v>
      </c>
      <c r="S59" s="39">
        <v>86</v>
      </c>
      <c r="T59" s="40">
        <f t="shared" si="8"/>
        <v>1.0117647058823529</v>
      </c>
      <c r="U59" s="39">
        <v>99</v>
      </c>
      <c r="V59" s="40">
        <f t="shared" si="9"/>
        <v>1.2222222222222223</v>
      </c>
      <c r="W59" s="39">
        <v>91</v>
      </c>
      <c r="X59" s="40">
        <f t="shared" si="10"/>
        <v>1.0705882352941176</v>
      </c>
    </row>
    <row r="60" spans="1:24" x14ac:dyDescent="0.25">
      <c r="A60" s="2" t="s">
        <v>5</v>
      </c>
      <c r="B60" s="2" t="s">
        <v>64</v>
      </c>
      <c r="C60" s="71">
        <v>190</v>
      </c>
      <c r="D60" s="71">
        <f t="shared" si="0"/>
        <v>190</v>
      </c>
      <c r="E60" s="71">
        <v>239</v>
      </c>
      <c r="F60" s="71">
        <f t="shared" si="1"/>
        <v>239</v>
      </c>
      <c r="G60" s="39">
        <v>179</v>
      </c>
      <c r="H60" s="40">
        <f t="shared" si="2"/>
        <v>0.94210526315789478</v>
      </c>
      <c r="I60" s="39">
        <v>175</v>
      </c>
      <c r="J60" s="40">
        <f t="shared" si="3"/>
        <v>0.92105263157894735</v>
      </c>
      <c r="K60" s="39">
        <v>212</v>
      </c>
      <c r="L60" s="40">
        <f t="shared" si="4"/>
        <v>0.88702928870292885</v>
      </c>
      <c r="M60" s="39">
        <v>186</v>
      </c>
      <c r="N60" s="40">
        <f t="shared" si="5"/>
        <v>0.97894736842105268</v>
      </c>
      <c r="O60" s="39">
        <v>208</v>
      </c>
      <c r="P60" s="40">
        <f t="shared" si="6"/>
        <v>0.87029288702928875</v>
      </c>
      <c r="Q60" s="39">
        <v>185</v>
      </c>
      <c r="R60" s="40">
        <f t="shared" si="7"/>
        <v>0.97368421052631582</v>
      </c>
      <c r="S60" s="39">
        <v>215</v>
      </c>
      <c r="T60" s="40">
        <f t="shared" si="8"/>
        <v>0.89958158995815896</v>
      </c>
      <c r="U60" s="39">
        <v>178</v>
      </c>
      <c r="V60" s="40">
        <f t="shared" si="9"/>
        <v>0.93684210526315792</v>
      </c>
      <c r="W60" s="39">
        <v>208</v>
      </c>
      <c r="X60" s="40">
        <f t="shared" si="10"/>
        <v>0.87029288702928875</v>
      </c>
    </row>
    <row r="61" spans="1:24" x14ac:dyDescent="0.25">
      <c r="A61" s="2" t="s">
        <v>4</v>
      </c>
      <c r="B61" s="2" t="s">
        <v>65</v>
      </c>
      <c r="C61" s="71">
        <v>318</v>
      </c>
      <c r="D61" s="71">
        <f t="shared" si="0"/>
        <v>318</v>
      </c>
      <c r="E61" s="71">
        <v>229</v>
      </c>
      <c r="F61" s="71">
        <f t="shared" si="1"/>
        <v>229</v>
      </c>
      <c r="G61" s="39">
        <v>270</v>
      </c>
      <c r="H61" s="40">
        <f t="shared" si="2"/>
        <v>0.84905660377358494</v>
      </c>
      <c r="I61" s="39">
        <v>260</v>
      </c>
      <c r="J61" s="40">
        <f t="shared" si="3"/>
        <v>0.8176100628930818</v>
      </c>
      <c r="K61" s="39">
        <v>292</v>
      </c>
      <c r="L61" s="40">
        <f t="shared" si="4"/>
        <v>1.2751091703056769</v>
      </c>
      <c r="M61" s="39">
        <v>288</v>
      </c>
      <c r="N61" s="40">
        <f t="shared" si="5"/>
        <v>0.90566037735849059</v>
      </c>
      <c r="O61" s="39">
        <v>292</v>
      </c>
      <c r="P61" s="40">
        <f t="shared" si="6"/>
        <v>1.2751091703056769</v>
      </c>
      <c r="Q61" s="39">
        <v>283</v>
      </c>
      <c r="R61" s="40">
        <f t="shared" si="7"/>
        <v>0.88993710691823902</v>
      </c>
      <c r="S61" s="39">
        <v>277</v>
      </c>
      <c r="T61" s="40">
        <f t="shared" si="8"/>
        <v>1.2096069868995634</v>
      </c>
      <c r="U61" s="39">
        <v>280</v>
      </c>
      <c r="V61" s="40">
        <f t="shared" si="9"/>
        <v>0.88050314465408808</v>
      </c>
      <c r="W61" s="39">
        <v>258</v>
      </c>
      <c r="X61" s="40">
        <f t="shared" si="10"/>
        <v>1.1266375545851528</v>
      </c>
    </row>
    <row r="62" spans="1:24" x14ac:dyDescent="0.25">
      <c r="A62" s="2" t="s">
        <v>5</v>
      </c>
      <c r="B62" s="2" t="s">
        <v>66</v>
      </c>
      <c r="C62" s="71">
        <v>127</v>
      </c>
      <c r="D62" s="71">
        <f t="shared" si="0"/>
        <v>127</v>
      </c>
      <c r="E62" s="71">
        <v>144</v>
      </c>
      <c r="F62" s="71">
        <f t="shared" si="1"/>
        <v>144</v>
      </c>
      <c r="G62" s="39">
        <v>112</v>
      </c>
      <c r="H62" s="40">
        <f t="shared" si="2"/>
        <v>0.88188976377952755</v>
      </c>
      <c r="I62" s="39">
        <v>105</v>
      </c>
      <c r="J62" s="40">
        <f t="shared" si="3"/>
        <v>0.82677165354330706</v>
      </c>
      <c r="K62" s="39">
        <v>131</v>
      </c>
      <c r="L62" s="40">
        <f t="shared" si="4"/>
        <v>0.90972222222222221</v>
      </c>
      <c r="M62" s="39">
        <v>109</v>
      </c>
      <c r="N62" s="40">
        <f t="shared" si="5"/>
        <v>0.8582677165354331</v>
      </c>
      <c r="O62" s="39">
        <v>136</v>
      </c>
      <c r="P62" s="40">
        <f t="shared" si="6"/>
        <v>0.94444444444444442</v>
      </c>
      <c r="Q62" s="39">
        <v>111</v>
      </c>
      <c r="R62" s="40">
        <f t="shared" si="7"/>
        <v>0.87401574803149606</v>
      </c>
      <c r="S62" s="39">
        <v>139</v>
      </c>
      <c r="T62" s="40">
        <f t="shared" si="8"/>
        <v>0.96527777777777779</v>
      </c>
      <c r="U62" s="39">
        <v>105</v>
      </c>
      <c r="V62" s="40">
        <f t="shared" si="9"/>
        <v>0.82677165354330706</v>
      </c>
      <c r="W62" s="39">
        <v>124</v>
      </c>
      <c r="X62" s="40">
        <f t="shared" si="10"/>
        <v>0.86111111111111116</v>
      </c>
    </row>
    <row r="63" spans="1:24" x14ac:dyDescent="0.25">
      <c r="A63" s="2" t="s">
        <v>2</v>
      </c>
      <c r="B63" s="2" t="s">
        <v>67</v>
      </c>
      <c r="C63" s="71">
        <v>111</v>
      </c>
      <c r="D63" s="71">
        <f t="shared" si="0"/>
        <v>111</v>
      </c>
      <c r="E63" s="71">
        <v>155</v>
      </c>
      <c r="F63" s="71">
        <f t="shared" si="1"/>
        <v>155</v>
      </c>
      <c r="G63" s="39">
        <v>100</v>
      </c>
      <c r="H63" s="40">
        <f t="shared" si="2"/>
        <v>0.90090090090090091</v>
      </c>
      <c r="I63" s="39">
        <v>96</v>
      </c>
      <c r="J63" s="40">
        <f t="shared" si="3"/>
        <v>0.86486486486486491</v>
      </c>
      <c r="K63" s="39">
        <v>94</v>
      </c>
      <c r="L63" s="40">
        <f t="shared" si="4"/>
        <v>0.6064516129032258</v>
      </c>
      <c r="M63" s="39">
        <v>107</v>
      </c>
      <c r="N63" s="40">
        <f t="shared" si="5"/>
        <v>0.963963963963964</v>
      </c>
      <c r="O63" s="39">
        <v>97</v>
      </c>
      <c r="P63" s="40">
        <f t="shared" si="6"/>
        <v>0.62580645161290327</v>
      </c>
      <c r="Q63" s="39">
        <v>107</v>
      </c>
      <c r="R63" s="40">
        <f t="shared" si="7"/>
        <v>0.963963963963964</v>
      </c>
      <c r="S63" s="39">
        <v>100</v>
      </c>
      <c r="T63" s="40">
        <f t="shared" si="8"/>
        <v>0.64516129032258063</v>
      </c>
      <c r="U63" s="39">
        <v>107</v>
      </c>
      <c r="V63" s="40">
        <f t="shared" si="9"/>
        <v>0.963963963963964</v>
      </c>
      <c r="W63" s="39">
        <v>96</v>
      </c>
      <c r="X63" s="40">
        <f t="shared" si="10"/>
        <v>0.61935483870967745</v>
      </c>
    </row>
    <row r="64" spans="1:24" x14ac:dyDescent="0.25">
      <c r="A64" s="2" t="s">
        <v>2</v>
      </c>
      <c r="B64" s="2" t="s">
        <v>68</v>
      </c>
      <c r="C64" s="71">
        <v>656</v>
      </c>
      <c r="D64" s="71">
        <f t="shared" si="0"/>
        <v>656</v>
      </c>
      <c r="E64" s="71">
        <v>685</v>
      </c>
      <c r="F64" s="71">
        <f t="shared" si="1"/>
        <v>685</v>
      </c>
      <c r="G64" s="39">
        <v>586</v>
      </c>
      <c r="H64" s="40">
        <f t="shared" si="2"/>
        <v>0.89329268292682928</v>
      </c>
      <c r="I64" s="39">
        <v>564</v>
      </c>
      <c r="J64" s="40">
        <f t="shared" si="3"/>
        <v>0.8597560975609756</v>
      </c>
      <c r="K64" s="39">
        <v>570</v>
      </c>
      <c r="L64" s="40">
        <f t="shared" si="4"/>
        <v>0.83211678832116787</v>
      </c>
      <c r="M64" s="39">
        <v>577</v>
      </c>
      <c r="N64" s="40">
        <f t="shared" si="5"/>
        <v>0.87957317073170727</v>
      </c>
      <c r="O64" s="39">
        <v>587</v>
      </c>
      <c r="P64" s="40">
        <f t="shared" si="6"/>
        <v>0.85693430656934311</v>
      </c>
      <c r="Q64" s="39">
        <v>584</v>
      </c>
      <c r="R64" s="40">
        <f t="shared" si="7"/>
        <v>0.8902439024390244</v>
      </c>
      <c r="S64" s="39">
        <v>573</v>
      </c>
      <c r="T64" s="40">
        <f t="shared" si="8"/>
        <v>0.8364963503649635</v>
      </c>
      <c r="U64" s="39">
        <v>567</v>
      </c>
      <c r="V64" s="40">
        <f t="shared" si="9"/>
        <v>0.86432926829268297</v>
      </c>
      <c r="W64" s="39">
        <v>570</v>
      </c>
      <c r="X64" s="40">
        <f t="shared" si="10"/>
        <v>0.83211678832116787</v>
      </c>
    </row>
    <row r="65" spans="1:24" x14ac:dyDescent="0.25">
      <c r="A65" s="2" t="s">
        <v>2</v>
      </c>
      <c r="B65" s="2" t="s">
        <v>69</v>
      </c>
      <c r="C65" s="71">
        <v>306</v>
      </c>
      <c r="D65" s="71">
        <f t="shared" si="0"/>
        <v>306</v>
      </c>
      <c r="E65" s="71">
        <v>260</v>
      </c>
      <c r="F65" s="71">
        <f t="shared" si="1"/>
        <v>260</v>
      </c>
      <c r="G65" s="39">
        <v>264</v>
      </c>
      <c r="H65" s="40">
        <f t="shared" si="2"/>
        <v>0.86274509803921573</v>
      </c>
      <c r="I65" s="39">
        <v>261</v>
      </c>
      <c r="J65" s="40">
        <f t="shared" si="3"/>
        <v>0.8529411764705882</v>
      </c>
      <c r="K65" s="39">
        <v>271</v>
      </c>
      <c r="L65" s="40">
        <f t="shared" si="4"/>
        <v>1.0423076923076924</v>
      </c>
      <c r="M65" s="39">
        <v>267</v>
      </c>
      <c r="N65" s="40">
        <f t="shared" si="5"/>
        <v>0.87254901960784315</v>
      </c>
      <c r="O65" s="39">
        <v>283</v>
      </c>
      <c r="P65" s="40">
        <f t="shared" si="6"/>
        <v>1.0884615384615384</v>
      </c>
      <c r="Q65" s="39">
        <v>265</v>
      </c>
      <c r="R65" s="40">
        <f t="shared" si="7"/>
        <v>0.86601307189542487</v>
      </c>
      <c r="S65" s="39">
        <v>285</v>
      </c>
      <c r="T65" s="40">
        <f t="shared" si="8"/>
        <v>1.0961538461538463</v>
      </c>
      <c r="U65" s="39">
        <v>267</v>
      </c>
      <c r="V65" s="40">
        <f t="shared" si="9"/>
        <v>0.87254901960784315</v>
      </c>
      <c r="W65" s="39">
        <v>272</v>
      </c>
      <c r="X65" s="40">
        <f t="shared" si="10"/>
        <v>1.0461538461538462</v>
      </c>
    </row>
    <row r="66" spans="1:24" x14ac:dyDescent="0.25">
      <c r="A66" s="2" t="s">
        <v>4</v>
      </c>
      <c r="B66" s="2" t="s">
        <v>70</v>
      </c>
      <c r="C66" s="71">
        <v>107</v>
      </c>
      <c r="D66" s="71">
        <f t="shared" si="0"/>
        <v>107</v>
      </c>
      <c r="E66" s="71">
        <v>117</v>
      </c>
      <c r="F66" s="71">
        <f t="shared" si="1"/>
        <v>117</v>
      </c>
      <c r="G66" s="39">
        <v>103</v>
      </c>
      <c r="H66" s="40">
        <f t="shared" si="2"/>
        <v>0.96261682242990654</v>
      </c>
      <c r="I66" s="39">
        <v>101</v>
      </c>
      <c r="J66" s="40">
        <f t="shared" si="3"/>
        <v>0.94392523364485981</v>
      </c>
      <c r="K66" s="39">
        <v>108</v>
      </c>
      <c r="L66" s="40">
        <f t="shared" si="4"/>
        <v>0.92307692307692313</v>
      </c>
      <c r="M66" s="39">
        <v>109</v>
      </c>
      <c r="N66" s="40">
        <f t="shared" si="5"/>
        <v>1.0186915887850467</v>
      </c>
      <c r="O66" s="39">
        <v>104</v>
      </c>
      <c r="P66" s="40">
        <f t="shared" si="6"/>
        <v>0.88888888888888884</v>
      </c>
      <c r="Q66" s="39">
        <v>111</v>
      </c>
      <c r="R66" s="40">
        <f t="shared" si="7"/>
        <v>1.0373831775700935</v>
      </c>
      <c r="S66" s="39">
        <v>109</v>
      </c>
      <c r="T66" s="40">
        <f t="shared" si="8"/>
        <v>0.93162393162393164</v>
      </c>
      <c r="U66" s="39">
        <v>115</v>
      </c>
      <c r="V66" s="40">
        <f t="shared" si="9"/>
        <v>1.0747663551401869</v>
      </c>
      <c r="W66" s="39">
        <v>94</v>
      </c>
      <c r="X66" s="40">
        <f t="shared" si="10"/>
        <v>0.80341880341880345</v>
      </c>
    </row>
    <row r="67" spans="1:24" x14ac:dyDescent="0.25">
      <c r="A67" s="2" t="s">
        <v>4</v>
      </c>
      <c r="B67" s="2" t="s">
        <v>71</v>
      </c>
      <c r="C67" s="71">
        <v>420</v>
      </c>
      <c r="D67" s="71">
        <f t="shared" ref="D67:D79" si="11">C67/12*12</f>
        <v>420</v>
      </c>
      <c r="E67" s="71">
        <v>426</v>
      </c>
      <c r="F67" s="71">
        <f t="shared" ref="F67:F79" si="12">E67/12*12</f>
        <v>426</v>
      </c>
      <c r="G67" s="39">
        <v>389</v>
      </c>
      <c r="H67" s="40">
        <f t="shared" ref="H67:H79" si="13">G67/D67</f>
        <v>0.92619047619047623</v>
      </c>
      <c r="I67" s="39">
        <v>377</v>
      </c>
      <c r="J67" s="40">
        <f t="shared" ref="J67:J79" si="14">I67/D67</f>
        <v>0.89761904761904765</v>
      </c>
      <c r="K67" s="39">
        <v>379</v>
      </c>
      <c r="L67" s="40">
        <f t="shared" ref="L67:L79" si="15">K67/F67</f>
        <v>0.88967136150234738</v>
      </c>
      <c r="M67" s="39">
        <v>383</v>
      </c>
      <c r="N67" s="40">
        <f t="shared" ref="N67:N79" si="16">M67/D67</f>
        <v>0.91190476190476188</v>
      </c>
      <c r="O67" s="39">
        <v>375</v>
      </c>
      <c r="P67" s="40">
        <f t="shared" ref="P67:P79" si="17">O67/F67</f>
        <v>0.88028169014084512</v>
      </c>
      <c r="Q67" s="39">
        <v>385</v>
      </c>
      <c r="R67" s="40">
        <f t="shared" ref="R67:R79" si="18">Q67/D67</f>
        <v>0.91666666666666663</v>
      </c>
      <c r="S67" s="39">
        <v>376</v>
      </c>
      <c r="T67" s="40">
        <f t="shared" ref="T67:T79" si="19">S67/F67</f>
        <v>0.88262910798122063</v>
      </c>
      <c r="U67" s="39">
        <v>398</v>
      </c>
      <c r="V67" s="40">
        <f t="shared" ref="V67:V79" si="20">U67/D67</f>
        <v>0.94761904761904758</v>
      </c>
      <c r="W67" s="39">
        <v>346</v>
      </c>
      <c r="X67" s="40">
        <f t="shared" ref="X67:X79" si="21">W67/F67</f>
        <v>0.81220657276995301</v>
      </c>
    </row>
    <row r="68" spans="1:24" x14ac:dyDescent="0.25">
      <c r="A68" s="2" t="s">
        <v>5</v>
      </c>
      <c r="B68" s="2" t="s">
        <v>72</v>
      </c>
      <c r="C68" s="71">
        <v>118</v>
      </c>
      <c r="D68" s="71">
        <f t="shared" si="11"/>
        <v>118</v>
      </c>
      <c r="E68" s="71">
        <v>150</v>
      </c>
      <c r="F68" s="71">
        <f t="shared" si="12"/>
        <v>150</v>
      </c>
      <c r="G68" s="39">
        <v>117</v>
      </c>
      <c r="H68" s="40">
        <f t="shared" si="13"/>
        <v>0.99152542372881358</v>
      </c>
      <c r="I68" s="39">
        <v>117</v>
      </c>
      <c r="J68" s="40">
        <f t="shared" si="14"/>
        <v>0.99152542372881358</v>
      </c>
      <c r="K68" s="39">
        <v>97</v>
      </c>
      <c r="L68" s="40">
        <f t="shared" si="15"/>
        <v>0.64666666666666661</v>
      </c>
      <c r="M68" s="39">
        <v>88</v>
      </c>
      <c r="N68" s="40">
        <f t="shared" si="16"/>
        <v>0.74576271186440679</v>
      </c>
      <c r="O68" s="39">
        <v>94</v>
      </c>
      <c r="P68" s="40">
        <f t="shared" si="17"/>
        <v>0.62666666666666671</v>
      </c>
      <c r="Q68" s="39">
        <v>91</v>
      </c>
      <c r="R68" s="40">
        <f t="shared" si="18"/>
        <v>0.77118644067796616</v>
      </c>
      <c r="S68" s="39">
        <v>97</v>
      </c>
      <c r="T68" s="40">
        <f t="shared" si="19"/>
        <v>0.64666666666666661</v>
      </c>
      <c r="U68" s="39">
        <v>88</v>
      </c>
      <c r="V68" s="40">
        <f t="shared" si="20"/>
        <v>0.74576271186440679</v>
      </c>
      <c r="W68" s="39">
        <v>99</v>
      </c>
      <c r="X68" s="40">
        <f t="shared" si="21"/>
        <v>0.66</v>
      </c>
    </row>
    <row r="69" spans="1:24" x14ac:dyDescent="0.25">
      <c r="A69" s="2" t="s">
        <v>3</v>
      </c>
      <c r="B69" s="2" t="s">
        <v>73</v>
      </c>
      <c r="C69" s="71">
        <v>1809</v>
      </c>
      <c r="D69" s="71">
        <f t="shared" si="11"/>
        <v>1809</v>
      </c>
      <c r="E69" s="71">
        <v>1766</v>
      </c>
      <c r="F69" s="71">
        <f t="shared" si="12"/>
        <v>1766</v>
      </c>
      <c r="G69" s="39">
        <v>1426</v>
      </c>
      <c r="H69" s="40">
        <f t="shared" si="13"/>
        <v>0.78828081813156436</v>
      </c>
      <c r="I69" s="39">
        <v>1303</v>
      </c>
      <c r="J69" s="40">
        <f t="shared" si="14"/>
        <v>0.72028745163073526</v>
      </c>
      <c r="K69" s="39">
        <v>1278</v>
      </c>
      <c r="L69" s="40">
        <f t="shared" si="15"/>
        <v>0.72366930917327288</v>
      </c>
      <c r="M69" s="39">
        <v>1429</v>
      </c>
      <c r="N69" s="40">
        <f t="shared" si="16"/>
        <v>0.78993919292426751</v>
      </c>
      <c r="O69" s="39">
        <v>1328</v>
      </c>
      <c r="P69" s="40">
        <f t="shared" si="17"/>
        <v>0.75198187995469989</v>
      </c>
      <c r="Q69" s="39">
        <v>1451</v>
      </c>
      <c r="R69" s="40">
        <f t="shared" si="18"/>
        <v>0.80210060807075734</v>
      </c>
      <c r="S69" s="39">
        <v>1350</v>
      </c>
      <c r="T69" s="40">
        <f t="shared" si="19"/>
        <v>0.76443941109852775</v>
      </c>
      <c r="U69" s="39">
        <v>1306</v>
      </c>
      <c r="V69" s="40">
        <f t="shared" si="20"/>
        <v>0.72194582642343841</v>
      </c>
      <c r="W69" s="39">
        <v>1336</v>
      </c>
      <c r="X69" s="40">
        <f t="shared" si="21"/>
        <v>0.75651189127972818</v>
      </c>
    </row>
    <row r="70" spans="1:24" x14ac:dyDescent="0.25">
      <c r="A70" s="2" t="s">
        <v>4</v>
      </c>
      <c r="B70" s="2" t="s">
        <v>74</v>
      </c>
      <c r="C70" s="71">
        <v>106</v>
      </c>
      <c r="D70" s="71">
        <f t="shared" si="11"/>
        <v>106</v>
      </c>
      <c r="E70" s="71">
        <v>100</v>
      </c>
      <c r="F70" s="71">
        <f t="shared" si="12"/>
        <v>100</v>
      </c>
      <c r="G70" s="39">
        <v>97</v>
      </c>
      <c r="H70" s="40">
        <f t="shared" si="13"/>
        <v>0.91509433962264153</v>
      </c>
      <c r="I70" s="39">
        <v>99</v>
      </c>
      <c r="J70" s="40">
        <f t="shared" si="14"/>
        <v>0.93396226415094341</v>
      </c>
      <c r="K70" s="39">
        <v>127</v>
      </c>
      <c r="L70" s="40">
        <f t="shared" si="15"/>
        <v>1.27</v>
      </c>
      <c r="M70" s="39">
        <v>112</v>
      </c>
      <c r="N70" s="40">
        <f t="shared" si="16"/>
        <v>1.0566037735849056</v>
      </c>
      <c r="O70" s="39">
        <v>126</v>
      </c>
      <c r="P70" s="40">
        <f t="shared" si="17"/>
        <v>1.26</v>
      </c>
      <c r="Q70" s="39">
        <v>113</v>
      </c>
      <c r="R70" s="40">
        <f t="shared" si="18"/>
        <v>1.0660377358490567</v>
      </c>
      <c r="S70" s="39">
        <v>129</v>
      </c>
      <c r="T70" s="40">
        <f t="shared" si="19"/>
        <v>1.29</v>
      </c>
      <c r="U70" s="39">
        <v>108</v>
      </c>
      <c r="V70" s="40">
        <f t="shared" si="20"/>
        <v>1.0188679245283019</v>
      </c>
      <c r="W70" s="39">
        <v>114</v>
      </c>
      <c r="X70" s="40">
        <f t="shared" si="21"/>
        <v>1.1399999999999999</v>
      </c>
    </row>
    <row r="71" spans="1:24" x14ac:dyDescent="0.25">
      <c r="A71" s="2" t="s">
        <v>2</v>
      </c>
      <c r="B71" s="2" t="s">
        <v>75</v>
      </c>
      <c r="C71" s="71">
        <v>7517</v>
      </c>
      <c r="D71" s="71">
        <f t="shared" si="11"/>
        <v>7517</v>
      </c>
      <c r="E71" s="71">
        <v>7550</v>
      </c>
      <c r="F71" s="71">
        <f t="shared" si="12"/>
        <v>7550</v>
      </c>
      <c r="G71" s="39">
        <v>6464</v>
      </c>
      <c r="H71" s="40">
        <f t="shared" si="13"/>
        <v>0.85991752028734869</v>
      </c>
      <c r="I71" s="39">
        <v>6307</v>
      </c>
      <c r="J71" s="40">
        <f t="shared" si="14"/>
        <v>0.83903152853531993</v>
      </c>
      <c r="K71" s="39">
        <v>5503</v>
      </c>
      <c r="L71" s="40">
        <f t="shared" si="15"/>
        <v>0.72887417218543049</v>
      </c>
      <c r="M71" s="39">
        <v>5884</v>
      </c>
      <c r="N71" s="40">
        <f t="shared" si="16"/>
        <v>0.78275907941998135</v>
      </c>
      <c r="O71" s="39">
        <v>5665</v>
      </c>
      <c r="P71" s="40">
        <f t="shared" si="17"/>
        <v>0.75033112582781458</v>
      </c>
      <c r="Q71" s="39">
        <v>5866</v>
      </c>
      <c r="R71" s="40">
        <f t="shared" si="18"/>
        <v>0.78036450711720096</v>
      </c>
      <c r="S71" s="39">
        <v>5771</v>
      </c>
      <c r="T71" s="40">
        <f t="shared" si="19"/>
        <v>0.76437086092715234</v>
      </c>
      <c r="U71" s="39">
        <v>5197</v>
      </c>
      <c r="V71" s="40">
        <f t="shared" si="20"/>
        <v>0.69136623653053075</v>
      </c>
      <c r="W71" s="39">
        <v>5057</v>
      </c>
      <c r="X71" s="40">
        <f t="shared" si="21"/>
        <v>0.66980132450331131</v>
      </c>
    </row>
    <row r="72" spans="1:24" x14ac:dyDescent="0.25">
      <c r="A72" s="2" t="s">
        <v>4</v>
      </c>
      <c r="B72" s="2" t="s">
        <v>76</v>
      </c>
      <c r="C72" s="71">
        <v>433</v>
      </c>
      <c r="D72" s="71">
        <f t="shared" si="11"/>
        <v>433</v>
      </c>
      <c r="E72" s="71">
        <v>415</v>
      </c>
      <c r="F72" s="71">
        <f t="shared" si="12"/>
        <v>415</v>
      </c>
      <c r="G72" s="39">
        <v>377</v>
      </c>
      <c r="H72" s="40">
        <f t="shared" si="13"/>
        <v>0.87066974595842961</v>
      </c>
      <c r="I72" s="39">
        <v>339</v>
      </c>
      <c r="J72" s="40">
        <f t="shared" si="14"/>
        <v>0.78290993071593529</v>
      </c>
      <c r="K72" s="39">
        <v>363</v>
      </c>
      <c r="L72" s="40">
        <f t="shared" si="15"/>
        <v>0.87469879518072291</v>
      </c>
      <c r="M72" s="39">
        <v>366</v>
      </c>
      <c r="N72" s="40">
        <f t="shared" si="16"/>
        <v>0.84526558891454961</v>
      </c>
      <c r="O72" s="39">
        <v>384</v>
      </c>
      <c r="P72" s="40">
        <f t="shared" si="17"/>
        <v>0.92530120481927713</v>
      </c>
      <c r="Q72" s="39">
        <v>393</v>
      </c>
      <c r="R72" s="40">
        <f t="shared" si="18"/>
        <v>0.90762124711316394</v>
      </c>
      <c r="S72" s="39">
        <v>342</v>
      </c>
      <c r="T72" s="40">
        <f t="shared" si="19"/>
        <v>0.82409638554216869</v>
      </c>
      <c r="U72" s="39">
        <v>373</v>
      </c>
      <c r="V72" s="40">
        <f t="shared" si="20"/>
        <v>0.86143187066974591</v>
      </c>
      <c r="W72" s="39">
        <v>382</v>
      </c>
      <c r="X72" s="40">
        <f t="shared" si="21"/>
        <v>0.92048192771084336</v>
      </c>
    </row>
    <row r="73" spans="1:24" x14ac:dyDescent="0.25">
      <c r="A73" s="2" t="s">
        <v>5</v>
      </c>
      <c r="B73" s="2" t="s">
        <v>77</v>
      </c>
      <c r="C73" s="71">
        <v>245</v>
      </c>
      <c r="D73" s="71">
        <f t="shared" si="11"/>
        <v>245</v>
      </c>
      <c r="E73" s="71">
        <v>278</v>
      </c>
      <c r="F73" s="71">
        <f t="shared" si="12"/>
        <v>278</v>
      </c>
      <c r="G73" s="39">
        <v>234</v>
      </c>
      <c r="H73" s="40">
        <f t="shared" si="13"/>
        <v>0.95510204081632655</v>
      </c>
      <c r="I73" s="39">
        <v>222</v>
      </c>
      <c r="J73" s="40">
        <f t="shared" si="14"/>
        <v>0.90612244897959182</v>
      </c>
      <c r="K73" s="39">
        <v>262</v>
      </c>
      <c r="L73" s="40">
        <f t="shared" si="15"/>
        <v>0.94244604316546765</v>
      </c>
      <c r="M73" s="39">
        <v>235</v>
      </c>
      <c r="N73" s="40">
        <f t="shared" si="16"/>
        <v>0.95918367346938771</v>
      </c>
      <c r="O73" s="39">
        <v>271</v>
      </c>
      <c r="P73" s="40">
        <f t="shared" si="17"/>
        <v>0.97482014388489213</v>
      </c>
      <c r="Q73" s="39">
        <v>239</v>
      </c>
      <c r="R73" s="40">
        <f t="shared" si="18"/>
        <v>0.97551020408163269</v>
      </c>
      <c r="S73" s="39">
        <v>284</v>
      </c>
      <c r="T73" s="40">
        <f t="shared" si="19"/>
        <v>1.0215827338129497</v>
      </c>
      <c r="U73" s="39">
        <v>230</v>
      </c>
      <c r="V73" s="40">
        <f t="shared" si="20"/>
        <v>0.93877551020408168</v>
      </c>
      <c r="W73" s="39">
        <v>273</v>
      </c>
      <c r="X73" s="40">
        <f t="shared" si="21"/>
        <v>0.98201438848920863</v>
      </c>
    </row>
    <row r="74" spans="1:24" x14ac:dyDescent="0.25">
      <c r="A74" s="2" t="s">
        <v>2</v>
      </c>
      <c r="B74" s="2" t="s">
        <v>78</v>
      </c>
      <c r="C74" s="71">
        <v>350</v>
      </c>
      <c r="D74" s="71">
        <f t="shared" si="11"/>
        <v>350</v>
      </c>
      <c r="E74" s="71">
        <v>328</v>
      </c>
      <c r="F74" s="71">
        <f t="shared" si="12"/>
        <v>328</v>
      </c>
      <c r="G74" s="39">
        <v>354</v>
      </c>
      <c r="H74" s="40">
        <f t="shared" si="13"/>
        <v>1.0114285714285713</v>
      </c>
      <c r="I74" s="39">
        <v>331</v>
      </c>
      <c r="J74" s="40">
        <f t="shared" si="14"/>
        <v>0.94571428571428573</v>
      </c>
      <c r="K74" s="39">
        <v>325</v>
      </c>
      <c r="L74" s="40">
        <f t="shared" si="15"/>
        <v>0.99085365853658536</v>
      </c>
      <c r="M74" s="39">
        <v>362</v>
      </c>
      <c r="N74" s="40">
        <f t="shared" si="16"/>
        <v>1.0342857142857143</v>
      </c>
      <c r="O74" s="39">
        <v>319</v>
      </c>
      <c r="P74" s="40">
        <f t="shared" si="17"/>
        <v>0.97256097560975607</v>
      </c>
      <c r="Q74" s="39">
        <v>361</v>
      </c>
      <c r="R74" s="40">
        <f t="shared" si="18"/>
        <v>1.0314285714285714</v>
      </c>
      <c r="S74" s="39">
        <v>324</v>
      </c>
      <c r="T74" s="40">
        <f t="shared" si="19"/>
        <v>0.98780487804878048</v>
      </c>
      <c r="U74" s="39">
        <v>371</v>
      </c>
      <c r="V74" s="40">
        <f t="shared" si="20"/>
        <v>1.06</v>
      </c>
      <c r="W74" s="39">
        <v>299</v>
      </c>
      <c r="X74" s="40">
        <f t="shared" si="21"/>
        <v>0.91158536585365857</v>
      </c>
    </row>
    <row r="75" spans="1:24" x14ac:dyDescent="0.25">
      <c r="A75" s="2" t="s">
        <v>2</v>
      </c>
      <c r="B75" s="2" t="s">
        <v>79</v>
      </c>
      <c r="C75" s="71">
        <v>899</v>
      </c>
      <c r="D75" s="71">
        <f t="shared" si="11"/>
        <v>899</v>
      </c>
      <c r="E75" s="71">
        <v>1064</v>
      </c>
      <c r="F75" s="71">
        <f t="shared" si="12"/>
        <v>1064</v>
      </c>
      <c r="G75" s="39">
        <v>862</v>
      </c>
      <c r="H75" s="40">
        <f t="shared" si="13"/>
        <v>0.95884315906562845</v>
      </c>
      <c r="I75" s="39">
        <v>834</v>
      </c>
      <c r="J75" s="40">
        <f t="shared" si="14"/>
        <v>0.9276974416017798</v>
      </c>
      <c r="K75" s="39">
        <v>831</v>
      </c>
      <c r="L75" s="40">
        <f t="shared" si="15"/>
        <v>0.78101503759398494</v>
      </c>
      <c r="M75" s="39">
        <v>816</v>
      </c>
      <c r="N75" s="40">
        <f t="shared" si="16"/>
        <v>0.9076751946607341</v>
      </c>
      <c r="O75" s="39">
        <v>871</v>
      </c>
      <c r="P75" s="40">
        <f t="shared" si="17"/>
        <v>0.81860902255639101</v>
      </c>
      <c r="Q75" s="39">
        <v>797</v>
      </c>
      <c r="R75" s="40">
        <f t="shared" si="18"/>
        <v>0.88654060066740825</v>
      </c>
      <c r="S75" s="39">
        <v>876</v>
      </c>
      <c r="T75" s="40">
        <f t="shared" si="19"/>
        <v>0.82330827067669177</v>
      </c>
      <c r="U75" s="39">
        <v>673</v>
      </c>
      <c r="V75" s="40">
        <f t="shared" si="20"/>
        <v>0.74860956618464958</v>
      </c>
      <c r="W75" s="39">
        <v>779</v>
      </c>
      <c r="X75" s="40">
        <f t="shared" si="21"/>
        <v>0.7321428571428571</v>
      </c>
    </row>
    <row r="76" spans="1:24" x14ac:dyDescent="0.25">
      <c r="A76" s="2" t="s">
        <v>3</v>
      </c>
      <c r="B76" s="2" t="s">
        <v>80</v>
      </c>
      <c r="C76" s="71">
        <v>121</v>
      </c>
      <c r="D76" s="71">
        <f t="shared" si="11"/>
        <v>121</v>
      </c>
      <c r="E76" s="71">
        <v>127</v>
      </c>
      <c r="F76" s="71">
        <f t="shared" si="12"/>
        <v>127</v>
      </c>
      <c r="G76" s="39">
        <v>97</v>
      </c>
      <c r="H76" s="40">
        <f t="shared" si="13"/>
        <v>0.80165289256198347</v>
      </c>
      <c r="I76" s="39">
        <v>100</v>
      </c>
      <c r="J76" s="40">
        <f t="shared" si="14"/>
        <v>0.82644628099173556</v>
      </c>
      <c r="K76" s="39">
        <v>121</v>
      </c>
      <c r="L76" s="40">
        <f t="shared" si="15"/>
        <v>0.952755905511811</v>
      </c>
      <c r="M76" s="39">
        <v>116</v>
      </c>
      <c r="N76" s="40">
        <f t="shared" si="16"/>
        <v>0.95867768595041325</v>
      </c>
      <c r="O76" s="39">
        <v>131</v>
      </c>
      <c r="P76" s="40">
        <f t="shared" si="17"/>
        <v>1.0314960629921259</v>
      </c>
      <c r="Q76" s="39">
        <v>120</v>
      </c>
      <c r="R76" s="40">
        <f t="shared" si="18"/>
        <v>0.99173553719008267</v>
      </c>
      <c r="S76" s="39">
        <v>130</v>
      </c>
      <c r="T76" s="40">
        <f t="shared" si="19"/>
        <v>1.0236220472440944</v>
      </c>
      <c r="U76" s="39">
        <v>114</v>
      </c>
      <c r="V76" s="40">
        <f t="shared" si="20"/>
        <v>0.94214876033057848</v>
      </c>
      <c r="W76" s="39">
        <v>113</v>
      </c>
      <c r="X76" s="40">
        <f t="shared" si="21"/>
        <v>0.88976377952755903</v>
      </c>
    </row>
    <row r="77" spans="1:24" x14ac:dyDescent="0.25">
      <c r="A77" s="2" t="s">
        <v>4</v>
      </c>
      <c r="B77" s="2" t="s">
        <v>81</v>
      </c>
      <c r="C77" s="71">
        <v>227</v>
      </c>
      <c r="D77" s="71">
        <f t="shared" si="11"/>
        <v>227</v>
      </c>
      <c r="E77" s="71">
        <v>169</v>
      </c>
      <c r="F77" s="71">
        <f t="shared" si="12"/>
        <v>169</v>
      </c>
      <c r="G77" s="39">
        <v>224</v>
      </c>
      <c r="H77" s="40">
        <f t="shared" si="13"/>
        <v>0.986784140969163</v>
      </c>
      <c r="I77" s="39">
        <v>212</v>
      </c>
      <c r="J77" s="40">
        <f t="shared" si="14"/>
        <v>0.93392070484581502</v>
      </c>
      <c r="K77" s="39">
        <v>226</v>
      </c>
      <c r="L77" s="40">
        <f t="shared" si="15"/>
        <v>1.3372781065088757</v>
      </c>
      <c r="M77" s="39">
        <v>210</v>
      </c>
      <c r="N77" s="40">
        <f t="shared" si="16"/>
        <v>0.92511013215859028</v>
      </c>
      <c r="O77" s="39">
        <v>199</v>
      </c>
      <c r="P77" s="40">
        <f t="shared" si="17"/>
        <v>1.1775147928994083</v>
      </c>
      <c r="Q77" s="39">
        <v>213</v>
      </c>
      <c r="R77" s="40">
        <f t="shared" si="18"/>
        <v>0.93832599118942728</v>
      </c>
      <c r="S77" s="39">
        <v>201</v>
      </c>
      <c r="T77" s="40">
        <f t="shared" si="19"/>
        <v>1.1893491124260356</v>
      </c>
      <c r="U77" s="39">
        <v>203</v>
      </c>
      <c r="V77" s="40">
        <f t="shared" si="20"/>
        <v>0.89427312775330392</v>
      </c>
      <c r="W77" s="39">
        <v>185</v>
      </c>
      <c r="X77" s="40">
        <f t="shared" si="21"/>
        <v>1.0946745562130178</v>
      </c>
    </row>
    <row r="78" spans="1:24" x14ac:dyDescent="0.25">
      <c r="A78" s="2" t="s">
        <v>2</v>
      </c>
      <c r="B78" s="2" t="s">
        <v>82</v>
      </c>
      <c r="C78" s="71">
        <v>5757</v>
      </c>
      <c r="D78" s="71">
        <f t="shared" si="11"/>
        <v>5757</v>
      </c>
      <c r="E78" s="71">
        <v>5675</v>
      </c>
      <c r="F78" s="71">
        <f t="shared" si="12"/>
        <v>5675</v>
      </c>
      <c r="G78" s="39">
        <v>4368</v>
      </c>
      <c r="H78" s="40">
        <f t="shared" si="13"/>
        <v>0.75872850442939033</v>
      </c>
      <c r="I78" s="39">
        <v>3928</v>
      </c>
      <c r="J78" s="40">
        <f t="shared" si="14"/>
        <v>0.68229980892826125</v>
      </c>
      <c r="K78" s="39">
        <v>4360</v>
      </c>
      <c r="L78" s="40">
        <f t="shared" si="15"/>
        <v>0.76828193832599123</v>
      </c>
      <c r="M78" s="39">
        <v>4310</v>
      </c>
      <c r="N78" s="40">
        <f t="shared" si="16"/>
        <v>0.748653812749696</v>
      </c>
      <c r="O78" s="39">
        <v>4368</v>
      </c>
      <c r="P78" s="40">
        <f t="shared" si="17"/>
        <v>0.76969162995594709</v>
      </c>
      <c r="Q78" s="39">
        <v>4286</v>
      </c>
      <c r="R78" s="40">
        <f t="shared" si="18"/>
        <v>0.74448497481327081</v>
      </c>
      <c r="S78" s="39">
        <v>4360</v>
      </c>
      <c r="T78" s="40">
        <f t="shared" si="19"/>
        <v>0.76828193832599123</v>
      </c>
      <c r="U78" s="39">
        <v>3682</v>
      </c>
      <c r="V78" s="40">
        <f t="shared" si="20"/>
        <v>0.63956922007990269</v>
      </c>
      <c r="W78" s="39">
        <v>4155</v>
      </c>
      <c r="X78" s="40">
        <f t="shared" si="21"/>
        <v>0.73215859030837005</v>
      </c>
    </row>
    <row r="79" spans="1:24" x14ac:dyDescent="0.25">
      <c r="A79" s="2" t="s">
        <v>2</v>
      </c>
      <c r="B79" s="2" t="s">
        <v>83</v>
      </c>
      <c r="C79" s="71">
        <v>3862</v>
      </c>
      <c r="D79" s="71">
        <f t="shared" si="11"/>
        <v>3862</v>
      </c>
      <c r="E79" s="71">
        <v>3833</v>
      </c>
      <c r="F79" s="71">
        <f t="shared" si="12"/>
        <v>3833</v>
      </c>
      <c r="G79" s="39">
        <v>2734</v>
      </c>
      <c r="H79" s="40">
        <f t="shared" si="13"/>
        <v>0.70792335577421028</v>
      </c>
      <c r="I79" s="39">
        <v>2592</v>
      </c>
      <c r="J79" s="40">
        <f t="shared" si="14"/>
        <v>0.67115484205075093</v>
      </c>
      <c r="K79" s="39">
        <v>2717</v>
      </c>
      <c r="L79" s="40">
        <f t="shared" si="15"/>
        <v>0.70884424732585438</v>
      </c>
      <c r="M79" s="39">
        <v>2768</v>
      </c>
      <c r="N79" s="40">
        <f t="shared" si="16"/>
        <v>0.71672708441222166</v>
      </c>
      <c r="O79" s="39">
        <v>2712</v>
      </c>
      <c r="P79" s="40">
        <f t="shared" si="17"/>
        <v>0.70753978606835377</v>
      </c>
      <c r="Q79" s="39">
        <v>2743</v>
      </c>
      <c r="R79" s="40">
        <f t="shared" si="18"/>
        <v>0.71025375453133088</v>
      </c>
      <c r="S79" s="39">
        <v>2731</v>
      </c>
      <c r="T79" s="40">
        <f t="shared" si="19"/>
        <v>0.71249673884685627</v>
      </c>
      <c r="U79" s="39">
        <v>2621</v>
      </c>
      <c r="V79" s="40">
        <f t="shared" si="20"/>
        <v>0.6786639047125842</v>
      </c>
      <c r="W79" s="39">
        <v>2631</v>
      </c>
      <c r="X79" s="40">
        <f t="shared" si="21"/>
        <v>0.68640751369684316</v>
      </c>
    </row>
    <row r="81" spans="1:24" s="38" customFormat="1" x14ac:dyDescent="0.25">
      <c r="A81"/>
      <c r="B81" s="33" t="s">
        <v>110</v>
      </c>
      <c r="C81" s="34">
        <f>SUMIF($A$2:$A$79,"Norte",C$2:C$79)</f>
        <v>5828</v>
      </c>
      <c r="D81" s="34">
        <f>SUMIF($A$2:$A$79,"Norte",D$2:D$79)</f>
        <v>5828</v>
      </c>
      <c r="E81" s="34">
        <f>SUMIF($A$2:$A$79,"Norte",E$2:E$79)</f>
        <v>5789</v>
      </c>
      <c r="F81" s="34">
        <f>SUMIF($A$2:$A$79,"Norte",F$2:F$79)</f>
        <v>5789</v>
      </c>
      <c r="G81" s="39">
        <f>SUMIF($A$2:$A$79,"Norte",G$2:G$79)</f>
        <v>5144</v>
      </c>
      <c r="H81" s="40">
        <f t="shared" ref="H81:H84" si="22">G81/D81</f>
        <v>0.88263555250514758</v>
      </c>
      <c r="I81" s="39">
        <f>SUMIF($A$2:$A$79,"Norte",I$2:I$79)</f>
        <v>4798</v>
      </c>
      <c r="J81" s="40">
        <f t="shared" ref="J81:J84" si="23">I81/D81</f>
        <v>0.82326698695950584</v>
      </c>
      <c r="K81" s="39">
        <f>SUMIF($A$2:$A$79,"Norte",K$2:K$79)</f>
        <v>4743</v>
      </c>
      <c r="L81" s="40">
        <f>K81/F81</f>
        <v>0.81931248920366206</v>
      </c>
      <c r="M81" s="39">
        <f>SUMIF($A$2:$A$79,"Norte",M$2:M$79)</f>
        <v>5034</v>
      </c>
      <c r="N81" s="40">
        <f t="shared" ref="N81:N84" si="24">M81/D81</f>
        <v>0.86376115305422096</v>
      </c>
      <c r="O81" s="39">
        <f>SUMIF($A$2:$A$79,"Norte",O$2:O$79)</f>
        <v>4777</v>
      </c>
      <c r="P81" s="40">
        <f>O81/F81</f>
        <v>0.82518569701157363</v>
      </c>
      <c r="Q81" s="39">
        <f>SUMIF($A$2:$A$79,"Norte",Q$2:Q$79)</f>
        <v>5038</v>
      </c>
      <c r="R81" s="40">
        <f t="shared" ref="R81:R84" si="25">Q81/D81</f>
        <v>0.86444749485243655</v>
      </c>
      <c r="S81" s="39">
        <f>SUMIF($A$2:$A$79,"Norte",S$2:S$79)</f>
        <v>4770</v>
      </c>
      <c r="T81" s="40">
        <f>S81/F81</f>
        <v>0.82397650716876836</v>
      </c>
      <c r="U81" s="39">
        <f>SUMIF($A$2:$A$79,"Norte",U$2:U$79)</f>
        <v>4768</v>
      </c>
      <c r="V81" s="40">
        <f t="shared" ref="V81:V84" si="26">U81/D81</f>
        <v>0.81811942347288946</v>
      </c>
      <c r="W81" s="39">
        <f>SUMIF($A$2:$A$79,"Norte",W$2:W$79)</f>
        <v>4757</v>
      </c>
      <c r="X81" s="40">
        <f>W81/F81</f>
        <v>0.82173086888927271</v>
      </c>
    </row>
    <row r="82" spans="1:24" s="38" customFormat="1" x14ac:dyDescent="0.25">
      <c r="A82"/>
      <c r="B82" s="33" t="s">
        <v>111</v>
      </c>
      <c r="C82" s="34">
        <f>SUMIF($A$2:$A$79,"Central",C$2:C$79)</f>
        <v>7022</v>
      </c>
      <c r="D82" s="34">
        <f>SUMIF($A$2:$A$79,"Central",D$2:D$79)</f>
        <v>7022</v>
      </c>
      <c r="E82" s="34">
        <f>SUMIF($A$2:$A$79,"Central",E$2:E$79)</f>
        <v>6843</v>
      </c>
      <c r="F82" s="34">
        <f>SUMIF($A$2:$A$79,"Central",F$2:F$79)</f>
        <v>6843</v>
      </c>
      <c r="G82" s="39">
        <f>SUMIF($A$2:$A$79,"Central",G$2:G$79)</f>
        <v>5950</v>
      </c>
      <c r="H82" s="40">
        <f t="shared" si="22"/>
        <v>0.84733694104243806</v>
      </c>
      <c r="I82" s="39">
        <f>SUMIF($A$2:$A$79,"Central",I$2:I$79)</f>
        <v>5573</v>
      </c>
      <c r="J82" s="40">
        <f t="shared" si="23"/>
        <v>0.7936485331814298</v>
      </c>
      <c r="K82" s="39">
        <f>SUMIF($A$2:$A$79,"Central",K$2:K$79)</f>
        <v>5749</v>
      </c>
      <c r="L82" s="40">
        <f t="shared" ref="L82:L85" si="27">K82/F82</f>
        <v>0.84012859856787958</v>
      </c>
      <c r="M82" s="39">
        <f>SUMIF($A$2:$A$79,"Central",M$2:M$79)</f>
        <v>5863</v>
      </c>
      <c r="N82" s="40">
        <f t="shared" si="24"/>
        <v>0.83494730845912846</v>
      </c>
      <c r="O82" s="39">
        <f>SUMIF($A$2:$A$79,"Central",O$2:O$79)</f>
        <v>5766</v>
      </c>
      <c r="P82" s="40">
        <f t="shared" ref="P82:P85" si="28">O82/F82</f>
        <v>0.84261288908373522</v>
      </c>
      <c r="Q82" s="39">
        <f>SUMIF($A$2:$A$79,"Central",Q$2:Q$79)</f>
        <v>5820</v>
      </c>
      <c r="R82" s="40">
        <f t="shared" si="25"/>
        <v>0.82882369695243518</v>
      </c>
      <c r="S82" s="39">
        <f>SUMIF($A$2:$A$79,"Central",S$2:S$79)</f>
        <v>5568</v>
      </c>
      <c r="T82" s="40">
        <f t="shared" ref="T82:T85" si="29">S82/F82</f>
        <v>0.81367821131082863</v>
      </c>
      <c r="U82" s="39">
        <f>SUMIF($A$2:$A$79,"Central",U$2:U$79)</f>
        <v>5606</v>
      </c>
      <c r="V82" s="40">
        <f t="shared" si="26"/>
        <v>0.798348048988892</v>
      </c>
      <c r="W82" s="39">
        <f>SUMIF($A$2:$A$79,"Central",W$2:W$79)</f>
        <v>5459</v>
      </c>
      <c r="X82" s="40">
        <f t="shared" ref="X82:X85" si="30">W82/F82</f>
        <v>0.79774952506210728</v>
      </c>
    </row>
    <row r="83" spans="1:24" s="38" customFormat="1" x14ac:dyDescent="0.25">
      <c r="A83"/>
      <c r="B83" s="33" t="s">
        <v>112</v>
      </c>
      <c r="C83" s="34">
        <f>SUMIF($A$2:$A$79,"Metropolitana",C$2:C$79)</f>
        <v>30435</v>
      </c>
      <c r="D83" s="34">
        <f>SUMIF($A$2:$A$79,"Metropolitana",D$2:D$79)</f>
        <v>30435</v>
      </c>
      <c r="E83" s="34">
        <f>SUMIF($A$2:$A$79,"Metropolitana",E$2:E$79)</f>
        <v>30197</v>
      </c>
      <c r="F83" s="34">
        <f>SUMIF($A$2:$A$79,"Metropolitana",F$2:F$79)</f>
        <v>30197</v>
      </c>
      <c r="G83" s="39">
        <f>SUMIF($A$2:$A$79,"Metropolitana",G$2:G$79)</f>
        <v>25399</v>
      </c>
      <c r="H83" s="40">
        <f t="shared" si="22"/>
        <v>0.83453261048135374</v>
      </c>
      <c r="I83" s="39">
        <f>SUMIF($A$2:$A$79,"Metropolitana",I$2:I$79)</f>
        <v>24104</v>
      </c>
      <c r="J83" s="40">
        <f t="shared" si="23"/>
        <v>0.79198291440775426</v>
      </c>
      <c r="K83" s="39">
        <f>SUMIF($A$2:$A$79,"Metropolitana",K$2:K$79)</f>
        <v>23799</v>
      </c>
      <c r="L83" s="40">
        <f t="shared" si="27"/>
        <v>0.7881246481438553</v>
      </c>
      <c r="M83" s="39">
        <f>SUMIF($A$2:$A$79,"Metropolitana",M$2:M$79)</f>
        <v>24159</v>
      </c>
      <c r="N83" s="40">
        <f t="shared" si="24"/>
        <v>0.79379004435682599</v>
      </c>
      <c r="O83" s="39">
        <f>SUMIF($A$2:$A$79,"Metropolitana",O$2:O$79)</f>
        <v>24062</v>
      </c>
      <c r="P83" s="40">
        <f t="shared" si="28"/>
        <v>0.79683412259495978</v>
      </c>
      <c r="Q83" s="39">
        <f>SUMIF($A$2:$A$79,"Metropolitana",Q$2:Q$79)</f>
        <v>24288</v>
      </c>
      <c r="R83" s="40">
        <f t="shared" si="25"/>
        <v>0.79802858551010347</v>
      </c>
      <c r="S83" s="39">
        <f>SUMIF($A$2:$A$79,"Metropolitana",S$2:S$79)</f>
        <v>24443</v>
      </c>
      <c r="T83" s="40">
        <f t="shared" si="29"/>
        <v>0.80945126999370798</v>
      </c>
      <c r="U83" s="39">
        <f>SUMIF($A$2:$A$79,"Metropolitana",U$2:U$79)</f>
        <v>21975</v>
      </c>
      <c r="V83" s="40">
        <f t="shared" si="26"/>
        <v>0.72203055692459339</v>
      </c>
      <c r="W83" s="39">
        <f>SUMIF($A$2:$A$79,"Metropolitana",W$2:W$79)</f>
        <v>23231</v>
      </c>
      <c r="X83" s="40">
        <f t="shared" si="30"/>
        <v>0.76931483259926481</v>
      </c>
    </row>
    <row r="84" spans="1:24" s="38" customFormat="1" x14ac:dyDescent="0.25">
      <c r="A84"/>
      <c r="B84" s="33" t="s">
        <v>113</v>
      </c>
      <c r="C84" s="34">
        <f>SUMIF($A$2:$A$79,"sul",C$2:C$79)</f>
        <v>8444</v>
      </c>
      <c r="D84" s="34">
        <f>SUMIF($A$2:$A$79,"sul",D$2:D$79)</f>
        <v>8444</v>
      </c>
      <c r="E84" s="34">
        <f>SUMIF($A$2:$A$79,"sul",E$2:E$79)</f>
        <v>8688</v>
      </c>
      <c r="F84" s="34">
        <f>SUMIF($A$2:$A$79,"sul",F$2:F$79)</f>
        <v>8688</v>
      </c>
      <c r="G84" s="39">
        <f>SUMIF($A$2:$A$79,"sul",G$2:G$79)</f>
        <v>7545</v>
      </c>
      <c r="H84" s="40">
        <f t="shared" si="22"/>
        <v>0.8935338702036949</v>
      </c>
      <c r="I84" s="39">
        <f>SUMIF($A$2:$A$79,"sul",I$2:I$79)</f>
        <v>7114</v>
      </c>
      <c r="J84" s="40">
        <f t="shared" si="23"/>
        <v>0.84249171009000479</v>
      </c>
      <c r="K84" s="39">
        <f>SUMIF($A$2:$A$79,"sul",K$2:K$79)</f>
        <v>7350</v>
      </c>
      <c r="L84" s="40">
        <f t="shared" si="27"/>
        <v>0.84599447513812154</v>
      </c>
      <c r="M84" s="39">
        <f>SUMIF($A$2:$A$79,"sul",M$2:M$79)</f>
        <v>7419</v>
      </c>
      <c r="N84" s="40">
        <f t="shared" si="24"/>
        <v>0.87861203221222173</v>
      </c>
      <c r="O84" s="39">
        <f>SUMIF($A$2:$A$79,"sul",O$2:O$79)</f>
        <v>7441</v>
      </c>
      <c r="P84" s="40">
        <f t="shared" si="28"/>
        <v>0.85646869244935542</v>
      </c>
      <c r="Q84" s="39">
        <f>SUMIF($A$2:$A$79,"sul",Q$2:Q$79)</f>
        <v>7429</v>
      </c>
      <c r="R84" s="40">
        <f t="shared" si="25"/>
        <v>0.87979630506868778</v>
      </c>
      <c r="S84" s="39">
        <f>SUMIF($A$2:$A$79,"sul",S$2:S$79)</f>
        <v>7493</v>
      </c>
      <c r="T84" s="40">
        <f t="shared" si="29"/>
        <v>0.86245395948434622</v>
      </c>
      <c r="U84" s="39">
        <f>SUMIF($A$2:$A$79,"sul",U$2:U$79)</f>
        <v>6948</v>
      </c>
      <c r="V84" s="40">
        <f t="shared" si="26"/>
        <v>0.82283278067266696</v>
      </c>
      <c r="W84" s="39">
        <f>SUMIF($A$2:$A$79,"sul",W$2:W$79)</f>
        <v>7281</v>
      </c>
      <c r="X84" s="40">
        <f t="shared" si="30"/>
        <v>0.83805248618784534</v>
      </c>
    </row>
    <row r="85" spans="1:24" s="38" customFormat="1" x14ac:dyDescent="0.25">
      <c r="A85"/>
      <c r="B85" s="35" t="s">
        <v>109</v>
      </c>
      <c r="C85" s="36">
        <f>SUM(C2:C79)</f>
        <v>51729</v>
      </c>
      <c r="D85" s="36">
        <f>SUM(D2:D79)</f>
        <v>51729</v>
      </c>
      <c r="E85" s="36">
        <f>SUM(E2:E79)</f>
        <v>51517</v>
      </c>
      <c r="F85" s="36">
        <f>SUM(F2:F79)</f>
        <v>51517</v>
      </c>
      <c r="G85" s="35">
        <f>SUM(G2:G79)</f>
        <v>44038</v>
      </c>
      <c r="H85" s="37">
        <f>G85/D85</f>
        <v>0.85132130913027504</v>
      </c>
      <c r="I85" s="35">
        <f>SUM(I2:I79)</f>
        <v>41589</v>
      </c>
      <c r="J85" s="37">
        <f>I85/D85</f>
        <v>0.80397842602795333</v>
      </c>
      <c r="K85" s="35">
        <f>SUM(K2:K79)</f>
        <v>41641</v>
      </c>
      <c r="L85" s="37">
        <f t="shared" si="27"/>
        <v>0.80829629054486873</v>
      </c>
      <c r="M85" s="35">
        <f>SUM(M2:M79)</f>
        <v>42475</v>
      </c>
      <c r="N85" s="37">
        <f>M85/D85</f>
        <v>0.82110614935529391</v>
      </c>
      <c r="O85" s="35">
        <f>SUM(O2:O79)</f>
        <v>42046</v>
      </c>
      <c r="P85" s="37">
        <f t="shared" si="28"/>
        <v>0.81615777316225713</v>
      </c>
      <c r="Q85" s="35">
        <f>SUM(Q2:Q79)</f>
        <v>42575</v>
      </c>
      <c r="R85" s="37">
        <f>Q85/D85</f>
        <v>0.82303930097237521</v>
      </c>
      <c r="S85" s="35">
        <f>SUM(S2:S79)</f>
        <v>42274</v>
      </c>
      <c r="T85" s="37">
        <f t="shared" si="29"/>
        <v>0.82058349670982389</v>
      </c>
      <c r="U85" s="35">
        <f>SUM(U2:U79)</f>
        <v>39297</v>
      </c>
      <c r="V85" s="37">
        <f>U85/D85</f>
        <v>0.75967059096444933</v>
      </c>
      <c r="W85" s="35">
        <f>SUM(W2:W79)</f>
        <v>40728</v>
      </c>
      <c r="X85" s="37">
        <f t="shared" si="30"/>
        <v>0.79057398528641032</v>
      </c>
    </row>
    <row r="88" spans="1:24" x14ac:dyDescent="0.25">
      <c r="A88" s="84" t="s">
        <v>182</v>
      </c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</row>
    <row r="89" spans="1:24" x14ac:dyDescent="0.25">
      <c r="A89" s="79" t="s">
        <v>194</v>
      </c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</row>
    <row r="90" spans="1:24" x14ac:dyDescent="0.25">
      <c r="A90" s="85" t="s">
        <v>157</v>
      </c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5"/>
    </row>
    <row r="91" spans="1:24" x14ac:dyDescent="0.25">
      <c r="A91" s="83" t="s">
        <v>191</v>
      </c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</row>
    <row r="92" spans="1:24" s="49" customFormat="1" ht="15" customHeight="1" x14ac:dyDescent="0.25">
      <c r="A92" s="87" t="s">
        <v>176</v>
      </c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x14ac:dyDescent="0.25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</row>
    <row r="94" spans="1:24" x14ac:dyDescent="0.25">
      <c r="A94" s="94" t="s">
        <v>178</v>
      </c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</row>
    <row r="95" spans="1:24" x14ac:dyDescent="0.25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</row>
    <row r="96" spans="1:24" ht="17.25" x14ac:dyDescent="0.25">
      <c r="A96" s="77" t="s">
        <v>193</v>
      </c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</row>
    <row r="97" spans="1:12" x14ac:dyDescent="0.25">
      <c r="A97" s="76" t="s">
        <v>186</v>
      </c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</row>
    <row r="98" spans="1:12" x14ac:dyDescent="0.25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</row>
  </sheetData>
  <customSheetViews>
    <customSheetView guid="{3750D93B-2A32-4040-BAE5-F8408ECDBB1D}" showGridLines="0">
      <pane ySplit="1" topLeftCell="A2" activePane="bottomLeft" state="frozen"/>
      <selection pane="bottomLeft" activeCell="A96" sqref="A96:N96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9EFA0E2E-4423-4194-BE85-A51AF61C76D7}" showGridLines="0">
      <pane ySplit="1" topLeftCell="A2" activePane="bottomLeft" state="frozen"/>
      <selection pane="bottomLeft" activeCell="F2" sqref="F2:F79"/>
      <pageMargins left="0.511811024" right="0.511811024" top="0.78740157499999996" bottom="0.78740157499999996" header="0.31496062000000002" footer="0.31496062000000002"/>
      <pageSetup paperSize="9" orientation="portrait" r:id="rId2"/>
    </customSheetView>
    <customSheetView guid="{1A030D3C-92EE-4DAF-ABAC-228947DF045D}" showGridLines="0">
      <pane ySplit="1" topLeftCell="A77" activePane="bottomLeft" state="frozen"/>
      <selection pane="bottomLeft" activeCell="A98" sqref="A98:L98"/>
      <pageMargins left="0.511811024" right="0.511811024" top="0.78740157499999996" bottom="0.78740157499999996" header="0.31496062000000002" footer="0.31496062000000002"/>
      <pageSetup paperSize="9" orientation="portrait" r:id="rId3"/>
    </customSheetView>
  </customSheetViews>
  <mergeCells count="6">
    <mergeCell ref="A98:L98"/>
    <mergeCell ref="A94:L95"/>
    <mergeCell ref="A88:L88"/>
    <mergeCell ref="A90:L90"/>
    <mergeCell ref="A91:L91"/>
    <mergeCell ref="A92:L93"/>
  </mergeCells>
  <pageMargins left="0.511811024" right="0.511811024" top="0.78740157499999996" bottom="0.78740157499999996" header="0.31496062000000002" footer="0.31496062000000002"/>
  <pageSetup paperSize="9"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tabColor rgb="FFFF99CC"/>
  </sheetPr>
  <dimension ref="A1:N923"/>
  <sheetViews>
    <sheetView showGridLines="0" workbookViewId="0">
      <selection activeCell="C80" sqref="C80"/>
    </sheetView>
  </sheetViews>
  <sheetFormatPr defaultRowHeight="15" x14ac:dyDescent="0.25"/>
  <cols>
    <col min="1" max="1" width="18.140625" style="9" customWidth="1"/>
    <col min="2" max="2" width="23.85546875" style="9" bestFit="1" customWidth="1"/>
    <col min="3" max="3" width="14.28515625" style="9" customWidth="1"/>
    <col min="4" max="10" width="9.140625" style="9"/>
    <col min="11" max="11" width="26.5703125" customWidth="1"/>
    <col min="12" max="12" width="9.140625" customWidth="1"/>
    <col min="13" max="13" width="23.28515625" customWidth="1"/>
    <col min="14" max="14" width="8.7109375" customWidth="1"/>
    <col min="15" max="16384" width="9.140625" style="9"/>
  </cols>
  <sheetData>
    <row r="1" spans="1:9" ht="24.75" customHeight="1" thickBot="1" x14ac:dyDescent="0.3">
      <c r="A1" s="6" t="s">
        <v>0</v>
      </c>
      <c r="B1" s="7" t="s">
        <v>1</v>
      </c>
      <c r="C1" s="17" t="s">
        <v>86</v>
      </c>
      <c r="I1"/>
    </row>
    <row r="2" spans="1:9" x14ac:dyDescent="0.25">
      <c r="A2" s="18" t="s">
        <v>2</v>
      </c>
      <c r="B2" s="19" t="s">
        <v>6</v>
      </c>
      <c r="C2" s="25">
        <v>84.326982175783655</v>
      </c>
    </row>
    <row r="3" spans="1:9" x14ac:dyDescent="0.25">
      <c r="A3" s="20" t="s">
        <v>101</v>
      </c>
      <c r="B3" s="21" t="s">
        <v>7</v>
      </c>
      <c r="C3" s="26">
        <v>92.168674698795186</v>
      </c>
    </row>
    <row r="4" spans="1:9" x14ac:dyDescent="0.25">
      <c r="A4" s="20" t="s">
        <v>101</v>
      </c>
      <c r="B4" s="21" t="s">
        <v>8</v>
      </c>
      <c r="C4" s="26">
        <v>66.865079365079367</v>
      </c>
    </row>
    <row r="5" spans="1:9" x14ac:dyDescent="0.25">
      <c r="A5" s="20" t="s">
        <v>5</v>
      </c>
      <c r="B5" s="21" t="s">
        <v>9</v>
      </c>
      <c r="C5" s="26">
        <v>100.0740192450037</v>
      </c>
    </row>
    <row r="6" spans="1:9" x14ac:dyDescent="0.25">
      <c r="A6" s="20" t="s">
        <v>5</v>
      </c>
      <c r="B6" s="21" t="s">
        <v>10</v>
      </c>
      <c r="C6" s="26">
        <v>67.879746835443029</v>
      </c>
    </row>
    <row r="7" spans="1:9" x14ac:dyDescent="0.25">
      <c r="A7" s="20" t="s">
        <v>101</v>
      </c>
      <c r="B7" s="21" t="s">
        <v>11</v>
      </c>
      <c r="C7" s="26">
        <v>121.11650485436894</v>
      </c>
    </row>
    <row r="8" spans="1:9" x14ac:dyDescent="0.25">
      <c r="A8" s="20" t="s">
        <v>5</v>
      </c>
      <c r="B8" s="21" t="s">
        <v>12</v>
      </c>
      <c r="C8" s="26">
        <v>98.611111111111114</v>
      </c>
    </row>
    <row r="9" spans="1:9" x14ac:dyDescent="0.25">
      <c r="A9" s="20" t="s">
        <v>5</v>
      </c>
      <c r="B9" s="21" t="s">
        <v>13</v>
      </c>
      <c r="C9" s="26">
        <v>41.758241758241759</v>
      </c>
      <c r="I9"/>
    </row>
    <row r="10" spans="1:9" x14ac:dyDescent="0.25">
      <c r="A10" s="20" t="s">
        <v>2</v>
      </c>
      <c r="B10" s="21" t="s">
        <v>14</v>
      </c>
      <c r="C10" s="26">
        <v>95.109299740644687</v>
      </c>
    </row>
    <row r="11" spans="1:9" x14ac:dyDescent="0.25">
      <c r="A11" s="20" t="s">
        <v>5</v>
      </c>
      <c r="B11" s="21" t="s">
        <v>15</v>
      </c>
      <c r="C11" s="26">
        <v>90.234375</v>
      </c>
    </row>
    <row r="12" spans="1:9" x14ac:dyDescent="0.25">
      <c r="A12" s="20" t="s">
        <v>101</v>
      </c>
      <c r="B12" s="21" t="s">
        <v>16</v>
      </c>
      <c r="C12" s="26">
        <v>82.128777923784497</v>
      </c>
    </row>
    <row r="13" spans="1:9" x14ac:dyDescent="0.25">
      <c r="A13" s="20" t="s">
        <v>101</v>
      </c>
      <c r="B13" s="21" t="s">
        <v>17</v>
      </c>
      <c r="C13" s="26">
        <v>82.176929748482223</v>
      </c>
    </row>
    <row r="14" spans="1:9" x14ac:dyDescent="0.25">
      <c r="A14" s="20" t="s">
        <v>101</v>
      </c>
      <c r="B14" s="21" t="s">
        <v>18</v>
      </c>
      <c r="C14" s="26">
        <v>73.632538569424966</v>
      </c>
    </row>
    <row r="15" spans="1:9" x14ac:dyDescent="0.25">
      <c r="A15" s="20" t="s">
        <v>5</v>
      </c>
      <c r="B15" s="21" t="s">
        <v>19</v>
      </c>
      <c r="C15" s="26">
        <v>43.570057581573899</v>
      </c>
      <c r="I15"/>
    </row>
    <row r="16" spans="1:9" x14ac:dyDescent="0.25">
      <c r="A16" s="20" t="s">
        <v>2</v>
      </c>
      <c r="B16" s="21" t="s">
        <v>20</v>
      </c>
      <c r="C16" s="26">
        <v>93.891102257636135</v>
      </c>
    </row>
    <row r="17" spans="1:14" x14ac:dyDescent="0.25">
      <c r="A17" s="20" t="s">
        <v>5</v>
      </c>
      <c r="B17" s="21" t="s">
        <v>21</v>
      </c>
      <c r="C17" s="26">
        <v>95.000553036168569</v>
      </c>
      <c r="I17"/>
    </row>
    <row r="18" spans="1:14" x14ac:dyDescent="0.25">
      <c r="A18" s="20" t="s">
        <v>2</v>
      </c>
      <c r="B18" s="21" t="s">
        <v>22</v>
      </c>
      <c r="C18" s="26">
        <v>81.415347260862973</v>
      </c>
    </row>
    <row r="19" spans="1:14" x14ac:dyDescent="0.25">
      <c r="A19" s="20" t="s">
        <v>5</v>
      </c>
      <c r="B19" s="21" t="s">
        <v>23</v>
      </c>
      <c r="C19" s="26">
        <v>98.110831234256921</v>
      </c>
    </row>
    <row r="20" spans="1:14" x14ac:dyDescent="0.25">
      <c r="A20" s="20" t="s">
        <v>101</v>
      </c>
      <c r="B20" s="21" t="s">
        <v>24</v>
      </c>
      <c r="C20" s="26">
        <v>65.102481121898592</v>
      </c>
    </row>
    <row r="21" spans="1:14" x14ac:dyDescent="0.25">
      <c r="A21" s="20" t="s">
        <v>101</v>
      </c>
      <c r="B21" s="21" t="s">
        <v>25</v>
      </c>
      <c r="C21" s="26">
        <v>58.610792192881746</v>
      </c>
      <c r="I21"/>
    </row>
    <row r="22" spans="1:14" x14ac:dyDescent="0.25">
      <c r="A22" s="20" t="s">
        <v>2</v>
      </c>
      <c r="B22" s="21" t="s">
        <v>26</v>
      </c>
      <c r="C22" s="26">
        <v>96.959459459459467</v>
      </c>
    </row>
    <row r="23" spans="1:14" x14ac:dyDescent="0.25">
      <c r="A23" s="20" t="s">
        <v>5</v>
      </c>
      <c r="B23" s="21" t="s">
        <v>27</v>
      </c>
      <c r="C23" s="26">
        <v>75.735294117647058</v>
      </c>
      <c r="I23"/>
    </row>
    <row r="24" spans="1:14" x14ac:dyDescent="0.25">
      <c r="A24" s="20" t="s">
        <v>2</v>
      </c>
      <c r="B24" s="21" t="s">
        <v>28</v>
      </c>
      <c r="C24" s="26">
        <v>100.8130081300813</v>
      </c>
    </row>
    <row r="25" spans="1:14" x14ac:dyDescent="0.25">
      <c r="A25" s="20" t="s">
        <v>5</v>
      </c>
      <c r="B25" s="21" t="s">
        <v>29</v>
      </c>
      <c r="C25" s="26">
        <v>106.29921259842521</v>
      </c>
    </row>
    <row r="26" spans="1:14" x14ac:dyDescent="0.25">
      <c r="A26" s="20" t="s">
        <v>101</v>
      </c>
      <c r="B26" s="21" t="s">
        <v>30</v>
      </c>
      <c r="C26" s="26">
        <v>86.191732629727355</v>
      </c>
      <c r="I26"/>
    </row>
    <row r="27" spans="1:14" x14ac:dyDescent="0.25">
      <c r="A27" s="20" t="s">
        <v>2</v>
      </c>
      <c r="B27" s="21" t="s">
        <v>31</v>
      </c>
      <c r="C27" s="26">
        <v>75.9958071278826</v>
      </c>
    </row>
    <row r="28" spans="1:14" x14ac:dyDescent="0.25">
      <c r="A28" s="20" t="s">
        <v>101</v>
      </c>
      <c r="B28" s="21" t="s">
        <v>32</v>
      </c>
      <c r="C28" s="26">
        <v>97.818181818181813</v>
      </c>
    </row>
    <row r="29" spans="1:14" x14ac:dyDescent="0.25">
      <c r="A29" s="20" t="s">
        <v>5</v>
      </c>
      <c r="B29" s="21" t="s">
        <v>33</v>
      </c>
      <c r="C29" s="26">
        <v>82.029177718832898</v>
      </c>
      <c r="I29"/>
      <c r="L29" s="69"/>
    </row>
    <row r="30" spans="1:14" x14ac:dyDescent="0.25">
      <c r="A30" s="20" t="s">
        <v>2</v>
      </c>
      <c r="B30" s="21" t="s">
        <v>34</v>
      </c>
      <c r="C30" s="26">
        <v>77.233165368758591</v>
      </c>
      <c r="I30"/>
      <c r="J30"/>
      <c r="K30" s="9"/>
      <c r="L30" s="9"/>
      <c r="M30" s="9"/>
      <c r="N30" s="9"/>
    </row>
    <row r="31" spans="1:14" x14ac:dyDescent="0.25">
      <c r="A31" s="20" t="s">
        <v>2</v>
      </c>
      <c r="B31" s="21" t="s">
        <v>35</v>
      </c>
      <c r="C31" s="26">
        <v>104.68299711815563</v>
      </c>
      <c r="I31"/>
      <c r="J31"/>
      <c r="K31" s="9"/>
      <c r="L31" s="9"/>
      <c r="M31" s="9"/>
      <c r="N31" s="9"/>
    </row>
    <row r="32" spans="1:14" x14ac:dyDescent="0.25">
      <c r="A32" s="20" t="s">
        <v>2</v>
      </c>
      <c r="B32" s="21" t="s">
        <v>36</v>
      </c>
      <c r="C32" s="26">
        <v>90.592334494773525</v>
      </c>
      <c r="J32"/>
      <c r="K32" s="9"/>
      <c r="L32" s="9"/>
      <c r="M32" s="9"/>
      <c r="N32" s="9"/>
    </row>
    <row r="33" spans="1:14" x14ac:dyDescent="0.25">
      <c r="A33" s="20" t="s">
        <v>5</v>
      </c>
      <c r="B33" s="21" t="s">
        <v>37</v>
      </c>
      <c r="C33" s="26">
        <v>89.703315881326347</v>
      </c>
      <c r="J33"/>
      <c r="K33" s="9"/>
      <c r="L33" s="9"/>
      <c r="M33" s="9"/>
      <c r="N33" s="9"/>
    </row>
    <row r="34" spans="1:14" x14ac:dyDescent="0.25">
      <c r="A34" s="20" t="s">
        <v>5</v>
      </c>
      <c r="B34" s="21" t="s">
        <v>38</v>
      </c>
      <c r="C34" s="26">
        <v>97.047244094488192</v>
      </c>
      <c r="J34"/>
      <c r="K34" s="9"/>
      <c r="L34" s="9"/>
      <c r="M34" s="9"/>
      <c r="N34" s="9"/>
    </row>
    <row r="35" spans="1:14" x14ac:dyDescent="0.25">
      <c r="A35" s="20" t="s">
        <v>5</v>
      </c>
      <c r="B35" s="21" t="s">
        <v>39</v>
      </c>
      <c r="C35" s="26">
        <v>65.73705179282868</v>
      </c>
      <c r="I35"/>
      <c r="J35"/>
      <c r="K35" s="9"/>
      <c r="L35" s="9"/>
      <c r="M35" s="9"/>
      <c r="N35" s="9"/>
    </row>
    <row r="36" spans="1:14" x14ac:dyDescent="0.25">
      <c r="A36" s="20" t="s">
        <v>2</v>
      </c>
      <c r="B36" s="21" t="s">
        <v>40</v>
      </c>
      <c r="C36" s="26">
        <v>88.311688311688314</v>
      </c>
      <c r="J36"/>
      <c r="K36" s="9"/>
      <c r="L36" s="9"/>
      <c r="M36" s="9"/>
      <c r="N36" s="9"/>
    </row>
    <row r="37" spans="1:14" x14ac:dyDescent="0.25">
      <c r="A37" s="20" t="s">
        <v>5</v>
      </c>
      <c r="B37" s="21" t="s">
        <v>41</v>
      </c>
      <c r="C37" s="26">
        <v>71.031236628155753</v>
      </c>
      <c r="I37"/>
      <c r="J37"/>
      <c r="K37" s="9"/>
      <c r="L37" s="9"/>
      <c r="M37" s="9"/>
      <c r="N37" s="9"/>
    </row>
    <row r="38" spans="1:14" x14ac:dyDescent="0.25">
      <c r="A38" s="20" t="s">
        <v>2</v>
      </c>
      <c r="B38" s="21" t="s">
        <v>42</v>
      </c>
      <c r="C38" s="26">
        <v>82.476635514018696</v>
      </c>
      <c r="J38"/>
      <c r="K38" s="9"/>
      <c r="L38" s="9"/>
      <c r="M38" s="9"/>
      <c r="N38" s="9"/>
    </row>
    <row r="39" spans="1:14" x14ac:dyDescent="0.25">
      <c r="A39" s="20" t="s">
        <v>5</v>
      </c>
      <c r="B39" s="21" t="s">
        <v>43</v>
      </c>
      <c r="C39" s="26">
        <v>81.202046035805637</v>
      </c>
      <c r="J39"/>
      <c r="K39" s="9"/>
      <c r="L39" s="9"/>
      <c r="M39" s="9"/>
      <c r="N39" s="9"/>
    </row>
    <row r="40" spans="1:14" x14ac:dyDescent="0.25">
      <c r="A40" s="20" t="s">
        <v>101</v>
      </c>
      <c r="B40" s="21" t="s">
        <v>44</v>
      </c>
      <c r="C40" s="26">
        <v>84.113712374581937</v>
      </c>
      <c r="J40"/>
      <c r="K40" s="9"/>
      <c r="L40" s="9"/>
      <c r="M40" s="9"/>
      <c r="N40" s="9"/>
    </row>
    <row r="41" spans="1:14" x14ac:dyDescent="0.25">
      <c r="A41" s="20" t="s">
        <v>5</v>
      </c>
      <c r="B41" s="21" t="s">
        <v>45</v>
      </c>
      <c r="C41" s="26">
        <v>103.55239786856127</v>
      </c>
      <c r="I41"/>
      <c r="J41"/>
      <c r="K41" s="9"/>
      <c r="L41" s="9"/>
      <c r="M41" s="9"/>
      <c r="N41" s="9"/>
    </row>
    <row r="42" spans="1:14" x14ac:dyDescent="0.25">
      <c r="A42" s="20" t="s">
        <v>2</v>
      </c>
      <c r="B42" s="21" t="s">
        <v>46</v>
      </c>
      <c r="C42" s="26">
        <v>90.743550834597869</v>
      </c>
      <c r="I42"/>
      <c r="J42"/>
      <c r="K42" s="9"/>
      <c r="L42" s="9"/>
      <c r="M42" s="9"/>
      <c r="N42" s="9"/>
    </row>
    <row r="43" spans="1:14" x14ac:dyDescent="0.25">
      <c r="A43" s="20" t="s">
        <v>2</v>
      </c>
      <c r="B43" s="21" t="s">
        <v>47</v>
      </c>
      <c r="C43" s="26">
        <v>86.270491803278688</v>
      </c>
      <c r="J43"/>
      <c r="K43" s="9"/>
      <c r="L43" s="9"/>
      <c r="M43" s="9"/>
      <c r="N43" s="9"/>
    </row>
    <row r="44" spans="1:14" x14ac:dyDescent="0.25">
      <c r="A44" s="20" t="s">
        <v>101</v>
      </c>
      <c r="B44" s="21" t="s">
        <v>48</v>
      </c>
      <c r="C44" s="26">
        <v>80.924297662449064</v>
      </c>
      <c r="J44"/>
      <c r="K44" s="9"/>
      <c r="L44" s="9"/>
      <c r="M44" s="9"/>
      <c r="N44" s="9"/>
    </row>
    <row r="45" spans="1:14" x14ac:dyDescent="0.25">
      <c r="A45" s="20" t="s">
        <v>101</v>
      </c>
      <c r="B45" s="21" t="s">
        <v>49</v>
      </c>
      <c r="C45" s="26">
        <v>102.25352112676056</v>
      </c>
      <c r="J45"/>
      <c r="K45" s="9"/>
      <c r="L45" s="9"/>
      <c r="M45" s="9"/>
      <c r="N45" s="9"/>
    </row>
    <row r="46" spans="1:14" x14ac:dyDescent="0.25">
      <c r="A46" s="20" t="s">
        <v>5</v>
      </c>
      <c r="B46" s="21" t="s">
        <v>50</v>
      </c>
      <c r="C46" s="26">
        <v>98.61545332737829</v>
      </c>
      <c r="I46"/>
      <c r="J46"/>
      <c r="K46" s="9"/>
      <c r="L46" s="9"/>
      <c r="M46" s="9"/>
      <c r="N46" s="9"/>
    </row>
    <row r="47" spans="1:14" x14ac:dyDescent="0.25">
      <c r="A47" s="20" t="s">
        <v>2</v>
      </c>
      <c r="B47" s="21" t="s">
        <v>51</v>
      </c>
      <c r="C47" s="26">
        <v>98.590021691973973</v>
      </c>
      <c r="J47"/>
      <c r="K47" s="9"/>
      <c r="L47" s="9"/>
      <c r="M47" s="9"/>
      <c r="N47" s="9"/>
    </row>
    <row r="48" spans="1:14" x14ac:dyDescent="0.25">
      <c r="A48" s="20" t="s">
        <v>101</v>
      </c>
      <c r="B48" s="21" t="s">
        <v>52</v>
      </c>
      <c r="C48" s="26">
        <v>103.63636363636364</v>
      </c>
      <c r="J48"/>
      <c r="K48" s="9"/>
      <c r="L48" s="9"/>
      <c r="M48" s="9"/>
      <c r="N48" s="9"/>
    </row>
    <row r="49" spans="1:14" x14ac:dyDescent="0.25">
      <c r="A49" s="20" t="s">
        <v>5</v>
      </c>
      <c r="B49" s="21" t="s">
        <v>53</v>
      </c>
      <c r="C49" s="26">
        <v>89.214840379637621</v>
      </c>
      <c r="J49"/>
      <c r="K49" s="9"/>
      <c r="L49" s="9"/>
      <c r="M49" s="9"/>
      <c r="N49" s="9"/>
    </row>
    <row r="50" spans="1:14" x14ac:dyDescent="0.25">
      <c r="A50" s="20" t="s">
        <v>101</v>
      </c>
      <c r="B50" s="21" t="s">
        <v>54</v>
      </c>
      <c r="C50" s="26">
        <v>96.38095238095238</v>
      </c>
      <c r="J50"/>
      <c r="K50" s="9"/>
      <c r="L50" s="9"/>
      <c r="M50" s="9"/>
      <c r="N50" s="9"/>
    </row>
    <row r="51" spans="1:14" x14ac:dyDescent="0.25">
      <c r="A51" s="20" t="s">
        <v>101</v>
      </c>
      <c r="B51" s="21" t="s">
        <v>55</v>
      </c>
      <c r="C51" s="26">
        <v>87.747035573122531</v>
      </c>
      <c r="J51"/>
      <c r="K51" s="9"/>
      <c r="L51" s="9"/>
      <c r="M51" s="9"/>
      <c r="N51" s="9"/>
    </row>
    <row r="52" spans="1:14" x14ac:dyDescent="0.25">
      <c r="A52" s="20" t="s">
        <v>5</v>
      </c>
      <c r="B52" s="21" t="s">
        <v>56</v>
      </c>
      <c r="C52" s="26">
        <v>70.238095238095227</v>
      </c>
      <c r="J52"/>
      <c r="K52" s="9"/>
      <c r="L52" s="9"/>
      <c r="M52" s="9"/>
      <c r="N52" s="9"/>
    </row>
    <row r="53" spans="1:14" x14ac:dyDescent="0.25">
      <c r="A53" s="20" t="s">
        <v>5</v>
      </c>
      <c r="B53" s="21" t="s">
        <v>57</v>
      </c>
      <c r="C53" s="26">
        <v>87.160120845921455</v>
      </c>
    </row>
    <row r="54" spans="1:14" x14ac:dyDescent="0.25">
      <c r="A54" s="20" t="s">
        <v>101</v>
      </c>
      <c r="B54" s="21" t="s">
        <v>58</v>
      </c>
      <c r="C54" s="26">
        <v>50.020618556701038</v>
      </c>
    </row>
    <row r="55" spans="1:14" x14ac:dyDescent="0.25">
      <c r="A55" s="20" t="s">
        <v>101</v>
      </c>
      <c r="B55" s="21" t="s">
        <v>59</v>
      </c>
      <c r="C55" s="26">
        <v>89.006342494714588</v>
      </c>
    </row>
    <row r="56" spans="1:14" x14ac:dyDescent="0.25">
      <c r="A56" s="20" t="s">
        <v>101</v>
      </c>
      <c r="B56" s="21" t="s">
        <v>60</v>
      </c>
      <c r="C56" s="26">
        <v>69.193934557063059</v>
      </c>
    </row>
    <row r="57" spans="1:14" x14ac:dyDescent="0.25">
      <c r="A57" s="20" t="s">
        <v>101</v>
      </c>
      <c r="B57" s="21" t="s">
        <v>61</v>
      </c>
      <c r="C57" s="26">
        <v>74.029640084685951</v>
      </c>
    </row>
    <row r="58" spans="1:14" x14ac:dyDescent="0.25">
      <c r="A58" s="20" t="s">
        <v>5</v>
      </c>
      <c r="B58" s="21" t="s">
        <v>62</v>
      </c>
      <c r="C58" s="26">
        <v>71.91528545119705</v>
      </c>
    </row>
    <row r="59" spans="1:14" x14ac:dyDescent="0.25">
      <c r="A59" s="20" t="s">
        <v>101</v>
      </c>
      <c r="B59" s="21" t="s">
        <v>63</v>
      </c>
      <c r="C59" s="26">
        <v>87.37373737373737</v>
      </c>
      <c r="L59" s="69"/>
    </row>
    <row r="60" spans="1:14" x14ac:dyDescent="0.25">
      <c r="A60" s="20" t="s">
        <v>5</v>
      </c>
      <c r="B60" s="21" t="s">
        <v>64</v>
      </c>
      <c r="C60" s="26">
        <v>115.75342465753424</v>
      </c>
      <c r="L60" s="69"/>
    </row>
    <row r="61" spans="1:14" x14ac:dyDescent="0.25">
      <c r="A61" s="20" t="s">
        <v>101</v>
      </c>
      <c r="B61" s="21" t="s">
        <v>65</v>
      </c>
      <c r="C61" s="26">
        <v>103.63636363636364</v>
      </c>
      <c r="L61" s="69"/>
    </row>
    <row r="62" spans="1:14" x14ac:dyDescent="0.25">
      <c r="A62" s="20" t="s">
        <v>5</v>
      </c>
      <c r="B62" s="21" t="s">
        <v>66</v>
      </c>
      <c r="C62" s="26">
        <v>78.160919540229884</v>
      </c>
      <c r="I62"/>
      <c r="L62" s="69"/>
    </row>
    <row r="63" spans="1:14" x14ac:dyDescent="0.25">
      <c r="A63" s="20" t="s">
        <v>2</v>
      </c>
      <c r="B63" s="21" t="s">
        <v>67</v>
      </c>
      <c r="C63" s="26">
        <v>56.062992125984259</v>
      </c>
      <c r="I63"/>
      <c r="L63" s="69"/>
    </row>
    <row r="64" spans="1:14" x14ac:dyDescent="0.25">
      <c r="A64" s="20" t="s">
        <v>2</v>
      </c>
      <c r="B64" s="21" t="s">
        <v>68</v>
      </c>
      <c r="C64" s="26">
        <v>96.386672923510091</v>
      </c>
      <c r="I64"/>
      <c r="L64" s="69"/>
    </row>
    <row r="65" spans="1:12" x14ac:dyDescent="0.25">
      <c r="A65" s="20" t="s">
        <v>2</v>
      </c>
      <c r="B65" s="21" t="s">
        <v>69</v>
      </c>
      <c r="C65" s="26">
        <v>98.671726755218216</v>
      </c>
      <c r="L65" s="69"/>
    </row>
    <row r="66" spans="1:12" x14ac:dyDescent="0.25">
      <c r="A66" s="20" t="s">
        <v>101</v>
      </c>
      <c r="B66" s="21" t="s">
        <v>70</v>
      </c>
      <c r="C66" s="26">
        <v>100.48780487804878</v>
      </c>
      <c r="L66" s="69"/>
    </row>
    <row r="67" spans="1:12" x14ac:dyDescent="0.25">
      <c r="A67" s="20" t="s">
        <v>101</v>
      </c>
      <c r="B67" s="21" t="s">
        <v>71</v>
      </c>
      <c r="C67" s="26">
        <v>69.801980198019791</v>
      </c>
      <c r="L67" s="69"/>
    </row>
    <row r="68" spans="1:12" x14ac:dyDescent="0.25">
      <c r="A68" s="20" t="s">
        <v>5</v>
      </c>
      <c r="B68" s="21" t="s">
        <v>72</v>
      </c>
      <c r="C68" s="26">
        <v>88.768115942028984</v>
      </c>
      <c r="L68" s="69"/>
    </row>
    <row r="69" spans="1:12" x14ac:dyDescent="0.25">
      <c r="A69" s="20" t="s">
        <v>101</v>
      </c>
      <c r="B69" s="21" t="s">
        <v>73</v>
      </c>
      <c r="C69" s="26">
        <v>78.072033898305079</v>
      </c>
      <c r="L69" s="69"/>
    </row>
    <row r="70" spans="1:12" x14ac:dyDescent="0.25">
      <c r="A70" s="20" t="s">
        <v>101</v>
      </c>
      <c r="B70" s="21" t="s">
        <v>74</v>
      </c>
      <c r="C70" s="26">
        <v>104.94623655913979</v>
      </c>
      <c r="I70"/>
      <c r="L70" s="69"/>
    </row>
    <row r="71" spans="1:12" x14ac:dyDescent="0.25">
      <c r="A71" s="20" t="s">
        <v>2</v>
      </c>
      <c r="B71" s="21" t="s">
        <v>75</v>
      </c>
      <c r="C71" s="26">
        <v>76.724108279159353</v>
      </c>
      <c r="L71" s="69"/>
    </row>
    <row r="72" spans="1:12" x14ac:dyDescent="0.25">
      <c r="A72" s="20" t="s">
        <v>101</v>
      </c>
      <c r="B72" s="21" t="s">
        <v>76</v>
      </c>
      <c r="C72" s="26">
        <v>81.865889212827994</v>
      </c>
      <c r="L72" s="69"/>
    </row>
    <row r="73" spans="1:12" x14ac:dyDescent="0.25">
      <c r="A73" s="20" t="s">
        <v>5</v>
      </c>
      <c r="B73" s="21" t="s">
        <v>77</v>
      </c>
      <c r="C73" s="26">
        <v>98.745173745173744</v>
      </c>
      <c r="I73"/>
      <c r="L73" s="69"/>
    </row>
    <row r="74" spans="1:12" x14ac:dyDescent="0.25">
      <c r="A74" s="20" t="s">
        <v>2</v>
      </c>
      <c r="B74" s="21" t="s">
        <v>78</v>
      </c>
      <c r="C74" s="26">
        <v>81.729055258467014</v>
      </c>
      <c r="I74"/>
      <c r="L74" s="69"/>
    </row>
    <row r="75" spans="1:12" x14ac:dyDescent="0.25">
      <c r="A75" s="20" t="s">
        <v>2</v>
      </c>
      <c r="B75" s="21" t="s">
        <v>79</v>
      </c>
      <c r="C75" s="26">
        <v>85.143288084464558</v>
      </c>
      <c r="L75" s="69"/>
    </row>
    <row r="76" spans="1:12" x14ac:dyDescent="0.25">
      <c r="A76" s="20" t="s">
        <v>101</v>
      </c>
      <c r="B76" s="21" t="s">
        <v>80</v>
      </c>
      <c r="C76" s="26">
        <v>105.4585152838428</v>
      </c>
      <c r="L76" s="69"/>
    </row>
    <row r="77" spans="1:12" x14ac:dyDescent="0.25">
      <c r="A77" s="20" t="s">
        <v>101</v>
      </c>
      <c r="B77" s="21" t="s">
        <v>81</v>
      </c>
      <c r="C77" s="26">
        <v>105.01474926253687</v>
      </c>
      <c r="I77"/>
      <c r="L77" s="69"/>
    </row>
    <row r="78" spans="1:12" x14ac:dyDescent="0.25">
      <c r="A78" s="20" t="s">
        <v>2</v>
      </c>
      <c r="B78" s="21" t="s">
        <v>82</v>
      </c>
      <c r="C78" s="26">
        <v>92.27518516835552</v>
      </c>
      <c r="I78"/>
      <c r="L78" s="69"/>
    </row>
    <row r="79" spans="1:12" ht="15.75" thickBot="1" x14ac:dyDescent="0.3">
      <c r="A79" s="22" t="s">
        <v>2</v>
      </c>
      <c r="B79" s="23" t="s">
        <v>83</v>
      </c>
      <c r="C79" s="27">
        <v>95.023447889689933</v>
      </c>
      <c r="L79" s="69"/>
    </row>
    <row r="80" spans="1:12" ht="15.75" thickBot="1" x14ac:dyDescent="0.3">
      <c r="A80" s="98" t="s">
        <v>84</v>
      </c>
      <c r="B80" s="99"/>
      <c r="C80" s="10">
        <v>84.65</v>
      </c>
      <c r="L80" s="69"/>
    </row>
    <row r="81" spans="1:12" x14ac:dyDescent="0.25">
      <c r="L81" s="69"/>
    </row>
    <row r="82" spans="1:12" x14ac:dyDescent="0.25">
      <c r="A82" s="97" t="s">
        <v>85</v>
      </c>
      <c r="B82" s="97"/>
      <c r="C82" s="97"/>
      <c r="D82" s="97"/>
      <c r="E82" s="97"/>
      <c r="F82" s="97"/>
      <c r="G82" s="97"/>
      <c r="H82" s="97"/>
      <c r="I82" s="97"/>
      <c r="J82" s="97"/>
      <c r="L82" s="69"/>
    </row>
    <row r="83" spans="1:12" x14ac:dyDescent="0.25">
      <c r="A83" s="97" t="s">
        <v>105</v>
      </c>
      <c r="B83" s="97"/>
      <c r="C83" s="97"/>
      <c r="D83" s="97"/>
      <c r="E83" s="97"/>
      <c r="F83" s="97"/>
      <c r="G83" s="97"/>
      <c r="H83" s="97"/>
      <c r="I83" s="97"/>
      <c r="J83" s="97"/>
      <c r="L83" s="69"/>
    </row>
    <row r="84" spans="1:12" x14ac:dyDescent="0.25">
      <c r="A84" s="97" t="s">
        <v>87</v>
      </c>
      <c r="B84" s="97"/>
      <c r="C84" s="97"/>
      <c r="D84" s="97"/>
      <c r="E84" s="97"/>
      <c r="F84" s="97"/>
      <c r="G84" s="97"/>
      <c r="H84" s="97"/>
      <c r="I84" s="97"/>
      <c r="J84" s="97"/>
      <c r="L84" s="69"/>
    </row>
    <row r="85" spans="1:12" x14ac:dyDescent="0.25">
      <c r="A85" s="96" t="s">
        <v>181</v>
      </c>
      <c r="B85" s="96"/>
      <c r="C85" s="96"/>
      <c r="D85" s="96"/>
      <c r="E85" s="96"/>
      <c r="F85" s="96"/>
      <c r="G85" s="96"/>
      <c r="H85" s="96"/>
      <c r="I85" s="96"/>
      <c r="J85" s="96"/>
      <c r="L85" s="69"/>
    </row>
    <row r="86" spans="1:12" x14ac:dyDescent="0.25">
      <c r="A86" s="96" t="s">
        <v>192</v>
      </c>
      <c r="B86" s="96"/>
      <c r="C86" s="96"/>
      <c r="D86" s="96"/>
      <c r="E86" s="96"/>
      <c r="F86" s="96"/>
      <c r="G86" s="96"/>
      <c r="H86" s="96"/>
      <c r="I86" s="96"/>
      <c r="J86" s="96"/>
      <c r="L86" s="69"/>
    </row>
    <row r="87" spans="1:12" x14ac:dyDescent="0.25">
      <c r="A87" s="97" t="s">
        <v>187</v>
      </c>
      <c r="B87" s="97"/>
      <c r="C87" s="97"/>
      <c r="D87" s="97"/>
      <c r="E87" s="97"/>
      <c r="F87" s="97"/>
      <c r="G87" s="97"/>
      <c r="H87" s="97"/>
      <c r="I87" s="97"/>
      <c r="J87" s="97"/>
      <c r="L87" s="69"/>
    </row>
    <row r="88" spans="1:12" x14ac:dyDescent="0.25">
      <c r="A88" s="86" t="s">
        <v>177</v>
      </c>
      <c r="B88" s="86"/>
      <c r="C88" s="86"/>
      <c r="D88" s="86"/>
      <c r="E88" s="86"/>
      <c r="F88" s="86"/>
      <c r="G88" s="86"/>
      <c r="H88" s="86"/>
      <c r="I88" s="86"/>
      <c r="J88" s="86"/>
      <c r="L88" s="69"/>
    </row>
    <row r="89" spans="1:12" x14ac:dyDescent="0.25">
      <c r="L89" s="69"/>
    </row>
    <row r="90" spans="1:12" x14ac:dyDescent="0.25">
      <c r="L90" s="69"/>
    </row>
    <row r="91" spans="1:12" x14ac:dyDescent="0.25">
      <c r="L91" s="69"/>
    </row>
    <row r="92" spans="1:12" x14ac:dyDescent="0.25">
      <c r="L92" s="69"/>
    </row>
    <row r="93" spans="1:12" x14ac:dyDescent="0.25">
      <c r="L93" s="69"/>
    </row>
    <row r="94" spans="1:12" x14ac:dyDescent="0.25">
      <c r="L94" s="69"/>
    </row>
    <row r="95" spans="1:12" x14ac:dyDescent="0.25">
      <c r="L95" s="69"/>
    </row>
    <row r="96" spans="1:12" x14ac:dyDescent="0.25">
      <c r="L96" s="69"/>
    </row>
    <row r="97" spans="12:12" x14ac:dyDescent="0.25">
      <c r="L97" s="69"/>
    </row>
    <row r="98" spans="12:12" x14ac:dyDescent="0.25">
      <c r="L98" s="69"/>
    </row>
    <row r="99" spans="12:12" x14ac:dyDescent="0.25">
      <c r="L99" s="69"/>
    </row>
    <row r="100" spans="12:12" x14ac:dyDescent="0.25">
      <c r="L100" s="69"/>
    </row>
    <row r="101" spans="12:12" x14ac:dyDescent="0.25">
      <c r="L101" s="69"/>
    </row>
    <row r="102" spans="12:12" x14ac:dyDescent="0.25">
      <c r="L102" s="69"/>
    </row>
    <row r="103" spans="12:12" x14ac:dyDescent="0.25">
      <c r="L103" s="69"/>
    </row>
    <row r="104" spans="12:12" x14ac:dyDescent="0.25">
      <c r="L104" s="69"/>
    </row>
    <row r="105" spans="12:12" x14ac:dyDescent="0.25">
      <c r="L105" s="69"/>
    </row>
    <row r="106" spans="12:12" x14ac:dyDescent="0.25">
      <c r="L106" s="69"/>
    </row>
    <row r="107" spans="12:12" x14ac:dyDescent="0.25">
      <c r="L107" s="69"/>
    </row>
    <row r="108" spans="12:12" x14ac:dyDescent="0.25">
      <c r="L108" s="69"/>
    </row>
    <row r="109" spans="12:12" x14ac:dyDescent="0.25">
      <c r="L109" s="69"/>
    </row>
    <row r="110" spans="12:12" x14ac:dyDescent="0.25">
      <c r="L110" s="69"/>
    </row>
    <row r="111" spans="12:12" x14ac:dyDescent="0.25">
      <c r="L111" s="69"/>
    </row>
    <row r="112" spans="12:12" x14ac:dyDescent="0.25">
      <c r="L112" s="69"/>
    </row>
    <row r="113" spans="12:12" x14ac:dyDescent="0.25">
      <c r="L113" s="69"/>
    </row>
    <row r="114" spans="12:12" x14ac:dyDescent="0.25">
      <c r="L114" s="69"/>
    </row>
    <row r="115" spans="12:12" x14ac:dyDescent="0.25">
      <c r="L115" s="69"/>
    </row>
    <row r="116" spans="12:12" x14ac:dyDescent="0.25">
      <c r="L116" s="69"/>
    </row>
    <row r="117" spans="12:12" x14ac:dyDescent="0.25">
      <c r="L117" s="69"/>
    </row>
    <row r="118" spans="12:12" x14ac:dyDescent="0.25">
      <c r="L118" s="69"/>
    </row>
    <row r="119" spans="12:12" x14ac:dyDescent="0.25">
      <c r="L119" s="69"/>
    </row>
    <row r="120" spans="12:12" x14ac:dyDescent="0.25">
      <c r="L120" s="69"/>
    </row>
    <row r="121" spans="12:12" x14ac:dyDescent="0.25">
      <c r="L121" s="69"/>
    </row>
    <row r="122" spans="12:12" x14ac:dyDescent="0.25">
      <c r="L122" s="69"/>
    </row>
    <row r="123" spans="12:12" x14ac:dyDescent="0.25">
      <c r="L123" s="69"/>
    </row>
    <row r="124" spans="12:12" x14ac:dyDescent="0.25">
      <c r="L124" s="69"/>
    </row>
    <row r="125" spans="12:12" x14ac:dyDescent="0.25">
      <c r="L125" s="69"/>
    </row>
    <row r="126" spans="12:12" x14ac:dyDescent="0.25">
      <c r="L126" s="69"/>
    </row>
    <row r="127" spans="12:12" x14ac:dyDescent="0.25">
      <c r="L127" s="69"/>
    </row>
    <row r="128" spans="12:12" x14ac:dyDescent="0.25">
      <c r="L128" s="69"/>
    </row>
    <row r="129" spans="12:12" x14ac:dyDescent="0.25">
      <c r="L129" s="69"/>
    </row>
    <row r="130" spans="12:12" x14ac:dyDescent="0.25">
      <c r="L130" s="69"/>
    </row>
    <row r="131" spans="12:12" x14ac:dyDescent="0.25">
      <c r="L131" s="69"/>
    </row>
    <row r="132" spans="12:12" x14ac:dyDescent="0.25">
      <c r="L132" s="69"/>
    </row>
    <row r="133" spans="12:12" x14ac:dyDescent="0.25">
      <c r="L133" s="69"/>
    </row>
    <row r="134" spans="12:12" x14ac:dyDescent="0.25">
      <c r="L134" s="69"/>
    </row>
    <row r="135" spans="12:12" x14ac:dyDescent="0.25">
      <c r="L135" s="69"/>
    </row>
    <row r="136" spans="12:12" x14ac:dyDescent="0.25">
      <c r="L136" s="69"/>
    </row>
    <row r="137" spans="12:12" x14ac:dyDescent="0.25">
      <c r="L137" s="69"/>
    </row>
    <row r="138" spans="12:12" x14ac:dyDescent="0.25">
      <c r="L138" s="69"/>
    </row>
    <row r="139" spans="12:12" x14ac:dyDescent="0.25">
      <c r="L139" s="69"/>
    </row>
    <row r="140" spans="12:12" x14ac:dyDescent="0.25">
      <c r="L140" s="69"/>
    </row>
    <row r="141" spans="12:12" x14ac:dyDescent="0.25">
      <c r="L141" s="69"/>
    </row>
    <row r="142" spans="12:12" x14ac:dyDescent="0.25">
      <c r="L142" s="69"/>
    </row>
    <row r="143" spans="12:12" x14ac:dyDescent="0.25">
      <c r="L143" s="69"/>
    </row>
    <row r="144" spans="12:12" x14ac:dyDescent="0.25">
      <c r="L144" s="69"/>
    </row>
    <row r="145" spans="12:12" x14ac:dyDescent="0.25">
      <c r="L145" s="69"/>
    </row>
    <row r="146" spans="12:12" x14ac:dyDescent="0.25">
      <c r="L146" s="69"/>
    </row>
    <row r="147" spans="12:12" x14ac:dyDescent="0.25">
      <c r="L147" s="69"/>
    </row>
    <row r="148" spans="12:12" x14ac:dyDescent="0.25">
      <c r="L148" s="69"/>
    </row>
    <row r="149" spans="12:12" x14ac:dyDescent="0.25">
      <c r="L149" s="69"/>
    </row>
    <row r="150" spans="12:12" x14ac:dyDescent="0.25">
      <c r="L150" s="69"/>
    </row>
    <row r="151" spans="12:12" x14ac:dyDescent="0.25">
      <c r="L151" s="69"/>
    </row>
    <row r="152" spans="12:12" x14ac:dyDescent="0.25">
      <c r="L152" s="69"/>
    </row>
    <row r="153" spans="12:12" x14ac:dyDescent="0.25">
      <c r="L153" s="69"/>
    </row>
    <row r="154" spans="12:12" x14ac:dyDescent="0.25">
      <c r="L154" s="69"/>
    </row>
    <row r="155" spans="12:12" x14ac:dyDescent="0.25">
      <c r="L155" s="69"/>
    </row>
    <row r="156" spans="12:12" x14ac:dyDescent="0.25">
      <c r="L156" s="69"/>
    </row>
    <row r="157" spans="12:12" x14ac:dyDescent="0.25">
      <c r="L157" s="69"/>
    </row>
    <row r="158" spans="12:12" x14ac:dyDescent="0.25">
      <c r="L158" s="69"/>
    </row>
    <row r="159" spans="12:12" x14ac:dyDescent="0.25">
      <c r="L159" s="69"/>
    </row>
    <row r="160" spans="12:12" x14ac:dyDescent="0.25">
      <c r="L160" s="69"/>
    </row>
    <row r="161" spans="12:12" x14ac:dyDescent="0.25">
      <c r="L161" s="69"/>
    </row>
    <row r="162" spans="12:12" x14ac:dyDescent="0.25">
      <c r="L162" s="69"/>
    </row>
    <row r="163" spans="12:12" x14ac:dyDescent="0.25">
      <c r="L163" s="69"/>
    </row>
    <row r="164" spans="12:12" x14ac:dyDescent="0.25">
      <c r="L164" s="69"/>
    </row>
    <row r="165" spans="12:12" x14ac:dyDescent="0.25">
      <c r="L165" s="69"/>
    </row>
    <row r="166" spans="12:12" x14ac:dyDescent="0.25">
      <c r="L166" s="69"/>
    </row>
    <row r="167" spans="12:12" x14ac:dyDescent="0.25">
      <c r="L167" s="69"/>
    </row>
    <row r="168" spans="12:12" x14ac:dyDescent="0.25">
      <c r="L168" s="69"/>
    </row>
    <row r="169" spans="12:12" x14ac:dyDescent="0.25">
      <c r="L169" s="69"/>
    </row>
    <row r="170" spans="12:12" x14ac:dyDescent="0.25">
      <c r="L170" s="69"/>
    </row>
    <row r="171" spans="12:12" x14ac:dyDescent="0.25">
      <c r="L171" s="69"/>
    </row>
    <row r="172" spans="12:12" x14ac:dyDescent="0.25">
      <c r="L172" s="69"/>
    </row>
    <row r="173" spans="12:12" x14ac:dyDescent="0.25">
      <c r="L173" s="69"/>
    </row>
    <row r="174" spans="12:12" x14ac:dyDescent="0.25">
      <c r="L174" s="69"/>
    </row>
    <row r="175" spans="12:12" x14ac:dyDescent="0.25">
      <c r="L175" s="69"/>
    </row>
    <row r="176" spans="12:12" x14ac:dyDescent="0.25">
      <c r="L176" s="69"/>
    </row>
    <row r="177" spans="12:12" x14ac:dyDescent="0.25">
      <c r="L177" s="69"/>
    </row>
    <row r="178" spans="12:12" x14ac:dyDescent="0.25">
      <c r="L178" s="69"/>
    </row>
    <row r="179" spans="12:12" x14ac:dyDescent="0.25">
      <c r="L179" s="69"/>
    </row>
    <row r="180" spans="12:12" x14ac:dyDescent="0.25">
      <c r="L180" s="69"/>
    </row>
    <row r="181" spans="12:12" x14ac:dyDescent="0.25">
      <c r="L181" s="69"/>
    </row>
    <row r="182" spans="12:12" x14ac:dyDescent="0.25">
      <c r="L182" s="69"/>
    </row>
    <row r="183" spans="12:12" x14ac:dyDescent="0.25">
      <c r="L183" s="69"/>
    </row>
    <row r="184" spans="12:12" x14ac:dyDescent="0.25">
      <c r="L184" s="69"/>
    </row>
    <row r="185" spans="12:12" x14ac:dyDescent="0.25">
      <c r="L185" s="69"/>
    </row>
    <row r="186" spans="12:12" x14ac:dyDescent="0.25">
      <c r="L186" s="69"/>
    </row>
    <row r="187" spans="12:12" x14ac:dyDescent="0.25">
      <c r="L187" s="69"/>
    </row>
    <row r="188" spans="12:12" x14ac:dyDescent="0.25">
      <c r="L188" s="69"/>
    </row>
    <row r="189" spans="12:12" x14ac:dyDescent="0.25">
      <c r="L189" s="69"/>
    </row>
    <row r="190" spans="12:12" x14ac:dyDescent="0.25">
      <c r="L190" s="69"/>
    </row>
    <row r="191" spans="12:12" x14ac:dyDescent="0.25">
      <c r="L191" s="69"/>
    </row>
    <row r="192" spans="12:12" x14ac:dyDescent="0.25">
      <c r="L192" s="69"/>
    </row>
    <row r="193" spans="12:12" x14ac:dyDescent="0.25">
      <c r="L193" s="69"/>
    </row>
    <row r="194" spans="12:12" x14ac:dyDescent="0.25">
      <c r="L194" s="69"/>
    </row>
    <row r="195" spans="12:12" x14ac:dyDescent="0.25">
      <c r="L195" s="69"/>
    </row>
    <row r="196" spans="12:12" x14ac:dyDescent="0.25">
      <c r="L196" s="69"/>
    </row>
    <row r="197" spans="12:12" x14ac:dyDescent="0.25">
      <c r="L197" s="69"/>
    </row>
    <row r="198" spans="12:12" x14ac:dyDescent="0.25">
      <c r="L198" s="69"/>
    </row>
    <row r="199" spans="12:12" x14ac:dyDescent="0.25">
      <c r="L199" s="69"/>
    </row>
    <row r="200" spans="12:12" x14ac:dyDescent="0.25">
      <c r="L200" s="69"/>
    </row>
    <row r="201" spans="12:12" x14ac:dyDescent="0.25">
      <c r="L201" s="69"/>
    </row>
    <row r="202" spans="12:12" x14ac:dyDescent="0.25">
      <c r="L202" s="69"/>
    </row>
    <row r="203" spans="12:12" x14ac:dyDescent="0.25">
      <c r="L203" s="69"/>
    </row>
    <row r="204" spans="12:12" x14ac:dyDescent="0.25">
      <c r="L204" s="69"/>
    </row>
    <row r="205" spans="12:12" x14ac:dyDescent="0.25">
      <c r="L205" s="69"/>
    </row>
    <row r="206" spans="12:12" x14ac:dyDescent="0.25">
      <c r="L206" s="69"/>
    </row>
    <row r="207" spans="12:12" x14ac:dyDescent="0.25">
      <c r="L207" s="69"/>
    </row>
    <row r="208" spans="12:12" x14ac:dyDescent="0.25">
      <c r="L208" s="69"/>
    </row>
    <row r="209" spans="12:12" x14ac:dyDescent="0.25">
      <c r="L209" s="69"/>
    </row>
    <row r="210" spans="12:12" x14ac:dyDescent="0.25">
      <c r="L210" s="69"/>
    </row>
    <row r="211" spans="12:12" x14ac:dyDescent="0.25">
      <c r="L211" s="69"/>
    </row>
    <row r="212" spans="12:12" x14ac:dyDescent="0.25">
      <c r="L212" s="69"/>
    </row>
    <row r="213" spans="12:12" x14ac:dyDescent="0.25">
      <c r="L213" s="69"/>
    </row>
    <row r="214" spans="12:12" x14ac:dyDescent="0.25">
      <c r="L214" s="69"/>
    </row>
    <row r="215" spans="12:12" x14ac:dyDescent="0.25">
      <c r="L215" s="69"/>
    </row>
    <row r="216" spans="12:12" x14ac:dyDescent="0.25">
      <c r="L216" s="69"/>
    </row>
    <row r="217" spans="12:12" x14ac:dyDescent="0.25">
      <c r="L217" s="69"/>
    </row>
    <row r="218" spans="12:12" x14ac:dyDescent="0.25">
      <c r="L218" s="69"/>
    </row>
    <row r="219" spans="12:12" x14ac:dyDescent="0.25">
      <c r="L219" s="69"/>
    </row>
    <row r="220" spans="12:12" x14ac:dyDescent="0.25">
      <c r="L220" s="69"/>
    </row>
    <row r="221" spans="12:12" x14ac:dyDescent="0.25">
      <c r="L221" s="69"/>
    </row>
    <row r="222" spans="12:12" x14ac:dyDescent="0.25">
      <c r="L222" s="69"/>
    </row>
    <row r="223" spans="12:12" x14ac:dyDescent="0.25">
      <c r="L223" s="69"/>
    </row>
    <row r="224" spans="12:12" x14ac:dyDescent="0.25">
      <c r="L224" s="69"/>
    </row>
    <row r="225" spans="12:12" x14ac:dyDescent="0.25">
      <c r="L225" s="69"/>
    </row>
    <row r="226" spans="12:12" x14ac:dyDescent="0.25">
      <c r="L226" s="69"/>
    </row>
    <row r="227" spans="12:12" x14ac:dyDescent="0.25">
      <c r="L227" s="69"/>
    </row>
    <row r="228" spans="12:12" x14ac:dyDescent="0.25">
      <c r="L228" s="69"/>
    </row>
    <row r="229" spans="12:12" x14ac:dyDescent="0.25">
      <c r="L229" s="69"/>
    </row>
    <row r="230" spans="12:12" x14ac:dyDescent="0.25">
      <c r="L230" s="69"/>
    </row>
    <row r="231" spans="12:12" x14ac:dyDescent="0.25">
      <c r="L231" s="69"/>
    </row>
    <row r="232" spans="12:12" x14ac:dyDescent="0.25">
      <c r="L232" s="69"/>
    </row>
    <row r="233" spans="12:12" x14ac:dyDescent="0.25">
      <c r="L233" s="69"/>
    </row>
    <row r="234" spans="12:12" x14ac:dyDescent="0.25">
      <c r="L234" s="69"/>
    </row>
    <row r="235" spans="12:12" x14ac:dyDescent="0.25">
      <c r="L235" s="69"/>
    </row>
    <row r="236" spans="12:12" x14ac:dyDescent="0.25">
      <c r="L236" s="69"/>
    </row>
    <row r="237" spans="12:12" x14ac:dyDescent="0.25">
      <c r="L237" s="69"/>
    </row>
    <row r="238" spans="12:12" x14ac:dyDescent="0.25">
      <c r="L238" s="69"/>
    </row>
    <row r="239" spans="12:12" x14ac:dyDescent="0.25">
      <c r="L239" s="69"/>
    </row>
    <row r="240" spans="12:12" x14ac:dyDescent="0.25">
      <c r="L240" s="69"/>
    </row>
    <row r="241" spans="12:12" x14ac:dyDescent="0.25">
      <c r="L241" s="69"/>
    </row>
    <row r="242" spans="12:12" x14ac:dyDescent="0.25">
      <c r="L242" s="69"/>
    </row>
    <row r="243" spans="12:12" x14ac:dyDescent="0.25">
      <c r="L243" s="69"/>
    </row>
    <row r="244" spans="12:12" x14ac:dyDescent="0.25">
      <c r="L244" s="69"/>
    </row>
    <row r="245" spans="12:12" x14ac:dyDescent="0.25">
      <c r="L245" s="69"/>
    </row>
    <row r="246" spans="12:12" x14ac:dyDescent="0.25">
      <c r="L246" s="69"/>
    </row>
    <row r="247" spans="12:12" x14ac:dyDescent="0.25">
      <c r="L247" s="69"/>
    </row>
    <row r="248" spans="12:12" x14ac:dyDescent="0.25">
      <c r="L248" s="69"/>
    </row>
    <row r="249" spans="12:12" x14ac:dyDescent="0.25">
      <c r="L249" s="69"/>
    </row>
    <row r="250" spans="12:12" x14ac:dyDescent="0.25">
      <c r="L250" s="69"/>
    </row>
    <row r="251" spans="12:12" x14ac:dyDescent="0.25">
      <c r="L251" s="69"/>
    </row>
    <row r="252" spans="12:12" x14ac:dyDescent="0.25">
      <c r="L252" s="69"/>
    </row>
    <row r="253" spans="12:12" x14ac:dyDescent="0.25">
      <c r="L253" s="69"/>
    </row>
    <row r="254" spans="12:12" x14ac:dyDescent="0.25">
      <c r="L254" s="69"/>
    </row>
    <row r="255" spans="12:12" x14ac:dyDescent="0.25">
      <c r="L255" s="69"/>
    </row>
    <row r="256" spans="12:12" x14ac:dyDescent="0.25">
      <c r="L256" s="69"/>
    </row>
    <row r="257" spans="12:12" x14ac:dyDescent="0.25">
      <c r="L257" s="69"/>
    </row>
    <row r="258" spans="12:12" x14ac:dyDescent="0.25">
      <c r="L258" s="69"/>
    </row>
    <row r="259" spans="12:12" x14ac:dyDescent="0.25">
      <c r="L259" s="69"/>
    </row>
    <row r="260" spans="12:12" x14ac:dyDescent="0.25">
      <c r="L260" s="69"/>
    </row>
    <row r="261" spans="12:12" x14ac:dyDescent="0.25">
      <c r="L261" s="69"/>
    </row>
    <row r="262" spans="12:12" x14ac:dyDescent="0.25">
      <c r="L262" s="69"/>
    </row>
    <row r="263" spans="12:12" x14ac:dyDescent="0.25">
      <c r="L263" s="69"/>
    </row>
    <row r="264" spans="12:12" x14ac:dyDescent="0.25">
      <c r="L264" s="69"/>
    </row>
    <row r="265" spans="12:12" x14ac:dyDescent="0.25">
      <c r="L265" s="69"/>
    </row>
    <row r="266" spans="12:12" x14ac:dyDescent="0.25">
      <c r="L266" s="69"/>
    </row>
    <row r="267" spans="12:12" x14ac:dyDescent="0.25">
      <c r="L267" s="69"/>
    </row>
    <row r="268" spans="12:12" x14ac:dyDescent="0.25">
      <c r="L268" s="69"/>
    </row>
    <row r="269" spans="12:12" x14ac:dyDescent="0.25">
      <c r="L269" s="69"/>
    </row>
    <row r="270" spans="12:12" x14ac:dyDescent="0.25">
      <c r="L270" s="69"/>
    </row>
    <row r="271" spans="12:12" x14ac:dyDescent="0.25">
      <c r="L271" s="69"/>
    </row>
    <row r="272" spans="12:12" x14ac:dyDescent="0.25">
      <c r="L272" s="69"/>
    </row>
    <row r="273" spans="12:12" x14ac:dyDescent="0.25">
      <c r="L273" s="69"/>
    </row>
    <row r="274" spans="12:12" x14ac:dyDescent="0.25">
      <c r="L274" s="69"/>
    </row>
    <row r="275" spans="12:12" x14ac:dyDescent="0.25">
      <c r="L275" s="69"/>
    </row>
    <row r="276" spans="12:12" x14ac:dyDescent="0.25">
      <c r="L276" s="69"/>
    </row>
    <row r="277" spans="12:12" x14ac:dyDescent="0.25">
      <c r="L277" s="69"/>
    </row>
    <row r="278" spans="12:12" x14ac:dyDescent="0.25">
      <c r="L278" s="69"/>
    </row>
    <row r="279" spans="12:12" x14ac:dyDescent="0.25">
      <c r="L279" s="69"/>
    </row>
    <row r="280" spans="12:12" x14ac:dyDescent="0.25">
      <c r="L280" s="69"/>
    </row>
    <row r="281" spans="12:12" x14ac:dyDescent="0.25">
      <c r="L281" s="69"/>
    </row>
    <row r="282" spans="12:12" x14ac:dyDescent="0.25">
      <c r="L282" s="69"/>
    </row>
    <row r="283" spans="12:12" x14ac:dyDescent="0.25">
      <c r="L283" s="69"/>
    </row>
    <row r="284" spans="12:12" x14ac:dyDescent="0.25">
      <c r="L284" s="69"/>
    </row>
    <row r="285" spans="12:12" x14ac:dyDescent="0.25">
      <c r="L285" s="69"/>
    </row>
    <row r="286" spans="12:12" x14ac:dyDescent="0.25">
      <c r="L286" s="69"/>
    </row>
    <row r="287" spans="12:12" x14ac:dyDescent="0.25">
      <c r="L287" s="69"/>
    </row>
    <row r="288" spans="12:12" x14ac:dyDescent="0.25">
      <c r="L288" s="69"/>
    </row>
    <row r="289" spans="12:12" x14ac:dyDescent="0.25">
      <c r="L289" s="69"/>
    </row>
    <row r="290" spans="12:12" x14ac:dyDescent="0.25">
      <c r="L290" s="69"/>
    </row>
    <row r="291" spans="12:12" x14ac:dyDescent="0.25">
      <c r="L291" s="69"/>
    </row>
    <row r="292" spans="12:12" x14ac:dyDescent="0.25">
      <c r="L292" s="69"/>
    </row>
    <row r="293" spans="12:12" x14ac:dyDescent="0.25">
      <c r="L293" s="69"/>
    </row>
    <row r="294" spans="12:12" x14ac:dyDescent="0.25">
      <c r="L294" s="69"/>
    </row>
    <row r="295" spans="12:12" x14ac:dyDescent="0.25">
      <c r="L295" s="69"/>
    </row>
    <row r="296" spans="12:12" x14ac:dyDescent="0.25">
      <c r="L296" s="69"/>
    </row>
    <row r="297" spans="12:12" x14ac:dyDescent="0.25">
      <c r="L297" s="69"/>
    </row>
    <row r="298" spans="12:12" x14ac:dyDescent="0.25">
      <c r="L298" s="69"/>
    </row>
    <row r="299" spans="12:12" x14ac:dyDescent="0.25">
      <c r="L299" s="69"/>
    </row>
    <row r="300" spans="12:12" x14ac:dyDescent="0.25">
      <c r="L300" s="69"/>
    </row>
    <row r="301" spans="12:12" x14ac:dyDescent="0.25">
      <c r="L301" s="69"/>
    </row>
    <row r="302" spans="12:12" x14ac:dyDescent="0.25">
      <c r="L302" s="69"/>
    </row>
    <row r="303" spans="12:12" x14ac:dyDescent="0.25">
      <c r="L303" s="69"/>
    </row>
    <row r="304" spans="12:12" x14ac:dyDescent="0.25">
      <c r="L304" s="69"/>
    </row>
    <row r="305" spans="12:12" x14ac:dyDescent="0.25">
      <c r="L305" s="69"/>
    </row>
    <row r="306" spans="12:12" x14ac:dyDescent="0.25">
      <c r="L306" s="69"/>
    </row>
    <row r="307" spans="12:12" x14ac:dyDescent="0.25">
      <c r="L307" s="69"/>
    </row>
    <row r="308" spans="12:12" x14ac:dyDescent="0.25">
      <c r="L308" s="69"/>
    </row>
    <row r="309" spans="12:12" x14ac:dyDescent="0.25">
      <c r="L309" s="69"/>
    </row>
    <row r="310" spans="12:12" x14ac:dyDescent="0.25">
      <c r="L310" s="69"/>
    </row>
    <row r="311" spans="12:12" x14ac:dyDescent="0.25">
      <c r="L311" s="69"/>
    </row>
    <row r="312" spans="12:12" x14ac:dyDescent="0.25">
      <c r="L312" s="69"/>
    </row>
    <row r="313" spans="12:12" x14ac:dyDescent="0.25">
      <c r="L313" s="69"/>
    </row>
    <row r="314" spans="12:12" x14ac:dyDescent="0.25">
      <c r="L314" s="69"/>
    </row>
    <row r="315" spans="12:12" x14ac:dyDescent="0.25">
      <c r="L315" s="69"/>
    </row>
    <row r="316" spans="12:12" x14ac:dyDescent="0.25">
      <c r="L316" s="69"/>
    </row>
    <row r="317" spans="12:12" x14ac:dyDescent="0.25">
      <c r="L317" s="69"/>
    </row>
    <row r="318" spans="12:12" x14ac:dyDescent="0.25">
      <c r="L318" s="69"/>
    </row>
    <row r="319" spans="12:12" x14ac:dyDescent="0.25">
      <c r="L319" s="69"/>
    </row>
    <row r="320" spans="12:12" x14ac:dyDescent="0.25">
      <c r="L320" s="69"/>
    </row>
    <row r="321" spans="12:12" x14ac:dyDescent="0.25">
      <c r="L321" s="69"/>
    </row>
    <row r="322" spans="12:12" x14ac:dyDescent="0.25">
      <c r="L322" s="69"/>
    </row>
    <row r="323" spans="12:12" x14ac:dyDescent="0.25">
      <c r="L323" s="69"/>
    </row>
    <row r="324" spans="12:12" x14ac:dyDescent="0.25">
      <c r="L324" s="69"/>
    </row>
    <row r="325" spans="12:12" x14ac:dyDescent="0.25">
      <c r="L325" s="69"/>
    </row>
    <row r="326" spans="12:12" x14ac:dyDescent="0.25">
      <c r="L326" s="69"/>
    </row>
    <row r="327" spans="12:12" x14ac:dyDescent="0.25">
      <c r="L327" s="69"/>
    </row>
    <row r="328" spans="12:12" x14ac:dyDescent="0.25">
      <c r="L328" s="69"/>
    </row>
    <row r="329" spans="12:12" x14ac:dyDescent="0.25">
      <c r="L329" s="69"/>
    </row>
    <row r="330" spans="12:12" x14ac:dyDescent="0.25">
      <c r="L330" s="69"/>
    </row>
    <row r="331" spans="12:12" x14ac:dyDescent="0.25">
      <c r="L331" s="69"/>
    </row>
    <row r="332" spans="12:12" x14ac:dyDescent="0.25">
      <c r="L332" s="69"/>
    </row>
    <row r="333" spans="12:12" x14ac:dyDescent="0.25">
      <c r="L333" s="69"/>
    </row>
    <row r="334" spans="12:12" x14ac:dyDescent="0.25">
      <c r="L334" s="69"/>
    </row>
    <row r="335" spans="12:12" x14ac:dyDescent="0.25">
      <c r="L335" s="69"/>
    </row>
    <row r="336" spans="12:12" x14ac:dyDescent="0.25">
      <c r="L336" s="69"/>
    </row>
    <row r="337" spans="12:12" x14ac:dyDescent="0.25">
      <c r="L337" s="69"/>
    </row>
    <row r="338" spans="12:12" x14ac:dyDescent="0.25">
      <c r="L338" s="69"/>
    </row>
    <row r="339" spans="12:12" x14ac:dyDescent="0.25">
      <c r="L339" s="69"/>
    </row>
    <row r="340" spans="12:12" x14ac:dyDescent="0.25">
      <c r="L340" s="69"/>
    </row>
    <row r="341" spans="12:12" x14ac:dyDescent="0.25">
      <c r="L341" s="69"/>
    </row>
    <row r="342" spans="12:12" x14ac:dyDescent="0.25">
      <c r="L342" s="69"/>
    </row>
    <row r="343" spans="12:12" x14ac:dyDescent="0.25">
      <c r="L343" s="69"/>
    </row>
    <row r="344" spans="12:12" x14ac:dyDescent="0.25">
      <c r="L344" s="69"/>
    </row>
    <row r="345" spans="12:12" x14ac:dyDescent="0.25">
      <c r="L345" s="69"/>
    </row>
    <row r="346" spans="12:12" x14ac:dyDescent="0.25">
      <c r="L346" s="69"/>
    </row>
    <row r="347" spans="12:12" x14ac:dyDescent="0.25">
      <c r="L347" s="69"/>
    </row>
    <row r="348" spans="12:12" x14ac:dyDescent="0.25">
      <c r="L348" s="69"/>
    </row>
    <row r="349" spans="12:12" x14ac:dyDescent="0.25">
      <c r="L349" s="69"/>
    </row>
    <row r="350" spans="12:12" x14ac:dyDescent="0.25">
      <c r="L350" s="69"/>
    </row>
    <row r="351" spans="12:12" x14ac:dyDescent="0.25">
      <c r="L351" s="69"/>
    </row>
    <row r="352" spans="12:12" x14ac:dyDescent="0.25">
      <c r="L352" s="69"/>
    </row>
    <row r="353" spans="12:12" x14ac:dyDescent="0.25">
      <c r="L353" s="69"/>
    </row>
    <row r="354" spans="12:12" x14ac:dyDescent="0.25">
      <c r="L354" s="69"/>
    </row>
    <row r="355" spans="12:12" x14ac:dyDescent="0.25">
      <c r="L355" s="69"/>
    </row>
    <row r="356" spans="12:12" x14ac:dyDescent="0.25">
      <c r="L356" s="69"/>
    </row>
    <row r="357" spans="12:12" x14ac:dyDescent="0.25">
      <c r="L357" s="69"/>
    </row>
    <row r="358" spans="12:12" x14ac:dyDescent="0.25">
      <c r="L358" s="69"/>
    </row>
    <row r="359" spans="12:12" x14ac:dyDescent="0.25">
      <c r="L359" s="69"/>
    </row>
    <row r="360" spans="12:12" x14ac:dyDescent="0.25">
      <c r="L360" s="69"/>
    </row>
    <row r="361" spans="12:12" x14ac:dyDescent="0.25">
      <c r="L361" s="69"/>
    </row>
    <row r="362" spans="12:12" x14ac:dyDescent="0.25">
      <c r="L362" s="69"/>
    </row>
    <row r="363" spans="12:12" x14ac:dyDescent="0.25">
      <c r="L363" s="69"/>
    </row>
    <row r="364" spans="12:12" x14ac:dyDescent="0.25">
      <c r="L364" s="69"/>
    </row>
    <row r="365" spans="12:12" x14ac:dyDescent="0.25">
      <c r="L365" s="69"/>
    </row>
    <row r="366" spans="12:12" x14ac:dyDescent="0.25">
      <c r="L366" s="69"/>
    </row>
    <row r="367" spans="12:12" x14ac:dyDescent="0.25">
      <c r="L367" s="69"/>
    </row>
    <row r="368" spans="12:12" x14ac:dyDescent="0.25">
      <c r="L368" s="69"/>
    </row>
    <row r="369" spans="12:12" x14ac:dyDescent="0.25">
      <c r="L369" s="69"/>
    </row>
    <row r="370" spans="12:12" x14ac:dyDescent="0.25">
      <c r="L370" s="69"/>
    </row>
    <row r="371" spans="12:12" x14ac:dyDescent="0.25">
      <c r="L371" s="69"/>
    </row>
    <row r="372" spans="12:12" x14ac:dyDescent="0.25">
      <c r="L372" s="69"/>
    </row>
    <row r="373" spans="12:12" x14ac:dyDescent="0.25">
      <c r="L373" s="69"/>
    </row>
    <row r="374" spans="12:12" x14ac:dyDescent="0.25">
      <c r="L374" s="69"/>
    </row>
    <row r="375" spans="12:12" x14ac:dyDescent="0.25">
      <c r="L375" s="69"/>
    </row>
    <row r="376" spans="12:12" x14ac:dyDescent="0.25">
      <c r="L376" s="69"/>
    </row>
    <row r="377" spans="12:12" x14ac:dyDescent="0.25">
      <c r="L377" s="69"/>
    </row>
    <row r="378" spans="12:12" x14ac:dyDescent="0.25">
      <c r="L378" s="69"/>
    </row>
    <row r="379" spans="12:12" x14ac:dyDescent="0.25">
      <c r="L379" s="69"/>
    </row>
    <row r="380" spans="12:12" x14ac:dyDescent="0.25">
      <c r="L380" s="69"/>
    </row>
    <row r="381" spans="12:12" x14ac:dyDescent="0.25">
      <c r="L381" s="69"/>
    </row>
    <row r="382" spans="12:12" x14ac:dyDescent="0.25">
      <c r="L382" s="69"/>
    </row>
    <row r="383" spans="12:12" x14ac:dyDescent="0.25">
      <c r="L383" s="69"/>
    </row>
    <row r="384" spans="12:12" x14ac:dyDescent="0.25">
      <c r="L384" s="69"/>
    </row>
    <row r="385" spans="12:12" x14ac:dyDescent="0.25">
      <c r="L385" s="69"/>
    </row>
    <row r="386" spans="12:12" x14ac:dyDescent="0.25">
      <c r="L386" s="69"/>
    </row>
    <row r="387" spans="12:12" x14ac:dyDescent="0.25">
      <c r="L387" s="69"/>
    </row>
    <row r="388" spans="12:12" x14ac:dyDescent="0.25">
      <c r="L388" s="69"/>
    </row>
    <row r="389" spans="12:12" x14ac:dyDescent="0.25">
      <c r="L389" s="69"/>
    </row>
    <row r="390" spans="12:12" x14ac:dyDescent="0.25">
      <c r="L390" s="69"/>
    </row>
    <row r="391" spans="12:12" x14ac:dyDescent="0.25">
      <c r="L391" s="69"/>
    </row>
    <row r="392" spans="12:12" x14ac:dyDescent="0.25">
      <c r="L392" s="69"/>
    </row>
    <row r="393" spans="12:12" x14ac:dyDescent="0.25">
      <c r="L393" s="69"/>
    </row>
    <row r="394" spans="12:12" x14ac:dyDescent="0.25">
      <c r="L394" s="69"/>
    </row>
    <row r="395" spans="12:12" x14ac:dyDescent="0.25">
      <c r="L395" s="69"/>
    </row>
    <row r="396" spans="12:12" x14ac:dyDescent="0.25">
      <c r="L396" s="69"/>
    </row>
    <row r="397" spans="12:12" x14ac:dyDescent="0.25">
      <c r="L397" s="69"/>
    </row>
    <row r="398" spans="12:12" x14ac:dyDescent="0.25">
      <c r="L398" s="69"/>
    </row>
    <row r="399" spans="12:12" x14ac:dyDescent="0.25">
      <c r="L399" s="69"/>
    </row>
    <row r="400" spans="12:12" x14ac:dyDescent="0.25">
      <c r="L400" s="69"/>
    </row>
    <row r="401" spans="12:12" x14ac:dyDescent="0.25">
      <c r="L401" s="69"/>
    </row>
    <row r="402" spans="12:12" x14ac:dyDescent="0.25">
      <c r="L402" s="69"/>
    </row>
    <row r="403" spans="12:12" x14ac:dyDescent="0.25">
      <c r="L403" s="69"/>
    </row>
    <row r="404" spans="12:12" x14ac:dyDescent="0.25">
      <c r="L404" s="69"/>
    </row>
    <row r="405" spans="12:12" x14ac:dyDescent="0.25">
      <c r="L405" s="69"/>
    </row>
    <row r="406" spans="12:12" x14ac:dyDescent="0.25">
      <c r="L406" s="69"/>
    </row>
    <row r="407" spans="12:12" x14ac:dyDescent="0.25">
      <c r="L407" s="69"/>
    </row>
    <row r="408" spans="12:12" x14ac:dyDescent="0.25">
      <c r="L408" s="69"/>
    </row>
    <row r="409" spans="12:12" x14ac:dyDescent="0.25">
      <c r="L409" s="69"/>
    </row>
    <row r="410" spans="12:12" x14ac:dyDescent="0.25">
      <c r="L410" s="69"/>
    </row>
    <row r="411" spans="12:12" x14ac:dyDescent="0.25">
      <c r="L411" s="69"/>
    </row>
    <row r="412" spans="12:12" x14ac:dyDescent="0.25">
      <c r="L412" s="69"/>
    </row>
    <row r="413" spans="12:12" x14ac:dyDescent="0.25">
      <c r="L413" s="69"/>
    </row>
    <row r="414" spans="12:12" x14ac:dyDescent="0.25">
      <c r="L414" s="69"/>
    </row>
    <row r="415" spans="12:12" x14ac:dyDescent="0.25">
      <c r="L415" s="69"/>
    </row>
    <row r="416" spans="12:12" x14ac:dyDescent="0.25">
      <c r="L416" s="69"/>
    </row>
    <row r="417" spans="12:12" x14ac:dyDescent="0.25">
      <c r="L417" s="69"/>
    </row>
    <row r="418" spans="12:12" x14ac:dyDescent="0.25">
      <c r="L418" s="69"/>
    </row>
    <row r="419" spans="12:12" x14ac:dyDescent="0.25">
      <c r="L419" s="69"/>
    </row>
    <row r="420" spans="12:12" x14ac:dyDescent="0.25">
      <c r="L420" s="69"/>
    </row>
    <row r="421" spans="12:12" x14ac:dyDescent="0.25">
      <c r="L421" s="69"/>
    </row>
    <row r="422" spans="12:12" x14ac:dyDescent="0.25">
      <c r="L422" s="69"/>
    </row>
    <row r="423" spans="12:12" x14ac:dyDescent="0.25">
      <c r="L423" s="69"/>
    </row>
    <row r="424" spans="12:12" x14ac:dyDescent="0.25">
      <c r="L424" s="69"/>
    </row>
    <row r="425" spans="12:12" x14ac:dyDescent="0.25">
      <c r="L425" s="69"/>
    </row>
    <row r="426" spans="12:12" x14ac:dyDescent="0.25">
      <c r="L426" s="69"/>
    </row>
    <row r="427" spans="12:12" x14ac:dyDescent="0.25">
      <c r="L427" s="69"/>
    </row>
    <row r="428" spans="12:12" x14ac:dyDescent="0.25">
      <c r="L428" s="69"/>
    </row>
    <row r="429" spans="12:12" x14ac:dyDescent="0.25">
      <c r="L429" s="69"/>
    </row>
    <row r="430" spans="12:12" x14ac:dyDescent="0.25">
      <c r="L430" s="69"/>
    </row>
    <row r="431" spans="12:12" x14ac:dyDescent="0.25">
      <c r="L431" s="69"/>
    </row>
    <row r="432" spans="12:12" x14ac:dyDescent="0.25">
      <c r="L432" s="69"/>
    </row>
    <row r="433" spans="12:12" x14ac:dyDescent="0.25">
      <c r="L433" s="69"/>
    </row>
    <row r="434" spans="12:12" x14ac:dyDescent="0.25">
      <c r="L434" s="69"/>
    </row>
    <row r="435" spans="12:12" x14ac:dyDescent="0.25">
      <c r="L435" s="69"/>
    </row>
    <row r="436" spans="12:12" x14ac:dyDescent="0.25">
      <c r="L436" s="69"/>
    </row>
    <row r="437" spans="12:12" x14ac:dyDescent="0.25">
      <c r="L437" s="69"/>
    </row>
    <row r="438" spans="12:12" x14ac:dyDescent="0.25">
      <c r="L438" s="69"/>
    </row>
    <row r="439" spans="12:12" x14ac:dyDescent="0.25">
      <c r="L439" s="69"/>
    </row>
    <row r="440" spans="12:12" x14ac:dyDescent="0.25">
      <c r="L440" s="69"/>
    </row>
    <row r="441" spans="12:12" x14ac:dyDescent="0.25">
      <c r="L441" s="69"/>
    </row>
    <row r="442" spans="12:12" x14ac:dyDescent="0.25">
      <c r="L442" s="69"/>
    </row>
    <row r="443" spans="12:12" x14ac:dyDescent="0.25">
      <c r="L443" s="69"/>
    </row>
    <row r="444" spans="12:12" x14ac:dyDescent="0.25">
      <c r="L444" s="69"/>
    </row>
    <row r="445" spans="12:12" x14ac:dyDescent="0.25">
      <c r="L445" s="69"/>
    </row>
    <row r="446" spans="12:12" x14ac:dyDescent="0.25">
      <c r="L446" s="69"/>
    </row>
    <row r="447" spans="12:12" x14ac:dyDescent="0.25">
      <c r="L447" s="69"/>
    </row>
    <row r="448" spans="12:12" x14ac:dyDescent="0.25">
      <c r="L448" s="69"/>
    </row>
    <row r="449" spans="12:12" x14ac:dyDescent="0.25">
      <c r="L449" s="69"/>
    </row>
    <row r="450" spans="12:12" x14ac:dyDescent="0.25">
      <c r="L450" s="69"/>
    </row>
    <row r="451" spans="12:12" x14ac:dyDescent="0.25">
      <c r="L451" s="69"/>
    </row>
    <row r="452" spans="12:12" x14ac:dyDescent="0.25">
      <c r="L452" s="69"/>
    </row>
    <row r="453" spans="12:12" x14ac:dyDescent="0.25">
      <c r="L453" s="69"/>
    </row>
    <row r="454" spans="12:12" x14ac:dyDescent="0.25">
      <c r="L454" s="69"/>
    </row>
    <row r="455" spans="12:12" x14ac:dyDescent="0.25">
      <c r="L455" s="69"/>
    </row>
    <row r="456" spans="12:12" x14ac:dyDescent="0.25">
      <c r="L456" s="69"/>
    </row>
    <row r="457" spans="12:12" x14ac:dyDescent="0.25">
      <c r="L457" s="69"/>
    </row>
    <row r="458" spans="12:12" x14ac:dyDescent="0.25">
      <c r="L458" s="69"/>
    </row>
    <row r="459" spans="12:12" x14ac:dyDescent="0.25">
      <c r="L459" s="69"/>
    </row>
    <row r="460" spans="12:12" x14ac:dyDescent="0.25">
      <c r="L460" s="69"/>
    </row>
    <row r="461" spans="12:12" x14ac:dyDescent="0.25">
      <c r="L461" s="69"/>
    </row>
    <row r="462" spans="12:12" x14ac:dyDescent="0.25">
      <c r="L462" s="69"/>
    </row>
    <row r="463" spans="12:12" x14ac:dyDescent="0.25">
      <c r="L463" s="69"/>
    </row>
    <row r="464" spans="12:12" x14ac:dyDescent="0.25">
      <c r="L464" s="69"/>
    </row>
    <row r="465" spans="12:12" x14ac:dyDescent="0.25">
      <c r="L465" s="69"/>
    </row>
    <row r="466" spans="12:12" x14ac:dyDescent="0.25">
      <c r="L466" s="69"/>
    </row>
    <row r="467" spans="12:12" x14ac:dyDescent="0.25">
      <c r="L467" s="69"/>
    </row>
    <row r="468" spans="12:12" x14ac:dyDescent="0.25">
      <c r="L468" s="69"/>
    </row>
    <row r="469" spans="12:12" x14ac:dyDescent="0.25">
      <c r="L469" s="69"/>
    </row>
    <row r="470" spans="12:12" x14ac:dyDescent="0.25">
      <c r="L470" s="69"/>
    </row>
    <row r="471" spans="12:12" x14ac:dyDescent="0.25">
      <c r="L471" s="69"/>
    </row>
    <row r="472" spans="12:12" x14ac:dyDescent="0.25">
      <c r="L472" s="69"/>
    </row>
    <row r="473" spans="12:12" x14ac:dyDescent="0.25">
      <c r="L473" s="69"/>
    </row>
    <row r="474" spans="12:12" x14ac:dyDescent="0.25">
      <c r="L474" s="69"/>
    </row>
    <row r="475" spans="12:12" x14ac:dyDescent="0.25">
      <c r="L475" s="69"/>
    </row>
    <row r="476" spans="12:12" x14ac:dyDescent="0.25">
      <c r="L476" s="69"/>
    </row>
    <row r="477" spans="12:12" x14ac:dyDescent="0.25">
      <c r="L477" s="69"/>
    </row>
    <row r="478" spans="12:12" x14ac:dyDescent="0.25">
      <c r="L478" s="69"/>
    </row>
    <row r="479" spans="12:12" x14ac:dyDescent="0.25">
      <c r="L479" s="69"/>
    </row>
    <row r="480" spans="12:12" x14ac:dyDescent="0.25">
      <c r="L480" s="69"/>
    </row>
    <row r="481" spans="12:12" x14ac:dyDescent="0.25">
      <c r="L481" s="69"/>
    </row>
    <row r="482" spans="12:12" x14ac:dyDescent="0.25">
      <c r="L482" s="69"/>
    </row>
    <row r="483" spans="12:12" x14ac:dyDescent="0.25">
      <c r="L483" s="69"/>
    </row>
    <row r="484" spans="12:12" x14ac:dyDescent="0.25">
      <c r="L484" s="69"/>
    </row>
    <row r="485" spans="12:12" x14ac:dyDescent="0.25">
      <c r="L485" s="69"/>
    </row>
    <row r="486" spans="12:12" x14ac:dyDescent="0.25">
      <c r="L486" s="69"/>
    </row>
    <row r="487" spans="12:12" x14ac:dyDescent="0.25">
      <c r="L487" s="69"/>
    </row>
    <row r="488" spans="12:12" x14ac:dyDescent="0.25">
      <c r="L488" s="69"/>
    </row>
    <row r="489" spans="12:12" x14ac:dyDescent="0.25">
      <c r="L489" s="69"/>
    </row>
    <row r="490" spans="12:12" x14ac:dyDescent="0.25">
      <c r="L490" s="69"/>
    </row>
    <row r="491" spans="12:12" x14ac:dyDescent="0.25">
      <c r="L491" s="69"/>
    </row>
    <row r="492" spans="12:12" x14ac:dyDescent="0.25">
      <c r="L492" s="69"/>
    </row>
    <row r="493" spans="12:12" x14ac:dyDescent="0.25">
      <c r="L493" s="69"/>
    </row>
    <row r="494" spans="12:12" x14ac:dyDescent="0.25">
      <c r="L494" s="69"/>
    </row>
    <row r="495" spans="12:12" x14ac:dyDescent="0.25">
      <c r="L495" s="69"/>
    </row>
    <row r="496" spans="12:12" x14ac:dyDescent="0.25">
      <c r="L496" s="69"/>
    </row>
    <row r="497" spans="12:12" x14ac:dyDescent="0.25">
      <c r="L497" s="69"/>
    </row>
    <row r="498" spans="12:12" x14ac:dyDescent="0.25">
      <c r="L498" s="69"/>
    </row>
    <row r="499" spans="12:12" x14ac:dyDescent="0.25">
      <c r="L499" s="69"/>
    </row>
    <row r="500" spans="12:12" x14ac:dyDescent="0.25">
      <c r="L500" s="69"/>
    </row>
    <row r="501" spans="12:12" x14ac:dyDescent="0.25">
      <c r="L501" s="69"/>
    </row>
    <row r="502" spans="12:12" x14ac:dyDescent="0.25">
      <c r="L502" s="69"/>
    </row>
    <row r="503" spans="12:12" x14ac:dyDescent="0.25">
      <c r="L503" s="69"/>
    </row>
    <row r="504" spans="12:12" x14ac:dyDescent="0.25">
      <c r="L504" s="69"/>
    </row>
    <row r="505" spans="12:12" x14ac:dyDescent="0.25">
      <c r="L505" s="69"/>
    </row>
    <row r="506" spans="12:12" x14ac:dyDescent="0.25">
      <c r="L506" s="69"/>
    </row>
    <row r="507" spans="12:12" x14ac:dyDescent="0.25">
      <c r="L507" s="69"/>
    </row>
    <row r="508" spans="12:12" x14ac:dyDescent="0.25">
      <c r="L508" s="69"/>
    </row>
    <row r="509" spans="12:12" x14ac:dyDescent="0.25">
      <c r="L509" s="69"/>
    </row>
    <row r="510" spans="12:12" x14ac:dyDescent="0.25">
      <c r="L510" s="69"/>
    </row>
    <row r="511" spans="12:12" x14ac:dyDescent="0.25">
      <c r="L511" s="69"/>
    </row>
    <row r="512" spans="12:12" x14ac:dyDescent="0.25">
      <c r="L512" s="69"/>
    </row>
    <row r="513" spans="12:12" x14ac:dyDescent="0.25">
      <c r="L513" s="69"/>
    </row>
    <row r="514" spans="12:12" x14ac:dyDescent="0.25">
      <c r="L514" s="69"/>
    </row>
    <row r="515" spans="12:12" x14ac:dyDescent="0.25">
      <c r="L515" s="69"/>
    </row>
    <row r="516" spans="12:12" x14ac:dyDescent="0.25">
      <c r="L516" s="69"/>
    </row>
    <row r="517" spans="12:12" x14ac:dyDescent="0.25">
      <c r="L517" s="69"/>
    </row>
    <row r="518" spans="12:12" x14ac:dyDescent="0.25">
      <c r="L518" s="69"/>
    </row>
    <row r="519" spans="12:12" x14ac:dyDescent="0.25">
      <c r="L519" s="69"/>
    </row>
    <row r="520" spans="12:12" x14ac:dyDescent="0.25">
      <c r="L520" s="69"/>
    </row>
    <row r="521" spans="12:12" x14ac:dyDescent="0.25">
      <c r="L521" s="69"/>
    </row>
    <row r="522" spans="12:12" x14ac:dyDescent="0.25">
      <c r="L522" s="69"/>
    </row>
    <row r="523" spans="12:12" x14ac:dyDescent="0.25">
      <c r="L523" s="69"/>
    </row>
    <row r="524" spans="12:12" x14ac:dyDescent="0.25">
      <c r="L524" s="69"/>
    </row>
    <row r="525" spans="12:12" x14ac:dyDescent="0.25">
      <c r="L525" s="69"/>
    </row>
    <row r="526" spans="12:12" x14ac:dyDescent="0.25">
      <c r="L526" s="69"/>
    </row>
    <row r="527" spans="12:12" x14ac:dyDescent="0.25">
      <c r="L527" s="69"/>
    </row>
    <row r="528" spans="12:12" x14ac:dyDescent="0.25">
      <c r="L528" s="69"/>
    </row>
    <row r="529" spans="12:12" x14ac:dyDescent="0.25">
      <c r="L529" s="69"/>
    </row>
    <row r="530" spans="12:12" x14ac:dyDescent="0.25">
      <c r="L530" s="69"/>
    </row>
    <row r="531" spans="12:12" x14ac:dyDescent="0.25">
      <c r="L531" s="69"/>
    </row>
    <row r="532" spans="12:12" x14ac:dyDescent="0.25">
      <c r="L532" s="69"/>
    </row>
    <row r="533" spans="12:12" x14ac:dyDescent="0.25">
      <c r="L533" s="69"/>
    </row>
    <row r="534" spans="12:12" x14ac:dyDescent="0.25">
      <c r="L534" s="69"/>
    </row>
    <row r="535" spans="12:12" x14ac:dyDescent="0.25">
      <c r="L535" s="69"/>
    </row>
    <row r="536" spans="12:12" x14ac:dyDescent="0.25">
      <c r="L536" s="69"/>
    </row>
    <row r="537" spans="12:12" x14ac:dyDescent="0.25">
      <c r="L537" s="69"/>
    </row>
    <row r="538" spans="12:12" x14ac:dyDescent="0.25">
      <c r="L538" s="69"/>
    </row>
    <row r="539" spans="12:12" x14ac:dyDescent="0.25">
      <c r="L539" s="69"/>
    </row>
    <row r="540" spans="12:12" x14ac:dyDescent="0.25">
      <c r="L540" s="69"/>
    </row>
    <row r="541" spans="12:12" x14ac:dyDescent="0.25">
      <c r="L541" s="69"/>
    </row>
    <row r="542" spans="12:12" x14ac:dyDescent="0.25">
      <c r="L542" s="69"/>
    </row>
    <row r="543" spans="12:12" x14ac:dyDescent="0.25">
      <c r="L543" s="69"/>
    </row>
    <row r="544" spans="12:12" x14ac:dyDescent="0.25">
      <c r="L544" s="69"/>
    </row>
    <row r="545" spans="12:12" x14ac:dyDescent="0.25">
      <c r="L545" s="69"/>
    </row>
    <row r="546" spans="12:12" x14ac:dyDescent="0.25">
      <c r="L546" s="69"/>
    </row>
    <row r="547" spans="12:12" x14ac:dyDescent="0.25">
      <c r="L547" s="69"/>
    </row>
    <row r="548" spans="12:12" x14ac:dyDescent="0.25">
      <c r="L548" s="69"/>
    </row>
    <row r="549" spans="12:12" x14ac:dyDescent="0.25">
      <c r="L549" s="69"/>
    </row>
    <row r="550" spans="12:12" x14ac:dyDescent="0.25">
      <c r="L550" s="69"/>
    </row>
    <row r="551" spans="12:12" x14ac:dyDescent="0.25">
      <c r="L551" s="69"/>
    </row>
    <row r="552" spans="12:12" x14ac:dyDescent="0.25">
      <c r="L552" s="69"/>
    </row>
    <row r="553" spans="12:12" x14ac:dyDescent="0.25">
      <c r="L553" s="69"/>
    </row>
    <row r="554" spans="12:12" x14ac:dyDescent="0.25">
      <c r="L554" s="69"/>
    </row>
    <row r="555" spans="12:12" x14ac:dyDescent="0.25">
      <c r="L555" s="69"/>
    </row>
    <row r="556" spans="12:12" x14ac:dyDescent="0.25">
      <c r="L556" s="69"/>
    </row>
    <row r="557" spans="12:12" x14ac:dyDescent="0.25">
      <c r="L557" s="69"/>
    </row>
    <row r="558" spans="12:12" x14ac:dyDescent="0.25">
      <c r="L558" s="69"/>
    </row>
    <row r="559" spans="12:12" x14ac:dyDescent="0.25">
      <c r="L559" s="69"/>
    </row>
    <row r="560" spans="12:12" x14ac:dyDescent="0.25">
      <c r="L560" s="69"/>
    </row>
    <row r="561" spans="12:12" x14ac:dyDescent="0.25">
      <c r="L561" s="69"/>
    </row>
    <row r="562" spans="12:12" x14ac:dyDescent="0.25">
      <c r="L562" s="69"/>
    </row>
    <row r="563" spans="12:12" x14ac:dyDescent="0.25">
      <c r="L563" s="69"/>
    </row>
    <row r="564" spans="12:12" x14ac:dyDescent="0.25">
      <c r="L564" s="69"/>
    </row>
    <row r="565" spans="12:12" x14ac:dyDescent="0.25">
      <c r="L565" s="69"/>
    </row>
    <row r="566" spans="12:12" x14ac:dyDescent="0.25">
      <c r="L566" s="69"/>
    </row>
    <row r="567" spans="12:12" x14ac:dyDescent="0.25">
      <c r="L567" s="69"/>
    </row>
    <row r="568" spans="12:12" x14ac:dyDescent="0.25">
      <c r="L568" s="69"/>
    </row>
    <row r="569" spans="12:12" x14ac:dyDescent="0.25">
      <c r="L569" s="69"/>
    </row>
    <row r="570" spans="12:12" x14ac:dyDescent="0.25">
      <c r="L570" s="69"/>
    </row>
    <row r="571" spans="12:12" x14ac:dyDescent="0.25">
      <c r="L571" s="69"/>
    </row>
    <row r="572" spans="12:12" x14ac:dyDescent="0.25">
      <c r="L572" s="69"/>
    </row>
    <row r="573" spans="12:12" x14ac:dyDescent="0.25">
      <c r="L573" s="69"/>
    </row>
    <row r="574" spans="12:12" x14ac:dyDescent="0.25">
      <c r="L574" s="69"/>
    </row>
    <row r="575" spans="12:12" x14ac:dyDescent="0.25">
      <c r="L575" s="69"/>
    </row>
    <row r="576" spans="12:12" x14ac:dyDescent="0.25">
      <c r="L576" s="69"/>
    </row>
    <row r="577" spans="12:12" x14ac:dyDescent="0.25">
      <c r="L577" s="69"/>
    </row>
    <row r="578" spans="12:12" x14ac:dyDescent="0.25">
      <c r="L578" s="69"/>
    </row>
    <row r="579" spans="12:12" x14ac:dyDescent="0.25">
      <c r="L579" s="69"/>
    </row>
    <row r="580" spans="12:12" x14ac:dyDescent="0.25">
      <c r="L580" s="69"/>
    </row>
    <row r="581" spans="12:12" x14ac:dyDescent="0.25">
      <c r="L581" s="69"/>
    </row>
    <row r="582" spans="12:12" x14ac:dyDescent="0.25">
      <c r="L582" s="69"/>
    </row>
    <row r="583" spans="12:12" x14ac:dyDescent="0.25">
      <c r="L583" s="69"/>
    </row>
    <row r="584" spans="12:12" x14ac:dyDescent="0.25">
      <c r="L584" s="69"/>
    </row>
    <row r="585" spans="12:12" x14ac:dyDescent="0.25">
      <c r="L585" s="69"/>
    </row>
    <row r="586" spans="12:12" x14ac:dyDescent="0.25">
      <c r="L586" s="69"/>
    </row>
    <row r="587" spans="12:12" x14ac:dyDescent="0.25">
      <c r="L587" s="69"/>
    </row>
    <row r="588" spans="12:12" x14ac:dyDescent="0.25">
      <c r="L588" s="69"/>
    </row>
    <row r="589" spans="12:12" x14ac:dyDescent="0.25">
      <c r="L589" s="69"/>
    </row>
    <row r="590" spans="12:12" x14ac:dyDescent="0.25">
      <c r="L590" s="69"/>
    </row>
    <row r="591" spans="12:12" x14ac:dyDescent="0.25">
      <c r="L591" s="69"/>
    </row>
    <row r="592" spans="12:12" x14ac:dyDescent="0.25">
      <c r="L592" s="69"/>
    </row>
    <row r="593" spans="12:12" x14ac:dyDescent="0.25">
      <c r="L593" s="69"/>
    </row>
    <row r="594" spans="12:12" x14ac:dyDescent="0.25">
      <c r="L594" s="69"/>
    </row>
    <row r="595" spans="12:12" x14ac:dyDescent="0.25">
      <c r="L595" s="69"/>
    </row>
    <row r="596" spans="12:12" x14ac:dyDescent="0.25">
      <c r="L596" s="69"/>
    </row>
    <row r="597" spans="12:12" x14ac:dyDescent="0.25">
      <c r="L597" s="69"/>
    </row>
    <row r="598" spans="12:12" x14ac:dyDescent="0.25">
      <c r="L598" s="69"/>
    </row>
    <row r="599" spans="12:12" x14ac:dyDescent="0.25">
      <c r="L599" s="69"/>
    </row>
    <row r="600" spans="12:12" x14ac:dyDescent="0.25">
      <c r="L600" s="69"/>
    </row>
    <row r="601" spans="12:12" x14ac:dyDescent="0.25">
      <c r="L601" s="69"/>
    </row>
    <row r="602" spans="12:12" x14ac:dyDescent="0.25">
      <c r="L602" s="69"/>
    </row>
    <row r="603" spans="12:12" x14ac:dyDescent="0.25">
      <c r="L603" s="69"/>
    </row>
    <row r="604" spans="12:12" x14ac:dyDescent="0.25">
      <c r="L604" s="69"/>
    </row>
    <row r="605" spans="12:12" x14ac:dyDescent="0.25">
      <c r="L605" s="69"/>
    </row>
    <row r="606" spans="12:12" x14ac:dyDescent="0.25">
      <c r="L606" s="69"/>
    </row>
    <row r="607" spans="12:12" x14ac:dyDescent="0.25">
      <c r="L607" s="69"/>
    </row>
    <row r="608" spans="12:12" x14ac:dyDescent="0.25">
      <c r="L608" s="69"/>
    </row>
    <row r="609" spans="12:12" x14ac:dyDescent="0.25">
      <c r="L609" s="69"/>
    </row>
    <row r="610" spans="12:12" x14ac:dyDescent="0.25">
      <c r="L610" s="69"/>
    </row>
    <row r="611" spans="12:12" x14ac:dyDescent="0.25">
      <c r="L611" s="69"/>
    </row>
    <row r="612" spans="12:12" x14ac:dyDescent="0.25">
      <c r="L612" s="69"/>
    </row>
    <row r="613" spans="12:12" x14ac:dyDescent="0.25">
      <c r="L613" s="69"/>
    </row>
    <row r="614" spans="12:12" x14ac:dyDescent="0.25">
      <c r="L614" s="69"/>
    </row>
    <row r="615" spans="12:12" x14ac:dyDescent="0.25">
      <c r="L615" s="69"/>
    </row>
    <row r="616" spans="12:12" x14ac:dyDescent="0.25">
      <c r="L616" s="69"/>
    </row>
    <row r="617" spans="12:12" x14ac:dyDescent="0.25">
      <c r="L617" s="69"/>
    </row>
    <row r="618" spans="12:12" x14ac:dyDescent="0.25">
      <c r="L618" s="69"/>
    </row>
    <row r="619" spans="12:12" x14ac:dyDescent="0.25">
      <c r="L619" s="69"/>
    </row>
    <row r="620" spans="12:12" x14ac:dyDescent="0.25">
      <c r="L620" s="69"/>
    </row>
    <row r="621" spans="12:12" x14ac:dyDescent="0.25">
      <c r="L621" s="69"/>
    </row>
    <row r="622" spans="12:12" x14ac:dyDescent="0.25">
      <c r="L622" s="69"/>
    </row>
    <row r="623" spans="12:12" x14ac:dyDescent="0.25">
      <c r="L623" s="69"/>
    </row>
    <row r="624" spans="12:12" x14ac:dyDescent="0.25">
      <c r="L624" s="69"/>
    </row>
    <row r="625" spans="12:12" x14ac:dyDescent="0.25">
      <c r="L625" s="69"/>
    </row>
    <row r="626" spans="12:12" x14ac:dyDescent="0.25">
      <c r="L626" s="69"/>
    </row>
    <row r="627" spans="12:12" x14ac:dyDescent="0.25">
      <c r="L627" s="69"/>
    </row>
    <row r="628" spans="12:12" x14ac:dyDescent="0.25">
      <c r="L628" s="69"/>
    </row>
    <row r="629" spans="12:12" x14ac:dyDescent="0.25">
      <c r="L629" s="69"/>
    </row>
    <row r="630" spans="12:12" x14ac:dyDescent="0.25">
      <c r="L630" s="69"/>
    </row>
    <row r="631" spans="12:12" x14ac:dyDescent="0.25">
      <c r="L631" s="69"/>
    </row>
    <row r="632" spans="12:12" x14ac:dyDescent="0.25">
      <c r="L632" s="69"/>
    </row>
    <row r="633" spans="12:12" x14ac:dyDescent="0.25">
      <c r="L633" s="69"/>
    </row>
    <row r="634" spans="12:12" x14ac:dyDescent="0.25">
      <c r="L634" s="69"/>
    </row>
    <row r="635" spans="12:12" x14ac:dyDescent="0.25">
      <c r="L635" s="69"/>
    </row>
    <row r="636" spans="12:12" x14ac:dyDescent="0.25">
      <c r="L636" s="69"/>
    </row>
    <row r="637" spans="12:12" x14ac:dyDescent="0.25">
      <c r="L637" s="69"/>
    </row>
    <row r="638" spans="12:12" x14ac:dyDescent="0.25">
      <c r="L638" s="69"/>
    </row>
    <row r="639" spans="12:12" x14ac:dyDescent="0.25">
      <c r="L639" s="69"/>
    </row>
    <row r="640" spans="12:12" x14ac:dyDescent="0.25">
      <c r="L640" s="69"/>
    </row>
    <row r="641" spans="12:12" x14ac:dyDescent="0.25">
      <c r="L641" s="69"/>
    </row>
    <row r="642" spans="12:12" x14ac:dyDescent="0.25">
      <c r="L642" s="69"/>
    </row>
    <row r="643" spans="12:12" x14ac:dyDescent="0.25">
      <c r="L643" s="69"/>
    </row>
    <row r="644" spans="12:12" x14ac:dyDescent="0.25">
      <c r="L644" s="69"/>
    </row>
    <row r="645" spans="12:12" x14ac:dyDescent="0.25">
      <c r="L645" s="69"/>
    </row>
    <row r="646" spans="12:12" x14ac:dyDescent="0.25">
      <c r="L646" s="69"/>
    </row>
    <row r="647" spans="12:12" x14ac:dyDescent="0.25">
      <c r="L647" s="69"/>
    </row>
    <row r="648" spans="12:12" x14ac:dyDescent="0.25">
      <c r="L648" s="69"/>
    </row>
    <row r="649" spans="12:12" x14ac:dyDescent="0.25">
      <c r="L649" s="69"/>
    </row>
    <row r="650" spans="12:12" x14ac:dyDescent="0.25">
      <c r="L650" s="69"/>
    </row>
    <row r="651" spans="12:12" x14ac:dyDescent="0.25">
      <c r="L651" s="69"/>
    </row>
    <row r="652" spans="12:12" x14ac:dyDescent="0.25">
      <c r="L652" s="69"/>
    </row>
    <row r="653" spans="12:12" x14ac:dyDescent="0.25">
      <c r="L653" s="69"/>
    </row>
    <row r="654" spans="12:12" x14ac:dyDescent="0.25">
      <c r="L654" s="69"/>
    </row>
    <row r="655" spans="12:12" x14ac:dyDescent="0.25">
      <c r="L655" s="69"/>
    </row>
    <row r="656" spans="12:12" x14ac:dyDescent="0.25">
      <c r="L656" s="69"/>
    </row>
    <row r="657" spans="12:12" x14ac:dyDescent="0.25">
      <c r="L657" s="69"/>
    </row>
    <row r="658" spans="12:12" x14ac:dyDescent="0.25">
      <c r="L658" s="69"/>
    </row>
    <row r="659" spans="12:12" x14ac:dyDescent="0.25">
      <c r="L659" s="69"/>
    </row>
    <row r="660" spans="12:12" x14ac:dyDescent="0.25">
      <c r="L660" s="69"/>
    </row>
    <row r="661" spans="12:12" x14ac:dyDescent="0.25">
      <c r="L661" s="69"/>
    </row>
    <row r="662" spans="12:12" x14ac:dyDescent="0.25">
      <c r="L662" s="69"/>
    </row>
    <row r="663" spans="12:12" x14ac:dyDescent="0.25">
      <c r="L663" s="69"/>
    </row>
    <row r="664" spans="12:12" x14ac:dyDescent="0.25">
      <c r="L664" s="69"/>
    </row>
    <row r="665" spans="12:12" x14ac:dyDescent="0.25">
      <c r="L665" s="69"/>
    </row>
    <row r="666" spans="12:12" x14ac:dyDescent="0.25">
      <c r="L666" s="69"/>
    </row>
    <row r="667" spans="12:12" x14ac:dyDescent="0.25">
      <c r="L667" s="69"/>
    </row>
    <row r="668" spans="12:12" x14ac:dyDescent="0.25">
      <c r="L668" s="69"/>
    </row>
    <row r="669" spans="12:12" x14ac:dyDescent="0.25">
      <c r="L669" s="69"/>
    </row>
    <row r="670" spans="12:12" x14ac:dyDescent="0.25">
      <c r="L670" s="69"/>
    </row>
    <row r="671" spans="12:12" x14ac:dyDescent="0.25">
      <c r="L671" s="69"/>
    </row>
    <row r="672" spans="12:12" x14ac:dyDescent="0.25">
      <c r="L672" s="69"/>
    </row>
    <row r="673" spans="12:12" x14ac:dyDescent="0.25">
      <c r="L673" s="69"/>
    </row>
    <row r="674" spans="12:12" x14ac:dyDescent="0.25">
      <c r="L674" s="69"/>
    </row>
    <row r="675" spans="12:12" x14ac:dyDescent="0.25">
      <c r="L675" s="69"/>
    </row>
    <row r="676" spans="12:12" x14ac:dyDescent="0.25">
      <c r="L676" s="69"/>
    </row>
    <row r="677" spans="12:12" x14ac:dyDescent="0.25">
      <c r="L677" s="69"/>
    </row>
    <row r="678" spans="12:12" x14ac:dyDescent="0.25">
      <c r="L678" s="69"/>
    </row>
    <row r="679" spans="12:12" x14ac:dyDescent="0.25">
      <c r="L679" s="69"/>
    </row>
    <row r="680" spans="12:12" x14ac:dyDescent="0.25">
      <c r="L680" s="69"/>
    </row>
    <row r="681" spans="12:12" x14ac:dyDescent="0.25">
      <c r="L681" s="69"/>
    </row>
    <row r="682" spans="12:12" x14ac:dyDescent="0.25">
      <c r="L682" s="69"/>
    </row>
    <row r="683" spans="12:12" x14ac:dyDescent="0.25">
      <c r="L683" s="69"/>
    </row>
    <row r="684" spans="12:12" x14ac:dyDescent="0.25">
      <c r="L684" s="69"/>
    </row>
    <row r="685" spans="12:12" x14ac:dyDescent="0.25">
      <c r="L685" s="69"/>
    </row>
    <row r="686" spans="12:12" x14ac:dyDescent="0.25">
      <c r="L686" s="69"/>
    </row>
    <row r="687" spans="12:12" x14ac:dyDescent="0.25">
      <c r="L687" s="69"/>
    </row>
    <row r="688" spans="12:12" x14ac:dyDescent="0.25">
      <c r="L688" s="69"/>
    </row>
    <row r="689" spans="12:12" x14ac:dyDescent="0.25">
      <c r="L689" s="69"/>
    </row>
    <row r="690" spans="12:12" x14ac:dyDescent="0.25">
      <c r="L690" s="69"/>
    </row>
    <row r="691" spans="12:12" x14ac:dyDescent="0.25">
      <c r="L691" s="69"/>
    </row>
    <row r="692" spans="12:12" x14ac:dyDescent="0.25">
      <c r="L692" s="69"/>
    </row>
    <row r="693" spans="12:12" x14ac:dyDescent="0.25">
      <c r="L693" s="69"/>
    </row>
    <row r="694" spans="12:12" x14ac:dyDescent="0.25">
      <c r="L694" s="69"/>
    </row>
    <row r="695" spans="12:12" x14ac:dyDescent="0.25">
      <c r="L695" s="69"/>
    </row>
    <row r="696" spans="12:12" x14ac:dyDescent="0.25">
      <c r="L696" s="69"/>
    </row>
    <row r="697" spans="12:12" x14ac:dyDescent="0.25">
      <c r="L697" s="69"/>
    </row>
    <row r="698" spans="12:12" x14ac:dyDescent="0.25">
      <c r="L698" s="69"/>
    </row>
    <row r="699" spans="12:12" x14ac:dyDescent="0.25">
      <c r="L699" s="69"/>
    </row>
    <row r="700" spans="12:12" x14ac:dyDescent="0.25">
      <c r="L700" s="69"/>
    </row>
    <row r="701" spans="12:12" x14ac:dyDescent="0.25">
      <c r="L701" s="69"/>
    </row>
    <row r="702" spans="12:12" x14ac:dyDescent="0.25">
      <c r="L702" s="69"/>
    </row>
    <row r="703" spans="12:12" x14ac:dyDescent="0.25">
      <c r="L703" s="69"/>
    </row>
    <row r="704" spans="12:12" x14ac:dyDescent="0.25">
      <c r="L704" s="69"/>
    </row>
    <row r="705" spans="12:12" x14ac:dyDescent="0.25">
      <c r="L705" s="69"/>
    </row>
    <row r="706" spans="12:12" x14ac:dyDescent="0.25">
      <c r="L706" s="69"/>
    </row>
    <row r="707" spans="12:12" x14ac:dyDescent="0.25">
      <c r="L707" s="69"/>
    </row>
    <row r="708" spans="12:12" x14ac:dyDescent="0.25">
      <c r="L708" s="69"/>
    </row>
    <row r="709" spans="12:12" x14ac:dyDescent="0.25">
      <c r="L709" s="69"/>
    </row>
    <row r="710" spans="12:12" x14ac:dyDescent="0.25">
      <c r="L710" s="69"/>
    </row>
    <row r="711" spans="12:12" x14ac:dyDescent="0.25">
      <c r="L711" s="69"/>
    </row>
    <row r="712" spans="12:12" x14ac:dyDescent="0.25">
      <c r="L712" s="69"/>
    </row>
    <row r="713" spans="12:12" x14ac:dyDescent="0.25">
      <c r="L713" s="69"/>
    </row>
    <row r="714" spans="12:12" x14ac:dyDescent="0.25">
      <c r="L714" s="69"/>
    </row>
    <row r="715" spans="12:12" x14ac:dyDescent="0.25">
      <c r="L715" s="69"/>
    </row>
    <row r="716" spans="12:12" x14ac:dyDescent="0.25">
      <c r="L716" s="69"/>
    </row>
    <row r="717" spans="12:12" x14ac:dyDescent="0.25">
      <c r="L717" s="69"/>
    </row>
    <row r="718" spans="12:12" x14ac:dyDescent="0.25">
      <c r="L718" s="69"/>
    </row>
    <row r="719" spans="12:12" x14ac:dyDescent="0.25">
      <c r="L719" s="69"/>
    </row>
    <row r="720" spans="12:12" x14ac:dyDescent="0.25">
      <c r="L720" s="69"/>
    </row>
    <row r="721" spans="12:12" x14ac:dyDescent="0.25">
      <c r="L721" s="69"/>
    </row>
    <row r="722" spans="12:12" x14ac:dyDescent="0.25">
      <c r="L722" s="69"/>
    </row>
    <row r="723" spans="12:12" x14ac:dyDescent="0.25">
      <c r="L723" s="69"/>
    </row>
    <row r="724" spans="12:12" x14ac:dyDescent="0.25">
      <c r="L724" s="69"/>
    </row>
    <row r="725" spans="12:12" x14ac:dyDescent="0.25">
      <c r="L725" s="69"/>
    </row>
    <row r="726" spans="12:12" x14ac:dyDescent="0.25">
      <c r="L726" s="69"/>
    </row>
    <row r="727" spans="12:12" x14ac:dyDescent="0.25">
      <c r="L727" s="69"/>
    </row>
    <row r="728" spans="12:12" x14ac:dyDescent="0.25">
      <c r="L728" s="69"/>
    </row>
    <row r="729" spans="12:12" x14ac:dyDescent="0.25">
      <c r="L729" s="69"/>
    </row>
    <row r="730" spans="12:12" x14ac:dyDescent="0.25">
      <c r="L730" s="69"/>
    </row>
    <row r="731" spans="12:12" x14ac:dyDescent="0.25">
      <c r="L731" s="69"/>
    </row>
    <row r="732" spans="12:12" x14ac:dyDescent="0.25">
      <c r="L732" s="69"/>
    </row>
    <row r="733" spans="12:12" x14ac:dyDescent="0.25">
      <c r="L733" s="69"/>
    </row>
    <row r="734" spans="12:12" x14ac:dyDescent="0.25">
      <c r="L734" s="69"/>
    </row>
    <row r="735" spans="12:12" x14ac:dyDescent="0.25">
      <c r="L735" s="69"/>
    </row>
    <row r="736" spans="12:12" x14ac:dyDescent="0.25">
      <c r="L736" s="69"/>
    </row>
    <row r="737" spans="12:12" x14ac:dyDescent="0.25">
      <c r="L737" s="69"/>
    </row>
    <row r="738" spans="12:12" x14ac:dyDescent="0.25">
      <c r="L738" s="69"/>
    </row>
    <row r="739" spans="12:12" x14ac:dyDescent="0.25">
      <c r="L739" s="69"/>
    </row>
    <row r="740" spans="12:12" x14ac:dyDescent="0.25">
      <c r="L740" s="69"/>
    </row>
    <row r="741" spans="12:12" x14ac:dyDescent="0.25">
      <c r="L741" s="69"/>
    </row>
    <row r="742" spans="12:12" x14ac:dyDescent="0.25">
      <c r="L742" s="69"/>
    </row>
    <row r="743" spans="12:12" x14ac:dyDescent="0.25">
      <c r="L743" s="69"/>
    </row>
    <row r="744" spans="12:12" x14ac:dyDescent="0.25">
      <c r="L744" s="69"/>
    </row>
    <row r="745" spans="12:12" x14ac:dyDescent="0.25">
      <c r="L745" s="69"/>
    </row>
    <row r="746" spans="12:12" x14ac:dyDescent="0.25">
      <c r="L746" s="69"/>
    </row>
    <row r="747" spans="12:12" x14ac:dyDescent="0.25">
      <c r="L747" s="69"/>
    </row>
    <row r="748" spans="12:12" x14ac:dyDescent="0.25">
      <c r="L748" s="69"/>
    </row>
    <row r="749" spans="12:12" x14ac:dyDescent="0.25">
      <c r="L749" s="69"/>
    </row>
    <row r="750" spans="12:12" x14ac:dyDescent="0.25">
      <c r="L750" s="69"/>
    </row>
    <row r="751" spans="12:12" x14ac:dyDescent="0.25">
      <c r="L751" s="69"/>
    </row>
    <row r="752" spans="12:12" x14ac:dyDescent="0.25">
      <c r="L752" s="69"/>
    </row>
    <row r="753" spans="12:12" x14ac:dyDescent="0.25">
      <c r="L753" s="69"/>
    </row>
    <row r="754" spans="12:12" x14ac:dyDescent="0.25">
      <c r="L754" s="69"/>
    </row>
    <row r="755" spans="12:12" x14ac:dyDescent="0.25">
      <c r="L755" s="69"/>
    </row>
    <row r="756" spans="12:12" x14ac:dyDescent="0.25">
      <c r="L756" s="69"/>
    </row>
    <row r="757" spans="12:12" x14ac:dyDescent="0.25">
      <c r="L757" s="69"/>
    </row>
    <row r="758" spans="12:12" x14ac:dyDescent="0.25">
      <c r="L758" s="69"/>
    </row>
    <row r="759" spans="12:12" x14ac:dyDescent="0.25">
      <c r="L759" s="69"/>
    </row>
    <row r="760" spans="12:12" x14ac:dyDescent="0.25">
      <c r="L760" s="69"/>
    </row>
    <row r="761" spans="12:12" x14ac:dyDescent="0.25">
      <c r="L761" s="69"/>
    </row>
    <row r="762" spans="12:12" x14ac:dyDescent="0.25">
      <c r="L762" s="69"/>
    </row>
    <row r="763" spans="12:12" x14ac:dyDescent="0.25">
      <c r="L763" s="69"/>
    </row>
    <row r="764" spans="12:12" x14ac:dyDescent="0.25">
      <c r="L764" s="69"/>
    </row>
    <row r="765" spans="12:12" x14ac:dyDescent="0.25">
      <c r="L765" s="69"/>
    </row>
    <row r="766" spans="12:12" x14ac:dyDescent="0.25">
      <c r="L766" s="69"/>
    </row>
    <row r="767" spans="12:12" x14ac:dyDescent="0.25">
      <c r="L767" s="69"/>
    </row>
    <row r="768" spans="12:12" x14ac:dyDescent="0.25">
      <c r="L768" s="69"/>
    </row>
    <row r="769" spans="12:12" x14ac:dyDescent="0.25">
      <c r="L769" s="69"/>
    </row>
    <row r="770" spans="12:12" x14ac:dyDescent="0.25">
      <c r="L770" s="69"/>
    </row>
    <row r="771" spans="12:12" x14ac:dyDescent="0.25">
      <c r="L771" s="69"/>
    </row>
    <row r="772" spans="12:12" x14ac:dyDescent="0.25">
      <c r="L772" s="69"/>
    </row>
    <row r="773" spans="12:12" x14ac:dyDescent="0.25">
      <c r="L773" s="69"/>
    </row>
    <row r="774" spans="12:12" x14ac:dyDescent="0.25">
      <c r="L774" s="69"/>
    </row>
    <row r="775" spans="12:12" x14ac:dyDescent="0.25">
      <c r="L775" s="69"/>
    </row>
    <row r="776" spans="12:12" x14ac:dyDescent="0.25">
      <c r="L776" s="69"/>
    </row>
    <row r="777" spans="12:12" x14ac:dyDescent="0.25">
      <c r="L777" s="69"/>
    </row>
    <row r="778" spans="12:12" x14ac:dyDescent="0.25">
      <c r="L778" s="69"/>
    </row>
    <row r="779" spans="12:12" x14ac:dyDescent="0.25">
      <c r="L779" s="69"/>
    </row>
    <row r="780" spans="12:12" x14ac:dyDescent="0.25">
      <c r="L780" s="69"/>
    </row>
    <row r="781" spans="12:12" x14ac:dyDescent="0.25">
      <c r="L781" s="69"/>
    </row>
    <row r="782" spans="12:12" x14ac:dyDescent="0.25">
      <c r="L782" s="69"/>
    </row>
    <row r="783" spans="12:12" x14ac:dyDescent="0.25">
      <c r="L783" s="69"/>
    </row>
    <row r="784" spans="12:12" x14ac:dyDescent="0.25">
      <c r="L784" s="69"/>
    </row>
    <row r="785" spans="12:12" x14ac:dyDescent="0.25">
      <c r="L785" s="69"/>
    </row>
    <row r="786" spans="12:12" x14ac:dyDescent="0.25">
      <c r="L786" s="69"/>
    </row>
    <row r="787" spans="12:12" x14ac:dyDescent="0.25">
      <c r="L787" s="69"/>
    </row>
    <row r="788" spans="12:12" x14ac:dyDescent="0.25">
      <c r="L788" s="69"/>
    </row>
    <row r="789" spans="12:12" x14ac:dyDescent="0.25">
      <c r="L789" s="69"/>
    </row>
    <row r="790" spans="12:12" x14ac:dyDescent="0.25">
      <c r="L790" s="69"/>
    </row>
    <row r="791" spans="12:12" x14ac:dyDescent="0.25">
      <c r="L791" s="69"/>
    </row>
    <row r="792" spans="12:12" x14ac:dyDescent="0.25">
      <c r="L792" s="69"/>
    </row>
    <row r="793" spans="12:12" x14ac:dyDescent="0.25">
      <c r="L793" s="69"/>
    </row>
    <row r="794" spans="12:12" x14ac:dyDescent="0.25">
      <c r="L794" s="69"/>
    </row>
    <row r="795" spans="12:12" x14ac:dyDescent="0.25">
      <c r="L795" s="69"/>
    </row>
    <row r="796" spans="12:12" x14ac:dyDescent="0.25">
      <c r="L796" s="69"/>
    </row>
    <row r="797" spans="12:12" x14ac:dyDescent="0.25">
      <c r="L797" s="69"/>
    </row>
    <row r="798" spans="12:12" x14ac:dyDescent="0.25">
      <c r="L798" s="69"/>
    </row>
    <row r="799" spans="12:12" x14ac:dyDescent="0.25">
      <c r="L799" s="69"/>
    </row>
    <row r="800" spans="12:12" x14ac:dyDescent="0.25">
      <c r="L800" s="69"/>
    </row>
    <row r="801" spans="12:12" x14ac:dyDescent="0.25">
      <c r="L801" s="69"/>
    </row>
    <row r="802" spans="12:12" x14ac:dyDescent="0.25">
      <c r="L802" s="69"/>
    </row>
    <row r="803" spans="12:12" x14ac:dyDescent="0.25">
      <c r="L803" s="69"/>
    </row>
    <row r="804" spans="12:12" x14ac:dyDescent="0.25">
      <c r="L804" s="69"/>
    </row>
    <row r="805" spans="12:12" x14ac:dyDescent="0.25">
      <c r="L805" s="69"/>
    </row>
    <row r="806" spans="12:12" x14ac:dyDescent="0.25">
      <c r="L806" s="69"/>
    </row>
    <row r="807" spans="12:12" x14ac:dyDescent="0.25">
      <c r="L807" s="69"/>
    </row>
    <row r="808" spans="12:12" x14ac:dyDescent="0.25">
      <c r="L808" s="69"/>
    </row>
    <row r="809" spans="12:12" x14ac:dyDescent="0.25">
      <c r="L809" s="69"/>
    </row>
    <row r="810" spans="12:12" x14ac:dyDescent="0.25">
      <c r="L810" s="69"/>
    </row>
    <row r="811" spans="12:12" x14ac:dyDescent="0.25">
      <c r="L811" s="69"/>
    </row>
    <row r="812" spans="12:12" x14ac:dyDescent="0.25">
      <c r="L812" s="69"/>
    </row>
    <row r="813" spans="12:12" x14ac:dyDescent="0.25">
      <c r="L813" s="69"/>
    </row>
    <row r="814" spans="12:12" x14ac:dyDescent="0.25">
      <c r="L814" s="69"/>
    </row>
    <row r="815" spans="12:12" x14ac:dyDescent="0.25">
      <c r="L815" s="69"/>
    </row>
    <row r="816" spans="12:12" x14ac:dyDescent="0.25">
      <c r="L816" s="69"/>
    </row>
    <row r="817" spans="12:12" x14ac:dyDescent="0.25">
      <c r="L817" s="69"/>
    </row>
    <row r="818" spans="12:12" x14ac:dyDescent="0.25">
      <c r="L818" s="69"/>
    </row>
    <row r="819" spans="12:12" x14ac:dyDescent="0.25">
      <c r="L819" s="69"/>
    </row>
    <row r="820" spans="12:12" x14ac:dyDescent="0.25">
      <c r="L820" s="69"/>
    </row>
    <row r="821" spans="12:12" x14ac:dyDescent="0.25">
      <c r="L821" s="69"/>
    </row>
    <row r="822" spans="12:12" x14ac:dyDescent="0.25">
      <c r="L822" s="69"/>
    </row>
    <row r="823" spans="12:12" x14ac:dyDescent="0.25">
      <c r="L823" s="69"/>
    </row>
    <row r="824" spans="12:12" x14ac:dyDescent="0.25">
      <c r="L824" s="69"/>
    </row>
    <row r="825" spans="12:12" x14ac:dyDescent="0.25">
      <c r="L825" s="69"/>
    </row>
    <row r="826" spans="12:12" x14ac:dyDescent="0.25">
      <c r="L826" s="69"/>
    </row>
    <row r="827" spans="12:12" x14ac:dyDescent="0.25">
      <c r="L827" s="69"/>
    </row>
    <row r="828" spans="12:12" x14ac:dyDescent="0.25">
      <c r="L828" s="69"/>
    </row>
    <row r="829" spans="12:12" x14ac:dyDescent="0.25">
      <c r="L829" s="69"/>
    </row>
    <row r="830" spans="12:12" x14ac:dyDescent="0.25">
      <c r="L830" s="69"/>
    </row>
    <row r="831" spans="12:12" x14ac:dyDescent="0.25">
      <c r="L831" s="69"/>
    </row>
    <row r="832" spans="12:12" x14ac:dyDescent="0.25">
      <c r="L832" s="69"/>
    </row>
    <row r="833" spans="12:12" x14ac:dyDescent="0.25">
      <c r="L833" s="69"/>
    </row>
    <row r="834" spans="12:12" x14ac:dyDescent="0.25">
      <c r="L834" s="69"/>
    </row>
    <row r="835" spans="12:12" x14ac:dyDescent="0.25">
      <c r="L835" s="69"/>
    </row>
    <row r="836" spans="12:12" x14ac:dyDescent="0.25">
      <c r="L836" s="69"/>
    </row>
    <row r="837" spans="12:12" x14ac:dyDescent="0.25">
      <c r="L837" s="69"/>
    </row>
    <row r="838" spans="12:12" x14ac:dyDescent="0.25">
      <c r="L838" s="69"/>
    </row>
    <row r="839" spans="12:12" x14ac:dyDescent="0.25">
      <c r="L839" s="69"/>
    </row>
    <row r="840" spans="12:12" x14ac:dyDescent="0.25">
      <c r="L840" s="69"/>
    </row>
    <row r="841" spans="12:12" x14ac:dyDescent="0.25">
      <c r="L841" s="69"/>
    </row>
    <row r="842" spans="12:12" x14ac:dyDescent="0.25">
      <c r="L842" s="69"/>
    </row>
    <row r="843" spans="12:12" x14ac:dyDescent="0.25">
      <c r="L843" s="69"/>
    </row>
    <row r="844" spans="12:12" x14ac:dyDescent="0.25">
      <c r="L844" s="69"/>
    </row>
    <row r="845" spans="12:12" x14ac:dyDescent="0.25">
      <c r="L845" s="69"/>
    </row>
    <row r="846" spans="12:12" x14ac:dyDescent="0.25">
      <c r="L846" s="69"/>
    </row>
    <row r="847" spans="12:12" x14ac:dyDescent="0.25">
      <c r="L847" s="69"/>
    </row>
    <row r="848" spans="12:12" x14ac:dyDescent="0.25">
      <c r="L848" s="69"/>
    </row>
    <row r="849" spans="12:12" x14ac:dyDescent="0.25">
      <c r="L849" s="69"/>
    </row>
    <row r="850" spans="12:12" x14ac:dyDescent="0.25">
      <c r="L850" s="69"/>
    </row>
    <row r="851" spans="12:12" x14ac:dyDescent="0.25">
      <c r="L851" s="69"/>
    </row>
    <row r="852" spans="12:12" x14ac:dyDescent="0.25">
      <c r="L852" s="69"/>
    </row>
    <row r="853" spans="12:12" x14ac:dyDescent="0.25">
      <c r="L853" s="69"/>
    </row>
    <row r="854" spans="12:12" x14ac:dyDescent="0.25">
      <c r="L854" s="69"/>
    </row>
    <row r="855" spans="12:12" x14ac:dyDescent="0.25">
      <c r="L855" s="69"/>
    </row>
    <row r="856" spans="12:12" x14ac:dyDescent="0.25">
      <c r="L856" s="69"/>
    </row>
    <row r="857" spans="12:12" x14ac:dyDescent="0.25">
      <c r="L857" s="69"/>
    </row>
    <row r="858" spans="12:12" x14ac:dyDescent="0.25">
      <c r="L858" s="69"/>
    </row>
    <row r="859" spans="12:12" x14ac:dyDescent="0.25">
      <c r="L859" s="69"/>
    </row>
    <row r="860" spans="12:12" x14ac:dyDescent="0.25">
      <c r="L860" s="69"/>
    </row>
    <row r="861" spans="12:12" x14ac:dyDescent="0.25">
      <c r="L861" s="69"/>
    </row>
    <row r="862" spans="12:12" x14ac:dyDescent="0.25">
      <c r="L862" s="69"/>
    </row>
    <row r="863" spans="12:12" x14ac:dyDescent="0.25">
      <c r="L863" s="69"/>
    </row>
    <row r="864" spans="12:12" x14ac:dyDescent="0.25">
      <c r="L864" s="69"/>
    </row>
    <row r="865" spans="12:12" x14ac:dyDescent="0.25">
      <c r="L865" s="69"/>
    </row>
    <row r="866" spans="12:12" x14ac:dyDescent="0.25">
      <c r="L866" s="69"/>
    </row>
    <row r="867" spans="12:12" x14ac:dyDescent="0.25">
      <c r="L867" s="69"/>
    </row>
    <row r="868" spans="12:12" x14ac:dyDescent="0.25">
      <c r="L868" s="69"/>
    </row>
    <row r="869" spans="12:12" x14ac:dyDescent="0.25">
      <c r="L869" s="69"/>
    </row>
    <row r="870" spans="12:12" x14ac:dyDescent="0.25">
      <c r="L870" s="69"/>
    </row>
    <row r="871" spans="12:12" x14ac:dyDescent="0.25">
      <c r="L871" s="69"/>
    </row>
    <row r="872" spans="12:12" x14ac:dyDescent="0.25">
      <c r="L872" s="69"/>
    </row>
    <row r="873" spans="12:12" x14ac:dyDescent="0.25">
      <c r="L873" s="69"/>
    </row>
    <row r="874" spans="12:12" x14ac:dyDescent="0.25">
      <c r="L874" s="69"/>
    </row>
    <row r="875" spans="12:12" x14ac:dyDescent="0.25">
      <c r="L875" s="69"/>
    </row>
    <row r="876" spans="12:12" x14ac:dyDescent="0.25">
      <c r="L876" s="69"/>
    </row>
    <row r="877" spans="12:12" x14ac:dyDescent="0.25">
      <c r="L877" s="69"/>
    </row>
    <row r="878" spans="12:12" x14ac:dyDescent="0.25">
      <c r="L878" s="69"/>
    </row>
    <row r="879" spans="12:12" x14ac:dyDescent="0.25">
      <c r="L879" s="69"/>
    </row>
    <row r="880" spans="12:12" x14ac:dyDescent="0.25">
      <c r="L880" s="69"/>
    </row>
    <row r="881" spans="12:12" x14ac:dyDescent="0.25">
      <c r="L881" s="69"/>
    </row>
    <row r="882" spans="12:12" x14ac:dyDescent="0.25">
      <c r="L882" s="69"/>
    </row>
    <row r="883" spans="12:12" x14ac:dyDescent="0.25">
      <c r="L883" s="69"/>
    </row>
    <row r="884" spans="12:12" x14ac:dyDescent="0.25">
      <c r="L884" s="69"/>
    </row>
    <row r="885" spans="12:12" x14ac:dyDescent="0.25">
      <c r="L885" s="69"/>
    </row>
    <row r="886" spans="12:12" x14ac:dyDescent="0.25">
      <c r="L886" s="69"/>
    </row>
    <row r="887" spans="12:12" x14ac:dyDescent="0.25">
      <c r="L887" s="69"/>
    </row>
    <row r="888" spans="12:12" x14ac:dyDescent="0.25">
      <c r="L888" s="69"/>
    </row>
    <row r="889" spans="12:12" x14ac:dyDescent="0.25">
      <c r="L889" s="69"/>
    </row>
    <row r="890" spans="12:12" x14ac:dyDescent="0.25">
      <c r="L890" s="69"/>
    </row>
    <row r="891" spans="12:12" x14ac:dyDescent="0.25">
      <c r="L891" s="69"/>
    </row>
    <row r="892" spans="12:12" x14ac:dyDescent="0.25">
      <c r="L892" s="69"/>
    </row>
    <row r="893" spans="12:12" x14ac:dyDescent="0.25">
      <c r="L893" s="69"/>
    </row>
    <row r="894" spans="12:12" x14ac:dyDescent="0.25">
      <c r="L894" s="69"/>
    </row>
    <row r="895" spans="12:12" x14ac:dyDescent="0.25">
      <c r="L895" s="69"/>
    </row>
    <row r="896" spans="12:12" x14ac:dyDescent="0.25">
      <c r="L896" s="69"/>
    </row>
    <row r="897" spans="12:12" x14ac:dyDescent="0.25">
      <c r="L897" s="69"/>
    </row>
    <row r="898" spans="12:12" x14ac:dyDescent="0.25">
      <c r="L898" s="69"/>
    </row>
    <row r="899" spans="12:12" x14ac:dyDescent="0.25">
      <c r="L899" s="69"/>
    </row>
    <row r="900" spans="12:12" x14ac:dyDescent="0.25">
      <c r="L900" s="69"/>
    </row>
    <row r="901" spans="12:12" x14ac:dyDescent="0.25">
      <c r="L901" s="69"/>
    </row>
    <row r="902" spans="12:12" x14ac:dyDescent="0.25">
      <c r="L902" s="69"/>
    </row>
    <row r="903" spans="12:12" x14ac:dyDescent="0.25">
      <c r="L903" s="69"/>
    </row>
    <row r="904" spans="12:12" x14ac:dyDescent="0.25">
      <c r="L904" s="69"/>
    </row>
    <row r="905" spans="12:12" x14ac:dyDescent="0.25">
      <c r="L905" s="69"/>
    </row>
    <row r="906" spans="12:12" x14ac:dyDescent="0.25">
      <c r="L906" s="69"/>
    </row>
    <row r="907" spans="12:12" x14ac:dyDescent="0.25">
      <c r="L907" s="69"/>
    </row>
    <row r="908" spans="12:12" x14ac:dyDescent="0.25">
      <c r="L908" s="69"/>
    </row>
    <row r="909" spans="12:12" x14ac:dyDescent="0.25">
      <c r="L909" s="69"/>
    </row>
    <row r="910" spans="12:12" x14ac:dyDescent="0.25">
      <c r="L910" s="69"/>
    </row>
    <row r="911" spans="12:12" x14ac:dyDescent="0.25">
      <c r="L911" s="69"/>
    </row>
    <row r="912" spans="12:12" x14ac:dyDescent="0.25">
      <c r="L912" s="69"/>
    </row>
    <row r="913" spans="12:12" x14ac:dyDescent="0.25">
      <c r="L913" s="69"/>
    </row>
    <row r="914" spans="12:12" x14ac:dyDescent="0.25">
      <c r="L914" s="69"/>
    </row>
    <row r="915" spans="12:12" x14ac:dyDescent="0.25">
      <c r="L915" s="69"/>
    </row>
    <row r="916" spans="12:12" x14ac:dyDescent="0.25">
      <c r="L916" s="69"/>
    </row>
    <row r="917" spans="12:12" x14ac:dyDescent="0.25">
      <c r="L917" s="69"/>
    </row>
    <row r="918" spans="12:12" x14ac:dyDescent="0.25">
      <c r="L918" s="69"/>
    </row>
    <row r="919" spans="12:12" x14ac:dyDescent="0.25">
      <c r="L919" s="69"/>
    </row>
    <row r="920" spans="12:12" x14ac:dyDescent="0.25">
      <c r="L920" s="69"/>
    </row>
    <row r="921" spans="12:12" x14ac:dyDescent="0.25">
      <c r="L921" s="69"/>
    </row>
    <row r="922" spans="12:12" x14ac:dyDescent="0.25">
      <c r="L922" s="69"/>
    </row>
    <row r="923" spans="12:12" x14ac:dyDescent="0.25">
      <c r="L923" s="69"/>
    </row>
  </sheetData>
  <customSheetViews>
    <customSheetView guid="{3750D93B-2A32-4040-BAE5-F8408ECDBB1D}" showGridLines="0">
      <selection activeCell="C80" sqref="C80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9EFA0E2E-4423-4194-BE85-A51AF61C76D7}" showGridLines="0">
      <selection activeCell="H23" sqref="H23"/>
      <pageMargins left="0.511811024" right="0.511811024" top="0.78740157499999996" bottom="0.78740157499999996" header="0.31496062000000002" footer="0.31496062000000002"/>
      <pageSetup paperSize="9" orientation="portrait" r:id="rId2"/>
    </customSheetView>
    <customSheetView guid="{1A030D3C-92EE-4DAF-ABAC-228947DF045D}" showGridLines="0" topLeftCell="A61">
      <selection activeCell="F93" sqref="F93"/>
      <pageMargins left="0.511811024" right="0.511811024" top="0.78740157499999996" bottom="0.78740157499999996" header="0.31496062000000002" footer="0.31496062000000002"/>
      <pageSetup paperSize="9" orientation="portrait" r:id="rId3"/>
    </customSheetView>
  </customSheetViews>
  <mergeCells count="8">
    <mergeCell ref="A86:J86"/>
    <mergeCell ref="A87:J87"/>
    <mergeCell ref="A88:J88"/>
    <mergeCell ref="A80:B80"/>
    <mergeCell ref="A82:J82"/>
    <mergeCell ref="A83:J83"/>
    <mergeCell ref="A84:J84"/>
    <mergeCell ref="A85:J85"/>
  </mergeCells>
  <pageMargins left="0.511811024" right="0.511811024" top="0.78740157499999996" bottom="0.78740157499999996" header="0.31496062000000002" footer="0.31496062000000002"/>
  <pageSetup paperSize="9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tabColor rgb="FFFF99CC"/>
  </sheetPr>
  <dimension ref="A1:N89"/>
  <sheetViews>
    <sheetView showGridLines="0" workbookViewId="0">
      <selection activeCell="A88" sqref="A88:I88"/>
    </sheetView>
  </sheetViews>
  <sheetFormatPr defaultRowHeight="15" x14ac:dyDescent="0.25"/>
  <cols>
    <col min="1" max="1" width="16.5703125" style="14" bestFit="1" customWidth="1"/>
    <col min="2" max="2" width="23.85546875" style="14" bestFit="1" customWidth="1"/>
    <col min="3" max="6" width="20.28515625" style="14" customWidth="1"/>
    <col min="7" max="9" width="9.140625" style="14"/>
    <col min="10" max="10" width="22.42578125" style="14" customWidth="1"/>
    <col min="11" max="14" width="9.140625" style="14" customWidth="1"/>
    <col min="15" max="16384" width="9.140625" style="14"/>
  </cols>
  <sheetData>
    <row r="1" spans="1:14" s="15" customFormat="1" ht="30" x14ac:dyDescent="0.25">
      <c r="A1" s="11" t="s">
        <v>99</v>
      </c>
      <c r="B1" s="11" t="s">
        <v>94</v>
      </c>
      <c r="C1" s="12" t="s">
        <v>95</v>
      </c>
      <c r="D1" s="12" t="s">
        <v>96</v>
      </c>
      <c r="E1" s="13" t="s">
        <v>97</v>
      </c>
      <c r="F1" s="13" t="s">
        <v>98</v>
      </c>
    </row>
    <row r="2" spans="1:14" x14ac:dyDescent="0.25">
      <c r="A2" s="16" t="s">
        <v>92</v>
      </c>
      <c r="B2" s="16" t="s">
        <v>6</v>
      </c>
      <c r="C2" s="28">
        <v>92.804698972099857</v>
      </c>
      <c r="D2" s="28">
        <v>81.986531986531986</v>
      </c>
      <c r="E2" s="28">
        <v>73.22564855604503</v>
      </c>
      <c r="F2" s="28">
        <v>69.781144781144775</v>
      </c>
      <c r="H2" s="15"/>
      <c r="K2" s="78"/>
      <c r="L2" s="78"/>
      <c r="M2" s="78"/>
      <c r="N2" s="78"/>
    </row>
    <row r="3" spans="1:14" x14ac:dyDescent="0.25">
      <c r="A3" s="16" t="s">
        <v>100</v>
      </c>
      <c r="B3" s="16" t="s">
        <v>7</v>
      </c>
      <c r="C3" s="28">
        <v>95.859213250517598</v>
      </c>
      <c r="D3" s="28">
        <v>87.971905179982443</v>
      </c>
      <c r="E3" s="28">
        <v>67.080745341614914</v>
      </c>
      <c r="F3" s="28">
        <v>78.665496049165938</v>
      </c>
      <c r="K3" s="78"/>
      <c r="L3" s="78"/>
      <c r="M3" s="78"/>
      <c r="N3" s="78"/>
    </row>
    <row r="4" spans="1:14" ht="15" customHeight="1" x14ac:dyDescent="0.25">
      <c r="A4" s="16" t="s">
        <v>100</v>
      </c>
      <c r="B4" s="16" t="s">
        <v>8</v>
      </c>
      <c r="C4" s="28">
        <v>102.11846087332468</v>
      </c>
      <c r="D4" s="28">
        <v>85.399043766090472</v>
      </c>
      <c r="E4" s="28">
        <v>90.099437959360145</v>
      </c>
      <c r="F4" s="28">
        <v>68.481059212945937</v>
      </c>
      <c r="K4" s="78"/>
      <c r="L4" s="78"/>
      <c r="M4" s="78"/>
      <c r="N4" s="78"/>
    </row>
    <row r="5" spans="1:14" ht="15" customHeight="1" x14ac:dyDescent="0.25">
      <c r="A5" s="16" t="s">
        <v>93</v>
      </c>
      <c r="B5" s="16" t="s">
        <v>9</v>
      </c>
      <c r="C5" s="28">
        <v>83.677298311444645</v>
      </c>
      <c r="D5" s="28">
        <v>73.301737756714061</v>
      </c>
      <c r="E5" s="28">
        <v>58.536585365853654</v>
      </c>
      <c r="F5" s="28">
        <v>43.285939968404428</v>
      </c>
      <c r="K5" s="78"/>
      <c r="L5" s="78"/>
      <c r="M5" s="78"/>
      <c r="N5" s="78"/>
    </row>
    <row r="6" spans="1:14" ht="15" customHeight="1" x14ac:dyDescent="0.25">
      <c r="A6" s="16" t="s">
        <v>93</v>
      </c>
      <c r="B6" s="16" t="s">
        <v>10</v>
      </c>
      <c r="C6" s="28">
        <v>117.0854271356784</v>
      </c>
      <c r="D6" s="28">
        <v>92.32409381663112</v>
      </c>
      <c r="E6" s="28">
        <v>95.979899497487438</v>
      </c>
      <c r="F6" s="28">
        <v>80.383795309168448</v>
      </c>
      <c r="K6" s="78"/>
      <c r="L6" s="78"/>
      <c r="M6" s="78"/>
      <c r="N6" s="78"/>
    </row>
    <row r="7" spans="1:14" ht="15" customHeight="1" x14ac:dyDescent="0.25">
      <c r="A7" s="16" t="s">
        <v>100</v>
      </c>
      <c r="B7" s="16" t="s">
        <v>11</v>
      </c>
      <c r="C7" s="28">
        <v>85.9375</v>
      </c>
      <c r="D7" s="28">
        <v>62.44444444444445</v>
      </c>
      <c r="E7" s="28">
        <v>61.71875</v>
      </c>
      <c r="F7" s="28">
        <v>34.444444444444443</v>
      </c>
      <c r="K7" s="78"/>
      <c r="L7" s="78"/>
      <c r="M7" s="78"/>
      <c r="N7" s="78"/>
    </row>
    <row r="8" spans="1:14" ht="15" customHeight="1" x14ac:dyDescent="0.25">
      <c r="A8" s="16" t="s">
        <v>93</v>
      </c>
      <c r="B8" s="16" t="s">
        <v>12</v>
      </c>
      <c r="C8" s="28">
        <v>99.683846775972356</v>
      </c>
      <c r="D8" s="28">
        <v>81.220450104015626</v>
      </c>
      <c r="E8" s="28">
        <v>92.184398206014265</v>
      </c>
      <c r="F8" s="28">
        <v>67.036500031519893</v>
      </c>
      <c r="K8" s="78"/>
      <c r="L8" s="78"/>
      <c r="M8" s="78"/>
      <c r="N8" s="78"/>
    </row>
    <row r="9" spans="1:14" ht="15" customHeight="1" x14ac:dyDescent="0.25">
      <c r="A9" s="16" t="s">
        <v>93</v>
      </c>
      <c r="B9" s="16" t="s">
        <v>13</v>
      </c>
      <c r="C9" s="28">
        <v>103.8269550748752</v>
      </c>
      <c r="D9" s="28">
        <v>89.98923573735199</v>
      </c>
      <c r="E9" s="28">
        <v>93.760399334442596</v>
      </c>
      <c r="F9" s="28">
        <v>75.421600287047013</v>
      </c>
      <c r="K9" s="78"/>
      <c r="L9" s="78"/>
      <c r="M9" s="78"/>
      <c r="N9" s="78"/>
    </row>
    <row r="10" spans="1:14" ht="15" customHeight="1" x14ac:dyDescent="0.25">
      <c r="A10" s="16" t="s">
        <v>92</v>
      </c>
      <c r="B10" s="16" t="s">
        <v>14</v>
      </c>
      <c r="C10" s="28">
        <v>91.414141414141412</v>
      </c>
      <c r="D10" s="28">
        <v>79.91360691144709</v>
      </c>
      <c r="E10" s="28">
        <v>91.919191919191917</v>
      </c>
      <c r="F10" s="28">
        <v>74.298056155507567</v>
      </c>
      <c r="K10" s="78"/>
      <c r="L10" s="78"/>
      <c r="M10" s="78"/>
      <c r="N10" s="78"/>
    </row>
    <row r="11" spans="1:14" ht="15" customHeight="1" x14ac:dyDescent="0.25">
      <c r="A11" s="16" t="s">
        <v>93</v>
      </c>
      <c r="B11" s="16" t="s">
        <v>102</v>
      </c>
      <c r="C11" s="28">
        <v>98.348623853211009</v>
      </c>
      <c r="D11" s="28">
        <v>95.974235104669887</v>
      </c>
      <c r="E11" s="28">
        <v>98.715596330275233</v>
      </c>
      <c r="F11" s="28">
        <v>82.769726247987123</v>
      </c>
      <c r="K11" s="78"/>
      <c r="L11" s="78"/>
      <c r="M11" s="78"/>
      <c r="N11" s="78"/>
    </row>
    <row r="12" spans="1:14" ht="15" customHeight="1" x14ac:dyDescent="0.25">
      <c r="A12" s="16" t="s">
        <v>100</v>
      </c>
      <c r="B12" s="16" t="s">
        <v>16</v>
      </c>
      <c r="C12" s="28">
        <v>92.476902771667397</v>
      </c>
      <c r="D12" s="28">
        <v>70.019047619047612</v>
      </c>
      <c r="E12" s="28">
        <v>72.063352397712279</v>
      </c>
      <c r="F12" s="28">
        <v>42.666666666666671</v>
      </c>
      <c r="K12" s="78"/>
      <c r="L12" s="78"/>
      <c r="M12" s="78"/>
      <c r="N12" s="78"/>
    </row>
    <row r="13" spans="1:14" x14ac:dyDescent="0.25">
      <c r="A13" s="16" t="s">
        <v>100</v>
      </c>
      <c r="B13" s="16" t="s">
        <v>17</v>
      </c>
      <c r="C13" s="28">
        <v>63.368669022379265</v>
      </c>
      <c r="D13" s="28">
        <v>62.062062062062061</v>
      </c>
      <c r="E13" s="28">
        <v>63.133097762073035</v>
      </c>
      <c r="F13" s="28">
        <v>48.648648648648653</v>
      </c>
      <c r="K13" s="78"/>
      <c r="L13" s="78"/>
      <c r="M13" s="78"/>
      <c r="N13" s="78"/>
    </row>
    <row r="14" spans="1:14" x14ac:dyDescent="0.25">
      <c r="A14" s="16" t="s">
        <v>100</v>
      </c>
      <c r="B14" s="16" t="s">
        <v>18</v>
      </c>
      <c r="C14" s="28">
        <v>106.68380462724936</v>
      </c>
      <c r="D14" s="28">
        <v>97.362637362637358</v>
      </c>
      <c r="E14" s="28">
        <v>96.915167095115677</v>
      </c>
      <c r="F14" s="28">
        <v>82.637362637362628</v>
      </c>
      <c r="K14" s="78"/>
      <c r="L14" s="78"/>
      <c r="M14" s="78"/>
      <c r="N14" s="78"/>
    </row>
    <row r="15" spans="1:14" ht="15" customHeight="1" x14ac:dyDescent="0.25">
      <c r="A15" s="16" t="s">
        <v>93</v>
      </c>
      <c r="B15" s="16" t="s">
        <v>19</v>
      </c>
      <c r="C15" s="28">
        <v>79.928952042628779</v>
      </c>
      <c r="D15" s="28">
        <v>72.213740458015266</v>
      </c>
      <c r="E15" s="28">
        <v>83.303730017761993</v>
      </c>
      <c r="F15" s="28">
        <v>67.022900763358777</v>
      </c>
      <c r="K15" s="78"/>
      <c r="L15" s="78"/>
      <c r="M15" s="78"/>
      <c r="N15" s="78"/>
    </row>
    <row r="16" spans="1:14" ht="15" customHeight="1" x14ac:dyDescent="0.25">
      <c r="A16" s="16" t="s">
        <v>92</v>
      </c>
      <c r="B16" s="16" t="s">
        <v>20</v>
      </c>
      <c r="C16" s="28">
        <v>75.101567034242606</v>
      </c>
      <c r="D16" s="28">
        <v>59.140316205533594</v>
      </c>
      <c r="E16" s="28">
        <v>72.838073128264654</v>
      </c>
      <c r="F16" s="28">
        <v>41.798418972332016</v>
      </c>
      <c r="K16" s="78"/>
      <c r="L16" s="78"/>
      <c r="M16" s="78"/>
      <c r="N16" s="78"/>
    </row>
    <row r="17" spans="1:14" ht="15" customHeight="1" x14ac:dyDescent="0.25">
      <c r="A17" s="16" t="s">
        <v>93</v>
      </c>
      <c r="B17" s="16" t="s">
        <v>21</v>
      </c>
      <c r="C17" s="28">
        <v>83.069009858551226</v>
      </c>
      <c r="D17" s="28">
        <v>75.119091242213258</v>
      </c>
      <c r="E17" s="28">
        <v>85.812258894127737</v>
      </c>
      <c r="F17" s="28">
        <v>69.256137779406373</v>
      </c>
      <c r="K17" s="78"/>
      <c r="L17" s="78"/>
      <c r="M17" s="78"/>
      <c r="N17" s="78"/>
    </row>
    <row r="18" spans="1:14" ht="15" customHeight="1" x14ac:dyDescent="0.25">
      <c r="A18" s="16" t="s">
        <v>92</v>
      </c>
      <c r="B18" s="16" t="s">
        <v>22</v>
      </c>
      <c r="C18" s="28">
        <v>107.4299634591961</v>
      </c>
      <c r="D18" s="28">
        <v>88.772298006295898</v>
      </c>
      <c r="E18" s="28">
        <v>84.774665042630943</v>
      </c>
      <c r="F18" s="28">
        <v>67.366211962224554</v>
      </c>
      <c r="K18" s="78"/>
      <c r="L18" s="78"/>
      <c r="M18" s="78"/>
      <c r="N18" s="78"/>
    </row>
    <row r="19" spans="1:14" ht="15" customHeight="1" x14ac:dyDescent="0.25">
      <c r="A19" s="16" t="s">
        <v>93</v>
      </c>
      <c r="B19" s="16" t="s">
        <v>23</v>
      </c>
      <c r="C19" s="28">
        <v>105.43054305430543</v>
      </c>
      <c r="D19" s="28">
        <v>87.23026148768723</v>
      </c>
      <c r="E19" s="28">
        <v>105.01050105010501</v>
      </c>
      <c r="F19" s="28">
        <v>77.176948464077171</v>
      </c>
      <c r="K19" s="78"/>
      <c r="L19" s="78"/>
      <c r="M19" s="78"/>
      <c r="N19" s="78"/>
    </row>
    <row r="20" spans="1:14" ht="15" customHeight="1" x14ac:dyDescent="0.25">
      <c r="A20" s="16" t="s">
        <v>100</v>
      </c>
      <c r="B20" s="16" t="s">
        <v>24</v>
      </c>
      <c r="C20" s="28">
        <v>92.390011890606417</v>
      </c>
      <c r="D20" s="28">
        <v>79.034690799396685</v>
      </c>
      <c r="E20" s="28">
        <v>79.191438763376937</v>
      </c>
      <c r="F20" s="28">
        <v>52.388134741075923</v>
      </c>
      <c r="K20" s="78"/>
      <c r="L20" s="78"/>
      <c r="M20" s="78"/>
      <c r="N20" s="78"/>
    </row>
    <row r="21" spans="1:14" x14ac:dyDescent="0.25">
      <c r="A21" s="16" t="s">
        <v>100</v>
      </c>
      <c r="B21" s="16" t="s">
        <v>25</v>
      </c>
      <c r="C21" s="28">
        <v>104.21511627906976</v>
      </c>
      <c r="D21" s="28">
        <v>89.578163771712155</v>
      </c>
      <c r="E21" s="28">
        <v>99.854651162790702</v>
      </c>
      <c r="F21" s="28">
        <v>86.352357320099259</v>
      </c>
      <c r="K21" s="78"/>
      <c r="L21" s="78"/>
      <c r="M21" s="78"/>
      <c r="N21" s="78"/>
    </row>
    <row r="22" spans="1:14" ht="15" customHeight="1" x14ac:dyDescent="0.25">
      <c r="A22" s="16" t="s">
        <v>92</v>
      </c>
      <c r="B22" s="16" t="s">
        <v>26</v>
      </c>
      <c r="C22" s="28">
        <v>93.987975951903806</v>
      </c>
      <c r="D22" s="28">
        <v>87.800687285223361</v>
      </c>
      <c r="E22" s="28">
        <v>81.563126252505015</v>
      </c>
      <c r="F22" s="28">
        <v>67.353951890034367</v>
      </c>
      <c r="K22" s="78"/>
      <c r="L22" s="78"/>
      <c r="M22" s="78"/>
      <c r="N22" s="78"/>
    </row>
    <row r="23" spans="1:14" ht="15" customHeight="1" x14ac:dyDescent="0.25">
      <c r="A23" s="16" t="s">
        <v>93</v>
      </c>
      <c r="B23" s="16" t="s">
        <v>27</v>
      </c>
      <c r="C23" s="28">
        <v>80.32691185055458</v>
      </c>
      <c r="D23" s="28">
        <v>63.793103448275865</v>
      </c>
      <c r="E23" s="28">
        <v>65.732632807939282</v>
      </c>
      <c r="F23" s="28">
        <v>46.247464503042593</v>
      </c>
      <c r="K23" s="78"/>
      <c r="L23" s="78"/>
      <c r="M23" s="78"/>
      <c r="N23" s="78"/>
    </row>
    <row r="24" spans="1:14" ht="15" customHeight="1" x14ac:dyDescent="0.25">
      <c r="A24" s="16" t="s">
        <v>92</v>
      </c>
      <c r="B24" s="16" t="s">
        <v>28</v>
      </c>
      <c r="C24" s="28">
        <v>97.92746113989638</v>
      </c>
      <c r="D24" s="28">
        <v>86.36363636363636</v>
      </c>
      <c r="E24" s="28">
        <v>92.746113989637308</v>
      </c>
      <c r="F24" s="28">
        <v>78.592375366568916</v>
      </c>
      <c r="K24" s="78"/>
      <c r="L24" s="78"/>
      <c r="M24" s="78"/>
      <c r="N24" s="78"/>
    </row>
    <row r="25" spans="1:14" ht="15" customHeight="1" x14ac:dyDescent="0.25">
      <c r="A25" s="16" t="s">
        <v>93</v>
      </c>
      <c r="B25" s="16" t="s">
        <v>29</v>
      </c>
      <c r="C25" s="28">
        <v>84.263959390862937</v>
      </c>
      <c r="D25" s="28">
        <v>73.975636766334446</v>
      </c>
      <c r="E25" s="28">
        <v>85.786802030456855</v>
      </c>
      <c r="F25" s="28">
        <v>60.243632336655594</v>
      </c>
      <c r="K25" s="78"/>
      <c r="L25" s="78"/>
      <c r="M25" s="78"/>
      <c r="N25" s="78"/>
    </row>
    <row r="26" spans="1:14" x14ac:dyDescent="0.25">
      <c r="A26" s="16" t="s">
        <v>100</v>
      </c>
      <c r="B26" s="16" t="s">
        <v>30</v>
      </c>
      <c r="C26" s="28">
        <v>95.493300852618759</v>
      </c>
      <c r="D26" s="28">
        <v>82.340425531914889</v>
      </c>
      <c r="E26" s="28">
        <v>91.352009744214371</v>
      </c>
      <c r="F26" s="28">
        <v>67.872340425531917</v>
      </c>
      <c r="K26" s="78"/>
      <c r="L26" s="78"/>
      <c r="M26" s="78"/>
      <c r="N26" s="78"/>
    </row>
    <row r="27" spans="1:14" ht="15" customHeight="1" x14ac:dyDescent="0.25">
      <c r="A27" s="16" t="s">
        <v>92</v>
      </c>
      <c r="B27" s="16" t="s">
        <v>31</v>
      </c>
      <c r="C27" s="28">
        <v>99.468791500664011</v>
      </c>
      <c r="D27" s="28">
        <v>86.887115165336368</v>
      </c>
      <c r="E27" s="28">
        <v>99.33598937583001</v>
      </c>
      <c r="F27" s="28">
        <v>78.563283922462944</v>
      </c>
      <c r="K27" s="78"/>
      <c r="L27" s="78"/>
      <c r="M27" s="78"/>
      <c r="N27" s="78"/>
    </row>
    <row r="28" spans="1:14" ht="15" customHeight="1" x14ac:dyDescent="0.25">
      <c r="A28" s="16" t="s">
        <v>100</v>
      </c>
      <c r="B28" s="16" t="s">
        <v>32</v>
      </c>
      <c r="C28" s="28">
        <v>95.936321742773359</v>
      </c>
      <c r="D28" s="28">
        <v>83.016157989228006</v>
      </c>
      <c r="E28" s="28">
        <v>95.182237117720987</v>
      </c>
      <c r="F28" s="28">
        <v>65.421903052064636</v>
      </c>
      <c r="K28" s="78"/>
      <c r="L28" s="78"/>
      <c r="M28" s="78"/>
      <c r="N28" s="78"/>
    </row>
    <row r="29" spans="1:14" ht="15" customHeight="1" x14ac:dyDescent="0.25">
      <c r="A29" s="16" t="s">
        <v>93</v>
      </c>
      <c r="B29" s="16" t="s">
        <v>33</v>
      </c>
      <c r="C29" s="28">
        <v>90.953545232273839</v>
      </c>
      <c r="D29" s="28">
        <v>78.253550762756447</v>
      </c>
      <c r="E29" s="28">
        <v>78.484107579462105</v>
      </c>
      <c r="F29" s="28">
        <v>57.464492372435558</v>
      </c>
      <c r="K29" s="78"/>
      <c r="L29" s="78"/>
      <c r="M29" s="78"/>
      <c r="N29" s="78"/>
    </row>
    <row r="30" spans="1:14" ht="15" customHeight="1" x14ac:dyDescent="0.25">
      <c r="A30" s="16" t="s">
        <v>92</v>
      </c>
      <c r="B30" s="16" t="s">
        <v>34</v>
      </c>
      <c r="C30" s="28">
        <v>105.42907180385288</v>
      </c>
      <c r="D30" s="28">
        <v>83.139534883720927</v>
      </c>
      <c r="E30" s="28">
        <v>76.182136602451848</v>
      </c>
      <c r="F30" s="28">
        <v>57.558139534883722</v>
      </c>
      <c r="K30" s="78"/>
      <c r="L30" s="78"/>
      <c r="M30" s="78"/>
      <c r="N30" s="78"/>
    </row>
    <row r="31" spans="1:14" ht="15" customHeight="1" x14ac:dyDescent="0.25">
      <c r="A31" s="16" t="s">
        <v>92</v>
      </c>
      <c r="B31" s="16" t="s">
        <v>35</v>
      </c>
      <c r="C31" s="28">
        <v>91.925341182766928</v>
      </c>
      <c r="D31" s="28">
        <v>69.891700899141071</v>
      </c>
      <c r="E31" s="28">
        <v>50.595397377575594</v>
      </c>
      <c r="F31" s="28">
        <v>40.401022665249492</v>
      </c>
      <c r="K31" s="78"/>
      <c r="L31" s="78"/>
      <c r="M31" s="78"/>
      <c r="N31" s="78"/>
    </row>
    <row r="32" spans="1:14" x14ac:dyDescent="0.25">
      <c r="A32" s="16" t="s">
        <v>92</v>
      </c>
      <c r="B32" s="16" t="s">
        <v>36</v>
      </c>
      <c r="C32" s="28">
        <v>108.65279299014239</v>
      </c>
      <c r="D32" s="28">
        <v>101.9426456984274</v>
      </c>
      <c r="E32" s="28">
        <v>95.290251916757938</v>
      </c>
      <c r="F32" s="28">
        <v>62.349676225716934</v>
      </c>
      <c r="K32" s="78"/>
      <c r="L32" s="78"/>
      <c r="M32" s="78"/>
      <c r="N32" s="78"/>
    </row>
    <row r="33" spans="1:14" x14ac:dyDescent="0.25">
      <c r="A33" s="16" t="s">
        <v>93</v>
      </c>
      <c r="B33" s="16" t="s">
        <v>37</v>
      </c>
      <c r="C33" s="28">
        <v>105.42099192618224</v>
      </c>
      <c r="D33" s="28">
        <v>97.288249079343828</v>
      </c>
      <c r="E33" s="28">
        <v>87.735486351403296</v>
      </c>
      <c r="F33" s="28">
        <v>66.956812855708066</v>
      </c>
      <c r="K33" s="78"/>
      <c r="L33" s="78"/>
      <c r="M33" s="78"/>
      <c r="N33" s="78"/>
    </row>
    <row r="34" spans="1:14" x14ac:dyDescent="0.25">
      <c r="A34" s="16" t="s">
        <v>93</v>
      </c>
      <c r="B34" s="16" t="s">
        <v>38</v>
      </c>
      <c r="C34" s="28">
        <v>93.202522775052557</v>
      </c>
      <c r="D34" s="28">
        <v>76.923076923076934</v>
      </c>
      <c r="E34" s="28">
        <v>61.527680448493335</v>
      </c>
      <c r="F34" s="28">
        <v>48.4375</v>
      </c>
      <c r="K34" s="78"/>
      <c r="L34" s="78"/>
      <c r="M34" s="78"/>
      <c r="N34" s="78"/>
    </row>
    <row r="35" spans="1:14" x14ac:dyDescent="0.25">
      <c r="A35" s="16" t="s">
        <v>93</v>
      </c>
      <c r="B35" s="16" t="s">
        <v>39</v>
      </c>
      <c r="C35" s="28">
        <v>84.46532529874375</v>
      </c>
      <c r="D35" s="28">
        <v>64.382960035133948</v>
      </c>
      <c r="E35" s="28">
        <v>42.712695332448163</v>
      </c>
      <c r="F35" s="28">
        <v>39.894598155467719</v>
      </c>
      <c r="K35" s="78"/>
      <c r="L35" s="78"/>
      <c r="M35" s="78"/>
      <c r="N35" s="78"/>
    </row>
    <row r="36" spans="1:14" x14ac:dyDescent="0.25">
      <c r="A36" s="16" t="s">
        <v>92</v>
      </c>
      <c r="B36" s="16" t="s">
        <v>40</v>
      </c>
      <c r="C36" s="28">
        <v>98.142717497556205</v>
      </c>
      <c r="D36" s="28">
        <v>92.701342281879192</v>
      </c>
      <c r="E36" s="28">
        <v>91.397849462365585</v>
      </c>
      <c r="F36" s="28">
        <v>72.902684563758385</v>
      </c>
      <c r="K36" s="78"/>
      <c r="L36" s="78"/>
      <c r="M36" s="78"/>
      <c r="N36" s="78"/>
    </row>
    <row r="37" spans="1:14" x14ac:dyDescent="0.25">
      <c r="A37" s="16" t="s">
        <v>93</v>
      </c>
      <c r="B37" s="16" t="s">
        <v>41</v>
      </c>
      <c r="C37" s="28">
        <v>100.1124859392576</v>
      </c>
      <c r="D37" s="28">
        <v>91.577928363988377</v>
      </c>
      <c r="E37" s="28">
        <v>75.815523059617547</v>
      </c>
      <c r="F37" s="28">
        <v>64.666021297192643</v>
      </c>
      <c r="K37" s="78"/>
      <c r="L37" s="78"/>
      <c r="M37" s="78"/>
      <c r="N37" s="78"/>
    </row>
    <row r="38" spans="1:14" x14ac:dyDescent="0.25">
      <c r="A38" s="16" t="s">
        <v>92</v>
      </c>
      <c r="B38" s="16" t="s">
        <v>42</v>
      </c>
      <c r="C38" s="28">
        <v>108.5972850678733</v>
      </c>
      <c r="D38" s="28">
        <v>94.584139264990327</v>
      </c>
      <c r="E38" s="28">
        <v>60.180995475113122</v>
      </c>
      <c r="F38" s="28">
        <v>69.052224371373299</v>
      </c>
      <c r="K38" s="78"/>
      <c r="L38" s="78"/>
      <c r="M38" s="78"/>
      <c r="N38" s="78"/>
    </row>
    <row r="39" spans="1:14" x14ac:dyDescent="0.25">
      <c r="A39" s="16" t="s">
        <v>93</v>
      </c>
      <c r="B39" s="16" t="s">
        <v>43</v>
      </c>
      <c r="C39" s="28">
        <v>95.031055900621126</v>
      </c>
      <c r="D39" s="28">
        <v>89.121887287024904</v>
      </c>
      <c r="E39" s="28">
        <v>83.229813664596278</v>
      </c>
      <c r="F39" s="28">
        <v>63.958060288335517</v>
      </c>
      <c r="K39" s="78"/>
      <c r="L39" s="78"/>
      <c r="M39" s="78"/>
      <c r="N39" s="78"/>
    </row>
    <row r="40" spans="1:14" x14ac:dyDescent="0.25">
      <c r="A40" s="16" t="s">
        <v>100</v>
      </c>
      <c r="B40" s="16" t="s">
        <v>44</v>
      </c>
      <c r="C40" s="28">
        <v>113.48547717842324</v>
      </c>
      <c r="D40" s="28">
        <v>101.06571936056838</v>
      </c>
      <c r="E40" s="28">
        <v>84.024896265560173</v>
      </c>
      <c r="F40" s="28">
        <v>70.87033747779752</v>
      </c>
      <c r="K40" s="78"/>
      <c r="L40" s="78"/>
      <c r="M40" s="78"/>
      <c r="N40" s="78"/>
    </row>
    <row r="41" spans="1:14" x14ac:dyDescent="0.25">
      <c r="A41" s="16" t="s">
        <v>93</v>
      </c>
      <c r="B41" s="16" t="s">
        <v>45</v>
      </c>
      <c r="C41" s="28">
        <v>89.757412398921829</v>
      </c>
      <c r="D41" s="28">
        <v>82.53223915592028</v>
      </c>
      <c r="E41" s="28">
        <v>74.39353099730458</v>
      </c>
      <c r="F41" s="28">
        <v>78.077373974208669</v>
      </c>
      <c r="K41" s="78"/>
      <c r="L41" s="78"/>
      <c r="M41" s="78"/>
      <c r="N41" s="78"/>
    </row>
    <row r="42" spans="1:14" x14ac:dyDescent="0.25">
      <c r="A42" s="16" t="s">
        <v>92</v>
      </c>
      <c r="B42" s="16" t="s">
        <v>46</v>
      </c>
      <c r="C42" s="28">
        <v>108.80597014925372</v>
      </c>
      <c r="D42" s="28">
        <v>97.712833545107998</v>
      </c>
      <c r="E42" s="28">
        <v>81.044776119402982</v>
      </c>
      <c r="F42" s="28">
        <v>64.421855146124514</v>
      </c>
      <c r="K42" s="78"/>
      <c r="L42" s="78"/>
      <c r="M42" s="78"/>
      <c r="N42" s="78"/>
    </row>
    <row r="43" spans="1:14" x14ac:dyDescent="0.25">
      <c r="A43" s="16" t="s">
        <v>92</v>
      </c>
      <c r="B43" s="16" t="s">
        <v>47</v>
      </c>
      <c r="C43" s="28">
        <v>69.417989417989418</v>
      </c>
      <c r="D43" s="28">
        <v>60.271493212669682</v>
      </c>
      <c r="E43" s="28">
        <v>37.671957671957671</v>
      </c>
      <c r="F43" s="28">
        <v>31.855203619909499</v>
      </c>
      <c r="K43" s="78"/>
      <c r="L43" s="78"/>
      <c r="M43" s="78"/>
      <c r="N43" s="78"/>
    </row>
    <row r="44" spans="1:14" x14ac:dyDescent="0.25">
      <c r="A44" s="16" t="s">
        <v>100</v>
      </c>
      <c r="B44" s="16" t="s">
        <v>48</v>
      </c>
      <c r="C44" s="28">
        <v>100.6585136406397</v>
      </c>
      <c r="D44" s="28">
        <v>82.188089463756398</v>
      </c>
      <c r="E44" s="28">
        <v>60.206961429915332</v>
      </c>
      <c r="F44" s="28">
        <v>51.899757477768794</v>
      </c>
      <c r="K44" s="78"/>
      <c r="L44" s="78"/>
      <c r="M44" s="78"/>
      <c r="N44" s="78"/>
    </row>
    <row r="45" spans="1:14" x14ac:dyDescent="0.25">
      <c r="A45" s="16" t="s">
        <v>100</v>
      </c>
      <c r="B45" s="16" t="s">
        <v>49</v>
      </c>
      <c r="C45" s="28">
        <v>115.45036160420776</v>
      </c>
      <c r="D45" s="28">
        <v>99.327354260089677</v>
      </c>
      <c r="E45" s="28">
        <v>85.864562787639713</v>
      </c>
      <c r="F45" s="28">
        <v>72.757847533632287</v>
      </c>
      <c r="K45" s="78"/>
      <c r="L45" s="78"/>
      <c r="M45" s="78"/>
      <c r="N45" s="78"/>
    </row>
    <row r="46" spans="1:14" x14ac:dyDescent="0.25">
      <c r="A46" s="16" t="s">
        <v>93</v>
      </c>
      <c r="B46" s="16" t="s">
        <v>50</v>
      </c>
      <c r="C46" s="28">
        <v>85.191815277242753</v>
      </c>
      <c r="D46" s="28">
        <v>64.397080291970795</v>
      </c>
      <c r="E46" s="28">
        <v>42.895017108155265</v>
      </c>
      <c r="F46" s="28">
        <v>34.997566909975667</v>
      </c>
      <c r="K46" s="78"/>
      <c r="L46" s="78"/>
      <c r="M46" s="78"/>
      <c r="N46" s="78"/>
    </row>
    <row r="47" spans="1:14" x14ac:dyDescent="0.25">
      <c r="A47" s="16" t="s">
        <v>92</v>
      </c>
      <c r="B47" s="16" t="s">
        <v>51</v>
      </c>
      <c r="C47" s="28">
        <v>112.73846153846154</v>
      </c>
      <c r="D47" s="28">
        <v>101.92207792207793</v>
      </c>
      <c r="E47" s="28">
        <v>101.41538461538462</v>
      </c>
      <c r="F47" s="28">
        <v>74.597402597402592</v>
      </c>
      <c r="K47" s="78"/>
      <c r="L47" s="78"/>
      <c r="M47" s="78"/>
      <c r="N47" s="78"/>
    </row>
    <row r="48" spans="1:14" x14ac:dyDescent="0.25">
      <c r="A48" s="16" t="s">
        <v>100</v>
      </c>
      <c r="B48" s="16" t="s">
        <v>52</v>
      </c>
      <c r="C48" s="28">
        <v>96.940147948890385</v>
      </c>
      <c r="D48" s="28">
        <v>73.940435280641466</v>
      </c>
      <c r="E48" s="28">
        <v>73.436449226630799</v>
      </c>
      <c r="F48" s="28">
        <v>50.057273768613975</v>
      </c>
      <c r="K48" s="78"/>
      <c r="L48" s="78"/>
      <c r="M48" s="78"/>
      <c r="N48" s="78"/>
    </row>
    <row r="49" spans="1:14" x14ac:dyDescent="0.25">
      <c r="A49" s="16" t="s">
        <v>93</v>
      </c>
      <c r="B49" s="16" t="s">
        <v>53</v>
      </c>
      <c r="C49" s="28">
        <v>97.847452517334943</v>
      </c>
      <c r="D49" s="28">
        <v>76.243861047543135</v>
      </c>
      <c r="E49" s="28">
        <v>69.930660235152246</v>
      </c>
      <c r="F49" s="28">
        <v>51.538916458820808</v>
      </c>
      <c r="K49" s="78"/>
      <c r="L49" s="78"/>
      <c r="M49" s="78"/>
      <c r="N49" s="78"/>
    </row>
    <row r="50" spans="1:14" x14ac:dyDescent="0.25">
      <c r="A50" s="16" t="s">
        <v>100</v>
      </c>
      <c r="B50" s="16" t="s">
        <v>54</v>
      </c>
      <c r="C50" s="28">
        <v>108.61730930818784</v>
      </c>
      <c r="D50" s="28">
        <v>89.350649350649348</v>
      </c>
      <c r="E50" s="28">
        <v>70.208197180468673</v>
      </c>
      <c r="F50" s="28">
        <v>54.593406593406591</v>
      </c>
      <c r="K50" s="78"/>
      <c r="L50" s="78"/>
      <c r="M50" s="78"/>
      <c r="N50" s="78"/>
    </row>
    <row r="51" spans="1:14" x14ac:dyDescent="0.25">
      <c r="A51" s="16" t="s">
        <v>100</v>
      </c>
      <c r="B51" s="16" t="s">
        <v>55</v>
      </c>
      <c r="C51" s="28">
        <v>98.074974670719357</v>
      </c>
      <c r="D51" s="28">
        <v>82.608695652173907</v>
      </c>
      <c r="E51" s="28">
        <v>84.295845997973657</v>
      </c>
      <c r="F51" s="28">
        <v>60</v>
      </c>
      <c r="K51" s="78"/>
      <c r="L51" s="78"/>
      <c r="M51" s="78"/>
      <c r="N51" s="78"/>
    </row>
    <row r="52" spans="1:14" x14ac:dyDescent="0.25">
      <c r="A52" s="16" t="s">
        <v>93</v>
      </c>
      <c r="B52" s="16" t="s">
        <v>56</v>
      </c>
      <c r="C52" s="28">
        <v>74.692202462380294</v>
      </c>
      <c r="D52" s="28">
        <v>69.686411149825787</v>
      </c>
      <c r="E52" s="28">
        <v>82.626538987688107</v>
      </c>
      <c r="F52" s="28">
        <v>59.233449477351918</v>
      </c>
      <c r="K52" s="78"/>
      <c r="L52" s="78"/>
      <c r="M52" s="78"/>
      <c r="N52" s="78"/>
    </row>
    <row r="53" spans="1:14" x14ac:dyDescent="0.25">
      <c r="A53" s="16" t="s">
        <v>93</v>
      </c>
      <c r="B53" s="16" t="s">
        <v>57</v>
      </c>
      <c r="C53" s="28">
        <v>118.07628524046434</v>
      </c>
      <c r="D53" s="28">
        <v>110.79136690647482</v>
      </c>
      <c r="E53" s="28">
        <v>113.76451077943615</v>
      </c>
      <c r="F53" s="28">
        <v>96.978417266187051</v>
      </c>
      <c r="K53" s="78"/>
      <c r="L53" s="78"/>
      <c r="M53" s="78"/>
      <c r="N53" s="78"/>
    </row>
    <row r="54" spans="1:14" x14ac:dyDescent="0.25">
      <c r="A54" s="16" t="s">
        <v>100</v>
      </c>
      <c r="B54" s="16" t="s">
        <v>58</v>
      </c>
      <c r="C54" s="28">
        <v>93.763628434365458</v>
      </c>
      <c r="D54" s="28">
        <v>79.335793357933582</v>
      </c>
      <c r="E54" s="28">
        <v>83.122546881814216</v>
      </c>
      <c r="F54" s="28">
        <v>58.081180811808117</v>
      </c>
      <c r="K54" s="78"/>
      <c r="L54" s="78"/>
      <c r="M54" s="78"/>
      <c r="N54" s="78"/>
    </row>
    <row r="55" spans="1:14" x14ac:dyDescent="0.25">
      <c r="A55" s="16" t="s">
        <v>100</v>
      </c>
      <c r="B55" s="16" t="s">
        <v>59</v>
      </c>
      <c r="C55" s="28">
        <v>83.405234397469087</v>
      </c>
      <c r="D55" s="28">
        <v>66.74895087632683</v>
      </c>
      <c r="E55" s="28">
        <v>75.524877768190962</v>
      </c>
      <c r="F55" s="28">
        <v>45.963959516168842</v>
      </c>
      <c r="K55" s="78"/>
      <c r="L55" s="78"/>
      <c r="M55" s="78"/>
      <c r="N55" s="78"/>
    </row>
    <row r="56" spans="1:14" x14ac:dyDescent="0.25">
      <c r="A56" s="16" t="s">
        <v>100</v>
      </c>
      <c r="B56" s="16" t="s">
        <v>60</v>
      </c>
      <c r="C56" s="28">
        <v>101.81124880838894</v>
      </c>
      <c r="D56" s="28">
        <v>85.48256285482563</v>
      </c>
      <c r="E56" s="28">
        <v>51.096282173498572</v>
      </c>
      <c r="F56" s="28">
        <v>46.066504460665044</v>
      </c>
      <c r="K56" s="78"/>
      <c r="L56" s="78"/>
      <c r="M56" s="78"/>
      <c r="N56" s="78"/>
    </row>
    <row r="57" spans="1:14" x14ac:dyDescent="0.25">
      <c r="A57" s="16" t="s">
        <v>100</v>
      </c>
      <c r="B57" s="16" t="s">
        <v>61</v>
      </c>
      <c r="C57" s="28">
        <v>60.456773884969508</v>
      </c>
      <c r="D57" s="28">
        <v>50.427967412601838</v>
      </c>
      <c r="E57" s="28">
        <v>56.678225517158907</v>
      </c>
      <c r="F57" s="28">
        <v>33.598020006187483</v>
      </c>
      <c r="K57" s="78"/>
      <c r="L57" s="78"/>
      <c r="M57" s="78"/>
      <c r="N57" s="78"/>
    </row>
    <row r="58" spans="1:14" x14ac:dyDescent="0.25">
      <c r="A58" s="16" t="s">
        <v>93</v>
      </c>
      <c r="B58" s="16" t="s">
        <v>62</v>
      </c>
      <c r="C58" s="28">
        <v>89.079563182527295</v>
      </c>
      <c r="D58" s="28">
        <v>67.89052069425901</v>
      </c>
      <c r="E58" s="28">
        <v>76.365054602184088</v>
      </c>
      <c r="F58" s="28">
        <v>50.600801068090782</v>
      </c>
      <c r="K58" s="78"/>
      <c r="L58" s="78"/>
      <c r="M58" s="78"/>
      <c r="N58" s="78"/>
    </row>
    <row r="59" spans="1:14" x14ac:dyDescent="0.25">
      <c r="A59" s="16" t="s">
        <v>100</v>
      </c>
      <c r="B59" s="16" t="s">
        <v>63</v>
      </c>
      <c r="C59" s="28">
        <v>93.406593406593402</v>
      </c>
      <c r="D59" s="28">
        <v>80.580010357327808</v>
      </c>
      <c r="E59" s="28">
        <v>87.179487179487182</v>
      </c>
      <c r="F59" s="28">
        <v>73.12273433454169</v>
      </c>
      <c r="K59" s="78"/>
      <c r="L59" s="78"/>
      <c r="M59" s="78"/>
      <c r="N59" s="78"/>
    </row>
    <row r="60" spans="1:14" x14ac:dyDescent="0.25">
      <c r="A60" s="16" t="s">
        <v>93</v>
      </c>
      <c r="B60" s="16" t="s">
        <v>64</v>
      </c>
      <c r="C60" s="28">
        <v>96.798029556650249</v>
      </c>
      <c r="D60" s="28">
        <v>88.65546218487394</v>
      </c>
      <c r="E60" s="28">
        <v>103.94088669950739</v>
      </c>
      <c r="F60" s="28">
        <v>84.663865546218489</v>
      </c>
      <c r="K60" s="78"/>
      <c r="L60" s="78"/>
      <c r="M60" s="78"/>
      <c r="N60" s="78"/>
    </row>
    <row r="61" spans="1:14" x14ac:dyDescent="0.25">
      <c r="A61" s="16" t="s">
        <v>100</v>
      </c>
      <c r="B61" s="16" t="s">
        <v>65</v>
      </c>
      <c r="C61" s="28">
        <v>105.67587752053771</v>
      </c>
      <c r="D61" s="28">
        <v>93.736089030206685</v>
      </c>
      <c r="E61" s="28">
        <v>93.577296489917856</v>
      </c>
      <c r="F61" s="28">
        <v>68.235294117647058</v>
      </c>
      <c r="K61" s="78"/>
      <c r="L61" s="78"/>
      <c r="M61" s="78"/>
      <c r="N61" s="78"/>
    </row>
    <row r="62" spans="1:14" x14ac:dyDescent="0.25">
      <c r="A62" s="16" t="s">
        <v>93</v>
      </c>
      <c r="B62" s="16" t="s">
        <v>66</v>
      </c>
      <c r="C62" s="28">
        <v>85.041056765440914</v>
      </c>
      <c r="D62" s="28">
        <v>67.343071939368002</v>
      </c>
      <c r="E62" s="28">
        <v>78.372009996429853</v>
      </c>
      <c r="F62" s="28">
        <v>46.953120224925129</v>
      </c>
      <c r="K62" s="78"/>
      <c r="L62" s="78"/>
      <c r="M62" s="78"/>
      <c r="N62" s="78"/>
    </row>
    <row r="63" spans="1:14" x14ac:dyDescent="0.25">
      <c r="A63" s="16" t="s">
        <v>92</v>
      </c>
      <c r="B63" s="16" t="s">
        <v>67</v>
      </c>
      <c r="C63" s="28">
        <v>100.86455331412103</v>
      </c>
      <c r="D63" s="28">
        <v>93.891213389121347</v>
      </c>
      <c r="E63" s="28">
        <v>75.888568683957729</v>
      </c>
      <c r="F63" s="28">
        <v>77.991631799163173</v>
      </c>
      <c r="K63" s="78"/>
      <c r="L63" s="78"/>
      <c r="M63" s="78"/>
      <c r="N63" s="78"/>
    </row>
    <row r="64" spans="1:14" x14ac:dyDescent="0.25">
      <c r="A64" s="16" t="s">
        <v>92</v>
      </c>
      <c r="B64" s="16" t="s">
        <v>68</v>
      </c>
      <c r="C64" s="28">
        <v>122.94264339152119</v>
      </c>
      <c r="D64" s="28">
        <v>117.55888650963597</v>
      </c>
      <c r="E64" s="28">
        <v>118.45386533665835</v>
      </c>
      <c r="F64" s="28">
        <v>94.432548179871517</v>
      </c>
      <c r="K64" s="78"/>
      <c r="L64" s="78"/>
      <c r="M64" s="78"/>
      <c r="N64" s="78"/>
    </row>
    <row r="65" spans="1:14" x14ac:dyDescent="0.25">
      <c r="A65" s="16" t="s">
        <v>92</v>
      </c>
      <c r="B65" s="16" t="s">
        <v>69</v>
      </c>
      <c r="C65" s="28">
        <v>102.30473751600513</v>
      </c>
      <c r="D65" s="28">
        <v>87.412209616423553</v>
      </c>
      <c r="E65" s="28">
        <v>100.89628681177977</v>
      </c>
      <c r="F65" s="28">
        <v>76.931388438681793</v>
      </c>
      <c r="K65" s="78"/>
      <c r="L65" s="78"/>
      <c r="M65" s="78"/>
      <c r="N65" s="78"/>
    </row>
    <row r="66" spans="1:14" x14ac:dyDescent="0.25">
      <c r="A66" s="16" t="s">
        <v>100</v>
      </c>
      <c r="B66" s="16" t="s">
        <v>70</v>
      </c>
      <c r="C66" s="28">
        <v>111.73184357541899</v>
      </c>
      <c r="D66" s="28">
        <v>86.374133949191688</v>
      </c>
      <c r="E66" s="28">
        <v>84.357541899441344</v>
      </c>
      <c r="F66" s="28">
        <v>72.055427251732112</v>
      </c>
      <c r="K66" s="78"/>
      <c r="L66" s="78"/>
      <c r="M66" s="78"/>
      <c r="N66" s="78"/>
    </row>
    <row r="67" spans="1:14" x14ac:dyDescent="0.25">
      <c r="A67" s="16" t="s">
        <v>100</v>
      </c>
      <c r="B67" s="16" t="s">
        <v>71</v>
      </c>
      <c r="C67" s="28">
        <v>102.49246781703643</v>
      </c>
      <c r="D67" s="28">
        <v>85.453267744202392</v>
      </c>
      <c r="E67" s="28">
        <v>97.671870720350583</v>
      </c>
      <c r="F67" s="28">
        <v>77.957367064886384</v>
      </c>
      <c r="K67" s="78"/>
      <c r="L67" s="78"/>
      <c r="M67" s="78"/>
      <c r="N67" s="78"/>
    </row>
    <row r="68" spans="1:14" x14ac:dyDescent="0.25">
      <c r="A68" s="16" t="s">
        <v>93</v>
      </c>
      <c r="B68" s="16" t="s">
        <v>72</v>
      </c>
      <c r="C68" s="28">
        <v>99.291784702549577</v>
      </c>
      <c r="D68" s="28">
        <v>91.803278688524586</v>
      </c>
      <c r="E68" s="28">
        <v>97.875354107648732</v>
      </c>
      <c r="F68" s="28">
        <v>82.331511839708554</v>
      </c>
      <c r="K68" s="78"/>
      <c r="L68" s="78"/>
      <c r="M68" s="78"/>
      <c r="N68" s="78"/>
    </row>
    <row r="69" spans="1:14" x14ac:dyDescent="0.25">
      <c r="A69" s="16" t="s">
        <v>100</v>
      </c>
      <c r="B69" s="16" t="s">
        <v>73</v>
      </c>
      <c r="C69" s="28">
        <v>103.00429184549355</v>
      </c>
      <c r="D69" s="28">
        <v>81.945069788383606</v>
      </c>
      <c r="E69" s="28">
        <v>80.793991416309012</v>
      </c>
      <c r="F69" s="28">
        <v>56.100855470508783</v>
      </c>
      <c r="K69" s="78"/>
      <c r="L69" s="78"/>
      <c r="M69" s="78"/>
      <c r="N69" s="78"/>
    </row>
    <row r="70" spans="1:14" x14ac:dyDescent="0.25">
      <c r="A70" s="16" t="s">
        <v>100</v>
      </c>
      <c r="B70" s="16" t="s">
        <v>74</v>
      </c>
      <c r="C70" s="28">
        <v>89.61904761904762</v>
      </c>
      <c r="D70" s="28">
        <v>70.782889426957212</v>
      </c>
      <c r="E70" s="28">
        <v>74.285714285714292</v>
      </c>
      <c r="F70" s="28">
        <v>50.443906376109773</v>
      </c>
      <c r="K70" s="78"/>
      <c r="L70" s="78"/>
      <c r="M70" s="78"/>
      <c r="N70" s="78"/>
    </row>
    <row r="71" spans="1:14" x14ac:dyDescent="0.25">
      <c r="A71" s="16" t="s">
        <v>92</v>
      </c>
      <c r="B71" s="16" t="s">
        <v>75</v>
      </c>
      <c r="C71" s="28">
        <v>116.8421052631579</v>
      </c>
      <c r="D71" s="28">
        <v>109.53846153846155</v>
      </c>
      <c r="E71" s="28">
        <v>97.543859649122808</v>
      </c>
      <c r="F71" s="28">
        <v>72.92307692307692</v>
      </c>
      <c r="K71" s="78"/>
      <c r="L71" s="78"/>
      <c r="M71" s="78"/>
      <c r="N71" s="78"/>
    </row>
    <row r="72" spans="1:14" x14ac:dyDescent="0.25">
      <c r="A72" s="16" t="s">
        <v>100</v>
      </c>
      <c r="B72" s="16" t="s">
        <v>76</v>
      </c>
      <c r="C72" s="28">
        <v>111.83079973562459</v>
      </c>
      <c r="D72" s="28">
        <v>106.15735461801596</v>
      </c>
      <c r="E72" s="28">
        <v>118.17580964970259</v>
      </c>
      <c r="F72" s="28">
        <v>98.745724059293053</v>
      </c>
      <c r="K72" s="78"/>
      <c r="L72" s="78"/>
      <c r="M72" s="78"/>
      <c r="N72" s="78"/>
    </row>
    <row r="73" spans="1:14" x14ac:dyDescent="0.25">
      <c r="A73" s="16" t="s">
        <v>93</v>
      </c>
      <c r="B73" s="16" t="s">
        <v>77</v>
      </c>
      <c r="C73" s="28">
        <v>109.09090909090908</v>
      </c>
      <c r="D73" s="28">
        <v>96.348314606741567</v>
      </c>
      <c r="E73" s="28">
        <v>109.75206611570248</v>
      </c>
      <c r="F73" s="28">
        <v>91.292134831460672</v>
      </c>
      <c r="K73" s="78"/>
      <c r="L73" s="78"/>
      <c r="M73" s="78"/>
      <c r="N73" s="78"/>
    </row>
    <row r="74" spans="1:14" x14ac:dyDescent="0.25">
      <c r="A74" s="16" t="s">
        <v>92</v>
      </c>
      <c r="B74" s="16" t="s">
        <v>78</v>
      </c>
      <c r="C74" s="28">
        <v>91.546914623837708</v>
      </c>
      <c r="D74" s="28">
        <v>77.106690777576858</v>
      </c>
      <c r="E74" s="28">
        <v>83.601014370245139</v>
      </c>
      <c r="F74" s="28">
        <v>63.146473779385168</v>
      </c>
      <c r="K74" s="78"/>
      <c r="L74" s="78"/>
      <c r="M74" s="78"/>
      <c r="N74" s="78"/>
    </row>
    <row r="75" spans="1:14" x14ac:dyDescent="0.25">
      <c r="A75" s="16" t="s">
        <v>92</v>
      </c>
      <c r="B75" s="16" t="s">
        <v>79</v>
      </c>
      <c r="C75" s="28">
        <v>94.292306149062085</v>
      </c>
      <c r="D75" s="28">
        <v>73.796973303859886</v>
      </c>
      <c r="E75" s="28">
        <v>78.362925067709895</v>
      </c>
      <c r="F75" s="28">
        <v>48.784220370685254</v>
      </c>
      <c r="K75" s="78"/>
      <c r="L75" s="78"/>
      <c r="M75" s="78"/>
      <c r="N75" s="78"/>
    </row>
    <row r="76" spans="1:14" x14ac:dyDescent="0.25">
      <c r="A76" s="16" t="s">
        <v>100</v>
      </c>
      <c r="B76" s="16" t="s">
        <v>80</v>
      </c>
      <c r="C76" s="28">
        <v>116.47398843930637</v>
      </c>
      <c r="D76" s="28">
        <v>106.9988137603796</v>
      </c>
      <c r="E76" s="28">
        <v>109.53757225433527</v>
      </c>
      <c r="F76" s="28">
        <v>84.934756820877823</v>
      </c>
      <c r="K76" s="78"/>
      <c r="L76" s="78"/>
      <c r="M76" s="78"/>
      <c r="N76" s="78"/>
    </row>
    <row r="77" spans="1:14" x14ac:dyDescent="0.25">
      <c r="A77" s="16" t="s">
        <v>100</v>
      </c>
      <c r="B77" s="16" t="s">
        <v>81</v>
      </c>
      <c r="C77" s="28">
        <v>95.289996107434803</v>
      </c>
      <c r="D77" s="28">
        <v>80.885311871227358</v>
      </c>
      <c r="E77" s="28">
        <v>86.02569093032308</v>
      </c>
      <c r="F77" s="28">
        <v>66.331321260898719</v>
      </c>
      <c r="K77" s="78"/>
      <c r="L77" s="78"/>
      <c r="M77" s="78"/>
      <c r="N77" s="78"/>
    </row>
    <row r="78" spans="1:14" x14ac:dyDescent="0.25">
      <c r="A78" s="16" t="s">
        <v>92</v>
      </c>
      <c r="B78" s="16" t="s">
        <v>82</v>
      </c>
      <c r="C78" s="28">
        <v>110.0864553314121</v>
      </c>
      <c r="D78" s="28">
        <v>103.73134328358209</v>
      </c>
      <c r="E78" s="28">
        <v>95.389048991354457</v>
      </c>
      <c r="F78" s="28">
        <v>87.06467661691542</v>
      </c>
      <c r="K78" s="78"/>
      <c r="L78" s="78"/>
      <c r="M78" s="78"/>
      <c r="N78" s="78"/>
    </row>
    <row r="79" spans="1:14" x14ac:dyDescent="0.25">
      <c r="A79" s="16" t="s">
        <v>92</v>
      </c>
      <c r="B79" s="16" t="s">
        <v>83</v>
      </c>
      <c r="C79" s="28">
        <v>116.93227091633467</v>
      </c>
      <c r="D79" s="28">
        <v>100.83194675540766</v>
      </c>
      <c r="E79" s="28">
        <v>97.011952191235068</v>
      </c>
      <c r="F79" s="28">
        <v>89.683860232945094</v>
      </c>
      <c r="K79" s="78"/>
      <c r="L79" s="78"/>
      <c r="M79" s="78"/>
      <c r="N79" s="78"/>
    </row>
    <row r="80" spans="1:14" x14ac:dyDescent="0.25">
      <c r="A80" s="100" t="s">
        <v>103</v>
      </c>
      <c r="B80" s="100"/>
      <c r="C80" s="29">
        <v>93.668534504518149</v>
      </c>
      <c r="D80" s="29">
        <v>75.950388222244641</v>
      </c>
      <c r="E80" s="29">
        <v>82.532855436081249</v>
      </c>
      <c r="F80" s="29">
        <v>57.46553537216036</v>
      </c>
    </row>
    <row r="83" spans="1:9" x14ac:dyDescent="0.25">
      <c r="A83" s="97" t="s">
        <v>106</v>
      </c>
      <c r="B83" s="97"/>
      <c r="C83" s="97"/>
      <c r="D83" s="97"/>
      <c r="E83" s="97"/>
      <c r="F83" s="97"/>
      <c r="G83" s="97"/>
      <c r="H83" s="97"/>
      <c r="I83" s="97"/>
    </row>
    <row r="84" spans="1:9" x14ac:dyDescent="0.25">
      <c r="A84" s="97" t="s">
        <v>107</v>
      </c>
      <c r="B84" s="97"/>
      <c r="C84" s="97"/>
      <c r="D84" s="97"/>
      <c r="E84" s="97"/>
      <c r="F84" s="97"/>
      <c r="G84" s="97"/>
      <c r="H84" s="97"/>
      <c r="I84" s="97"/>
    </row>
    <row r="85" spans="1:9" x14ac:dyDescent="0.25">
      <c r="A85" s="97" t="s">
        <v>104</v>
      </c>
      <c r="B85" s="97"/>
      <c r="C85" s="97"/>
      <c r="D85" s="97"/>
      <c r="E85" s="97"/>
      <c r="F85" s="97"/>
      <c r="G85" s="97"/>
      <c r="H85" s="97"/>
      <c r="I85" s="97"/>
    </row>
    <row r="86" spans="1:9" x14ac:dyDescent="0.25">
      <c r="A86" s="97" t="s">
        <v>108</v>
      </c>
      <c r="B86" s="97"/>
      <c r="C86" s="97"/>
      <c r="D86" s="97"/>
      <c r="E86" s="97"/>
      <c r="F86" s="97"/>
      <c r="G86" s="97"/>
      <c r="H86" s="97"/>
      <c r="I86" s="97"/>
    </row>
    <row r="87" spans="1:9" x14ac:dyDescent="0.25">
      <c r="A87" s="96" t="s">
        <v>190</v>
      </c>
      <c r="B87" s="96"/>
      <c r="C87" s="96"/>
      <c r="D87" s="96"/>
      <c r="E87" s="96"/>
      <c r="F87" s="96"/>
      <c r="G87" s="96"/>
      <c r="H87" s="96"/>
      <c r="I87" s="96"/>
    </row>
    <row r="88" spans="1:9" x14ac:dyDescent="0.25">
      <c r="A88" s="97" t="s">
        <v>187</v>
      </c>
      <c r="B88" s="97"/>
      <c r="C88" s="97"/>
      <c r="D88" s="97"/>
      <c r="E88" s="97"/>
      <c r="F88" s="97"/>
      <c r="G88" s="97"/>
      <c r="H88" s="97"/>
      <c r="I88" s="97"/>
    </row>
    <row r="89" spans="1:9" x14ac:dyDescent="0.25">
      <c r="A89" s="86" t="s">
        <v>177</v>
      </c>
      <c r="B89" s="86"/>
      <c r="C89" s="86"/>
      <c r="D89" s="86"/>
      <c r="E89" s="86"/>
      <c r="F89" s="86"/>
      <c r="G89" s="86"/>
      <c r="H89" s="86"/>
      <c r="I89" s="86"/>
    </row>
  </sheetData>
  <autoFilter ref="A1:F80"/>
  <customSheetViews>
    <customSheetView guid="{3750D93B-2A32-4040-BAE5-F8408ECDBB1D}" showGridLines="0" showAutoFilter="1">
      <selection activeCell="A88" sqref="A88:I88"/>
      <pageMargins left="0.511811024" right="0.511811024" top="0.78740157499999996" bottom="0.78740157499999996" header="0.31496062000000002" footer="0.31496062000000002"/>
      <pageSetup paperSize="9" orientation="portrait" r:id="rId1"/>
      <autoFilter ref="A1:F80"/>
    </customSheetView>
    <customSheetView guid="{9EFA0E2E-4423-4194-BE85-A51AF61C76D7}" showGridLines="0" showAutoFilter="1">
      <selection activeCell="B90" sqref="B90"/>
      <pageMargins left="0.511811024" right="0.511811024" top="0.78740157499999996" bottom="0.78740157499999996" header="0.31496062000000002" footer="0.31496062000000002"/>
      <pageSetup paperSize="9" orientation="portrait" r:id="rId2"/>
      <autoFilter ref="A1:F80"/>
    </customSheetView>
    <customSheetView guid="{1A030D3C-92EE-4DAF-ABAC-228947DF045D}" showGridLines="0" showAutoFilter="1" topLeftCell="A64">
      <selection activeCell="A88" sqref="A88:I88"/>
      <pageMargins left="0.511811024" right="0.511811024" top="0.78740157499999996" bottom="0.78740157499999996" header="0.31496062000000002" footer="0.31496062000000002"/>
      <pageSetup paperSize="9" orientation="portrait" r:id="rId3"/>
      <autoFilter ref="A1:F80"/>
    </customSheetView>
  </customSheetViews>
  <mergeCells count="8">
    <mergeCell ref="A87:I87"/>
    <mergeCell ref="A88:I88"/>
    <mergeCell ref="A89:I89"/>
    <mergeCell ref="A80:B80"/>
    <mergeCell ref="A83:I83"/>
    <mergeCell ref="A84:I84"/>
    <mergeCell ref="A85:I85"/>
    <mergeCell ref="A86:I86"/>
  </mergeCells>
  <pageMargins left="0.511811024" right="0.511811024" top="0.78740157499999996" bottom="0.78740157499999996" header="0.31496062000000002" footer="0.31496062000000002"/>
  <pageSetup paperSize="9" orientation="portrait"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tabColor rgb="FFFF99CC"/>
  </sheetPr>
  <dimension ref="A1:N94"/>
  <sheetViews>
    <sheetView showGridLines="0" workbookViewId="0">
      <selection activeCell="A92" sqref="A92:N92"/>
    </sheetView>
  </sheetViews>
  <sheetFormatPr defaultRowHeight="15" x14ac:dyDescent="0.25"/>
  <cols>
    <col min="1" max="1" width="13.85546875" style="9" bestFit="1" customWidth="1"/>
    <col min="2" max="2" width="27.28515625" style="9" bestFit="1" customWidth="1"/>
    <col min="3" max="16384" width="9.140625" style="9"/>
  </cols>
  <sheetData>
    <row r="1" spans="1:6" ht="106.5" x14ac:dyDescent="0.25">
      <c r="A1" s="57" t="s">
        <v>99</v>
      </c>
      <c r="B1" s="57" t="s">
        <v>94</v>
      </c>
      <c r="C1" s="58" t="s">
        <v>188</v>
      </c>
      <c r="D1" s="58" t="s">
        <v>189</v>
      </c>
      <c r="E1" s="58" t="s">
        <v>173</v>
      </c>
      <c r="F1" s="58" t="s">
        <v>174</v>
      </c>
    </row>
    <row r="2" spans="1:6" x14ac:dyDescent="0.25">
      <c r="A2" s="50" t="s">
        <v>2</v>
      </c>
      <c r="B2" s="39" t="s">
        <v>6</v>
      </c>
      <c r="C2" s="59">
        <v>390</v>
      </c>
      <c r="D2" s="60">
        <f>C2/12*12</f>
        <v>390</v>
      </c>
      <c r="E2" s="33">
        <v>328</v>
      </c>
      <c r="F2" s="61">
        <f>E2/D2</f>
        <v>0.84102564102564104</v>
      </c>
    </row>
    <row r="3" spans="1:6" x14ac:dyDescent="0.25">
      <c r="A3" s="50" t="s">
        <v>3</v>
      </c>
      <c r="B3" s="39" t="s">
        <v>7</v>
      </c>
      <c r="C3" s="59">
        <v>165</v>
      </c>
      <c r="D3" s="60">
        <f t="shared" ref="D3:D66" si="0">C3/12*12</f>
        <v>165</v>
      </c>
      <c r="E3" s="33">
        <v>153</v>
      </c>
      <c r="F3" s="61">
        <f t="shared" ref="F3:F66" si="1">E3/D3</f>
        <v>0.92727272727272725</v>
      </c>
    </row>
    <row r="4" spans="1:6" x14ac:dyDescent="0.25">
      <c r="A4" s="50" t="s">
        <v>4</v>
      </c>
      <c r="B4" s="39" t="s">
        <v>8</v>
      </c>
      <c r="C4" s="59">
        <v>150</v>
      </c>
      <c r="D4" s="60">
        <f t="shared" si="0"/>
        <v>150</v>
      </c>
      <c r="E4" s="33">
        <v>122</v>
      </c>
      <c r="F4" s="61">
        <f t="shared" si="1"/>
        <v>0.81333333333333335</v>
      </c>
    </row>
    <row r="5" spans="1:6" x14ac:dyDescent="0.25">
      <c r="A5" s="50" t="s">
        <v>5</v>
      </c>
      <c r="B5" s="39" t="s">
        <v>9</v>
      </c>
      <c r="C5" s="59">
        <v>317</v>
      </c>
      <c r="D5" s="60">
        <f t="shared" si="0"/>
        <v>317</v>
      </c>
      <c r="E5" s="33">
        <v>290</v>
      </c>
      <c r="F5" s="61">
        <f t="shared" si="1"/>
        <v>0.91482649842271291</v>
      </c>
    </row>
    <row r="6" spans="1:6" x14ac:dyDescent="0.25">
      <c r="A6" s="50" t="s">
        <v>5</v>
      </c>
      <c r="B6" s="39" t="s">
        <v>10</v>
      </c>
      <c r="C6" s="59">
        <v>119</v>
      </c>
      <c r="D6" s="60">
        <f t="shared" si="0"/>
        <v>119</v>
      </c>
      <c r="E6" s="33">
        <v>143</v>
      </c>
      <c r="F6" s="61">
        <f t="shared" si="1"/>
        <v>1.2016806722689075</v>
      </c>
    </row>
    <row r="7" spans="1:6" x14ac:dyDescent="0.25">
      <c r="A7" s="50" t="s">
        <v>4</v>
      </c>
      <c r="B7" s="39" t="s">
        <v>11</v>
      </c>
      <c r="C7" s="59">
        <v>78</v>
      </c>
      <c r="D7" s="60">
        <f t="shared" si="0"/>
        <v>78</v>
      </c>
      <c r="E7" s="33">
        <v>81</v>
      </c>
      <c r="F7" s="61">
        <f t="shared" si="1"/>
        <v>1.0384615384615385</v>
      </c>
    </row>
    <row r="8" spans="1:6" x14ac:dyDescent="0.25">
      <c r="A8" s="50" t="s">
        <v>5</v>
      </c>
      <c r="B8" s="39" t="s">
        <v>12</v>
      </c>
      <c r="C8" s="59">
        <v>388</v>
      </c>
      <c r="D8" s="60">
        <f t="shared" si="0"/>
        <v>388</v>
      </c>
      <c r="E8" s="33">
        <v>354</v>
      </c>
      <c r="F8" s="61">
        <f t="shared" si="1"/>
        <v>0.91237113402061853</v>
      </c>
    </row>
    <row r="9" spans="1:6" x14ac:dyDescent="0.25">
      <c r="A9" s="50" t="s">
        <v>5</v>
      </c>
      <c r="B9" s="39" t="s">
        <v>13</v>
      </c>
      <c r="C9" s="59">
        <v>68</v>
      </c>
      <c r="D9" s="60">
        <f t="shared" si="0"/>
        <v>68</v>
      </c>
      <c r="E9" s="33">
        <v>58</v>
      </c>
      <c r="F9" s="61">
        <f t="shared" si="1"/>
        <v>0.8529411764705882</v>
      </c>
    </row>
    <row r="10" spans="1:6" x14ac:dyDescent="0.25">
      <c r="A10" s="50" t="s">
        <v>2</v>
      </c>
      <c r="B10" s="39" t="s">
        <v>14</v>
      </c>
      <c r="C10" s="59">
        <v>1508</v>
      </c>
      <c r="D10" s="60">
        <f t="shared" si="0"/>
        <v>1508</v>
      </c>
      <c r="E10" s="33">
        <v>1345</v>
      </c>
      <c r="F10" s="61">
        <f t="shared" si="1"/>
        <v>0.89190981432360739</v>
      </c>
    </row>
    <row r="11" spans="1:6" x14ac:dyDescent="0.25">
      <c r="A11" s="50" t="s">
        <v>5</v>
      </c>
      <c r="B11" s="39" t="s">
        <v>15</v>
      </c>
      <c r="C11" s="59">
        <v>132</v>
      </c>
      <c r="D11" s="60">
        <f t="shared" si="0"/>
        <v>132</v>
      </c>
      <c r="E11" s="33">
        <v>113</v>
      </c>
      <c r="F11" s="61">
        <f t="shared" si="1"/>
        <v>0.85606060606060608</v>
      </c>
    </row>
    <row r="12" spans="1:6" x14ac:dyDescent="0.25">
      <c r="A12" s="50" t="s">
        <v>4</v>
      </c>
      <c r="B12" s="39" t="s">
        <v>16</v>
      </c>
      <c r="C12" s="59">
        <v>388</v>
      </c>
      <c r="D12" s="60">
        <f t="shared" si="0"/>
        <v>388</v>
      </c>
      <c r="E12" s="33">
        <v>315</v>
      </c>
      <c r="F12" s="61">
        <f t="shared" si="1"/>
        <v>0.81185567010309279</v>
      </c>
    </row>
    <row r="13" spans="1:6" x14ac:dyDescent="0.25">
      <c r="A13" s="50" t="s">
        <v>3</v>
      </c>
      <c r="B13" s="39" t="s">
        <v>17</v>
      </c>
      <c r="C13" s="59">
        <v>588</v>
      </c>
      <c r="D13" s="60">
        <f t="shared" si="0"/>
        <v>588</v>
      </c>
      <c r="E13" s="33">
        <v>455</v>
      </c>
      <c r="F13" s="61">
        <f t="shared" si="1"/>
        <v>0.77380952380952384</v>
      </c>
    </row>
    <row r="14" spans="1:6" x14ac:dyDescent="0.25">
      <c r="A14" s="50" t="s">
        <v>3</v>
      </c>
      <c r="B14" s="39" t="s">
        <v>18</v>
      </c>
      <c r="C14" s="59">
        <v>180</v>
      </c>
      <c r="D14" s="60">
        <f t="shared" si="0"/>
        <v>180</v>
      </c>
      <c r="E14" s="33">
        <v>182</v>
      </c>
      <c r="F14" s="61">
        <f t="shared" si="1"/>
        <v>1.0111111111111111</v>
      </c>
    </row>
    <row r="15" spans="1:6" x14ac:dyDescent="0.25">
      <c r="A15" s="50" t="s">
        <v>5</v>
      </c>
      <c r="B15" s="39" t="s">
        <v>19</v>
      </c>
      <c r="C15" s="59">
        <v>75</v>
      </c>
      <c r="D15" s="60">
        <f t="shared" si="0"/>
        <v>75</v>
      </c>
      <c r="E15" s="33">
        <v>85</v>
      </c>
      <c r="F15" s="61">
        <f t="shared" si="1"/>
        <v>1.1333333333333333</v>
      </c>
    </row>
    <row r="16" spans="1:6" x14ac:dyDescent="0.25">
      <c r="A16" s="50" t="s">
        <v>2</v>
      </c>
      <c r="B16" s="39" t="s">
        <v>20</v>
      </c>
      <c r="C16" s="59">
        <v>228</v>
      </c>
      <c r="D16" s="60">
        <f t="shared" si="0"/>
        <v>228</v>
      </c>
      <c r="E16" s="33">
        <v>211</v>
      </c>
      <c r="F16" s="61">
        <f t="shared" si="1"/>
        <v>0.92543859649122806</v>
      </c>
    </row>
    <row r="17" spans="1:6" x14ac:dyDescent="0.25">
      <c r="A17" s="50" t="s">
        <v>5</v>
      </c>
      <c r="B17" s="39" t="s">
        <v>21</v>
      </c>
      <c r="C17" s="59">
        <v>2542</v>
      </c>
      <c r="D17" s="60">
        <f t="shared" si="0"/>
        <v>2542</v>
      </c>
      <c r="E17" s="33">
        <v>2072</v>
      </c>
      <c r="F17" s="61">
        <f t="shared" si="1"/>
        <v>0.81510621557828478</v>
      </c>
    </row>
    <row r="18" spans="1:6" x14ac:dyDescent="0.25">
      <c r="A18" s="50" t="s">
        <v>2</v>
      </c>
      <c r="B18" s="39" t="s">
        <v>22</v>
      </c>
      <c r="C18" s="59">
        <v>5047</v>
      </c>
      <c r="D18" s="60">
        <f t="shared" si="0"/>
        <v>5047</v>
      </c>
      <c r="E18" s="33">
        <v>3840</v>
      </c>
      <c r="F18" s="61">
        <f t="shared" si="1"/>
        <v>0.76084802853180111</v>
      </c>
    </row>
    <row r="19" spans="1:6" x14ac:dyDescent="0.25">
      <c r="A19" s="50" t="s">
        <v>5</v>
      </c>
      <c r="B19" s="39" t="s">
        <v>23</v>
      </c>
      <c r="C19" s="59">
        <v>475</v>
      </c>
      <c r="D19" s="60">
        <f t="shared" si="0"/>
        <v>475</v>
      </c>
      <c r="E19" s="33">
        <v>413</v>
      </c>
      <c r="F19" s="61">
        <f t="shared" si="1"/>
        <v>0.86947368421052629</v>
      </c>
    </row>
    <row r="20" spans="1:6" x14ac:dyDescent="0.25">
      <c r="A20" s="50" t="s">
        <v>4</v>
      </c>
      <c r="B20" s="39" t="s">
        <v>24</v>
      </c>
      <c r="C20" s="59">
        <v>1492</v>
      </c>
      <c r="D20" s="60">
        <f t="shared" si="0"/>
        <v>1492</v>
      </c>
      <c r="E20" s="33">
        <v>1264</v>
      </c>
      <c r="F20" s="61">
        <f t="shared" si="1"/>
        <v>0.84718498659517427</v>
      </c>
    </row>
    <row r="21" spans="1:6" x14ac:dyDescent="0.25">
      <c r="A21" s="50" t="s">
        <v>3</v>
      </c>
      <c r="B21" s="39" t="s">
        <v>25</v>
      </c>
      <c r="C21" s="59">
        <v>403</v>
      </c>
      <c r="D21" s="60">
        <f t="shared" si="0"/>
        <v>403</v>
      </c>
      <c r="E21" s="33">
        <v>323</v>
      </c>
      <c r="F21" s="61">
        <f t="shared" si="1"/>
        <v>0.80148883374689828</v>
      </c>
    </row>
    <row r="22" spans="1:6" x14ac:dyDescent="0.25">
      <c r="A22" s="50" t="s">
        <v>2</v>
      </c>
      <c r="B22" s="39" t="s">
        <v>26</v>
      </c>
      <c r="C22" s="59">
        <v>150</v>
      </c>
      <c r="D22" s="60">
        <f t="shared" si="0"/>
        <v>150</v>
      </c>
      <c r="E22" s="33">
        <v>127</v>
      </c>
      <c r="F22" s="61">
        <f t="shared" si="1"/>
        <v>0.84666666666666668</v>
      </c>
    </row>
    <row r="23" spans="1:6" x14ac:dyDescent="0.25">
      <c r="A23" s="50" t="s">
        <v>5</v>
      </c>
      <c r="B23" s="39" t="s">
        <v>27</v>
      </c>
      <c r="C23" s="59">
        <v>60</v>
      </c>
      <c r="D23" s="60">
        <f t="shared" si="0"/>
        <v>60</v>
      </c>
      <c r="E23" s="33">
        <v>65</v>
      </c>
      <c r="F23" s="61">
        <f t="shared" si="1"/>
        <v>1.0833333333333333</v>
      </c>
    </row>
    <row r="24" spans="1:6" x14ac:dyDescent="0.25">
      <c r="A24" s="50" t="s">
        <v>2</v>
      </c>
      <c r="B24" s="39" t="s">
        <v>28</v>
      </c>
      <c r="C24" s="59">
        <v>421</v>
      </c>
      <c r="D24" s="60">
        <f t="shared" si="0"/>
        <v>421</v>
      </c>
      <c r="E24" s="33">
        <v>426</v>
      </c>
      <c r="F24" s="61">
        <f t="shared" si="1"/>
        <v>1.0118764845605701</v>
      </c>
    </row>
    <row r="25" spans="1:6" x14ac:dyDescent="0.25">
      <c r="A25" s="50" t="s">
        <v>5</v>
      </c>
      <c r="B25" s="39" t="s">
        <v>29</v>
      </c>
      <c r="C25" s="59">
        <v>69</v>
      </c>
      <c r="D25" s="60">
        <f t="shared" si="0"/>
        <v>69</v>
      </c>
      <c r="E25" s="33">
        <v>78</v>
      </c>
      <c r="F25" s="61">
        <f t="shared" si="1"/>
        <v>1.1304347826086956</v>
      </c>
    </row>
    <row r="26" spans="1:6" x14ac:dyDescent="0.25">
      <c r="A26" s="50" t="s">
        <v>3</v>
      </c>
      <c r="B26" s="39" t="s">
        <v>30</v>
      </c>
      <c r="C26" s="59">
        <v>267</v>
      </c>
      <c r="D26" s="60">
        <f t="shared" si="0"/>
        <v>267</v>
      </c>
      <c r="E26" s="33">
        <v>238</v>
      </c>
      <c r="F26" s="61">
        <f t="shared" si="1"/>
        <v>0.89138576779026213</v>
      </c>
    </row>
    <row r="27" spans="1:6" x14ac:dyDescent="0.25">
      <c r="A27" s="50" t="s">
        <v>2</v>
      </c>
      <c r="B27" s="39" t="s">
        <v>31</v>
      </c>
      <c r="C27" s="59">
        <v>241</v>
      </c>
      <c r="D27" s="60">
        <f t="shared" si="0"/>
        <v>241</v>
      </c>
      <c r="E27" s="33">
        <v>210</v>
      </c>
      <c r="F27" s="61">
        <f t="shared" si="1"/>
        <v>0.87136929460580914</v>
      </c>
    </row>
    <row r="28" spans="1:6" x14ac:dyDescent="0.25">
      <c r="A28" s="50" t="s">
        <v>4</v>
      </c>
      <c r="B28" s="39" t="s">
        <v>32</v>
      </c>
      <c r="C28" s="59">
        <v>141</v>
      </c>
      <c r="D28" s="60">
        <f t="shared" si="0"/>
        <v>141</v>
      </c>
      <c r="E28" s="33">
        <v>141</v>
      </c>
      <c r="F28" s="61">
        <f t="shared" si="1"/>
        <v>1</v>
      </c>
    </row>
    <row r="29" spans="1:6" x14ac:dyDescent="0.25">
      <c r="A29" s="50" t="s">
        <v>5</v>
      </c>
      <c r="B29" s="39" t="s">
        <v>33</v>
      </c>
      <c r="C29" s="59">
        <v>443</v>
      </c>
      <c r="D29" s="60">
        <f t="shared" si="0"/>
        <v>443</v>
      </c>
      <c r="E29" s="33">
        <v>279</v>
      </c>
      <c r="F29" s="61">
        <f t="shared" si="1"/>
        <v>0.6297968397291196</v>
      </c>
    </row>
    <row r="30" spans="1:6" x14ac:dyDescent="0.25">
      <c r="A30" s="50" t="s">
        <v>2</v>
      </c>
      <c r="B30" s="39" t="s">
        <v>34</v>
      </c>
      <c r="C30" s="59">
        <v>1779</v>
      </c>
      <c r="D30" s="60">
        <f t="shared" si="0"/>
        <v>1779</v>
      </c>
      <c r="E30" s="33">
        <v>1349</v>
      </c>
      <c r="F30" s="61">
        <f t="shared" si="1"/>
        <v>0.75829117481731312</v>
      </c>
    </row>
    <row r="31" spans="1:6" x14ac:dyDescent="0.25">
      <c r="A31" s="50" t="s">
        <v>2</v>
      </c>
      <c r="B31" s="39" t="s">
        <v>35</v>
      </c>
      <c r="C31" s="59">
        <v>352</v>
      </c>
      <c r="D31" s="60">
        <f t="shared" si="0"/>
        <v>352</v>
      </c>
      <c r="E31" s="33">
        <v>373</v>
      </c>
      <c r="F31" s="61">
        <f t="shared" si="1"/>
        <v>1.0596590909090908</v>
      </c>
    </row>
    <row r="32" spans="1:6" x14ac:dyDescent="0.25">
      <c r="A32" s="50" t="s">
        <v>2</v>
      </c>
      <c r="B32" s="39" t="s">
        <v>36</v>
      </c>
      <c r="C32" s="59">
        <v>140</v>
      </c>
      <c r="D32" s="60">
        <f t="shared" si="0"/>
        <v>140</v>
      </c>
      <c r="E32" s="33">
        <v>139</v>
      </c>
      <c r="F32" s="61">
        <f t="shared" si="1"/>
        <v>0.99285714285714288</v>
      </c>
    </row>
    <row r="33" spans="1:6" x14ac:dyDescent="0.25">
      <c r="A33" s="50" t="s">
        <v>5</v>
      </c>
      <c r="B33" s="39" t="s">
        <v>37</v>
      </c>
      <c r="C33" s="59">
        <v>131</v>
      </c>
      <c r="D33" s="60">
        <f t="shared" si="0"/>
        <v>131</v>
      </c>
      <c r="E33" s="33">
        <v>119</v>
      </c>
      <c r="F33" s="61">
        <f t="shared" si="1"/>
        <v>0.90839694656488545</v>
      </c>
    </row>
    <row r="34" spans="1:6" x14ac:dyDescent="0.25">
      <c r="A34" s="50" t="s">
        <v>5</v>
      </c>
      <c r="B34" s="39" t="s">
        <v>38</v>
      </c>
      <c r="C34" s="59">
        <v>147</v>
      </c>
      <c r="D34" s="60">
        <f t="shared" si="0"/>
        <v>147</v>
      </c>
      <c r="E34" s="33">
        <v>108</v>
      </c>
      <c r="F34" s="61">
        <f t="shared" si="1"/>
        <v>0.73469387755102045</v>
      </c>
    </row>
    <row r="35" spans="1:6" x14ac:dyDescent="0.25">
      <c r="A35" s="50" t="s">
        <v>5</v>
      </c>
      <c r="B35" s="39" t="s">
        <v>39</v>
      </c>
      <c r="C35" s="59">
        <v>171</v>
      </c>
      <c r="D35" s="60">
        <f t="shared" si="0"/>
        <v>171</v>
      </c>
      <c r="E35" s="33">
        <v>210</v>
      </c>
      <c r="F35" s="61">
        <f t="shared" si="1"/>
        <v>1.2280701754385965</v>
      </c>
    </row>
    <row r="36" spans="1:6" x14ac:dyDescent="0.25">
      <c r="A36" s="50" t="s">
        <v>2</v>
      </c>
      <c r="B36" s="39" t="s">
        <v>40</v>
      </c>
      <c r="C36" s="59">
        <v>141</v>
      </c>
      <c r="D36" s="60">
        <f t="shared" si="0"/>
        <v>141</v>
      </c>
      <c r="E36" s="33">
        <v>147</v>
      </c>
      <c r="F36" s="61">
        <f t="shared" si="1"/>
        <v>1.0425531914893618</v>
      </c>
    </row>
    <row r="37" spans="1:6" x14ac:dyDescent="0.25">
      <c r="A37" s="50" t="s">
        <v>5</v>
      </c>
      <c r="B37" s="39" t="s">
        <v>41</v>
      </c>
      <c r="C37" s="59">
        <v>564</v>
      </c>
      <c r="D37" s="60">
        <f t="shared" si="0"/>
        <v>564</v>
      </c>
      <c r="E37" s="33">
        <v>440</v>
      </c>
      <c r="F37" s="61">
        <f t="shared" si="1"/>
        <v>0.78014184397163122</v>
      </c>
    </row>
    <row r="38" spans="1:6" x14ac:dyDescent="0.25">
      <c r="A38" s="50" t="s">
        <v>2</v>
      </c>
      <c r="B38" s="39" t="s">
        <v>42</v>
      </c>
      <c r="C38" s="59">
        <v>126</v>
      </c>
      <c r="D38" s="60">
        <f t="shared" si="0"/>
        <v>126</v>
      </c>
      <c r="E38" s="33">
        <v>134</v>
      </c>
      <c r="F38" s="61">
        <f t="shared" si="1"/>
        <v>1.0634920634920635</v>
      </c>
    </row>
    <row r="39" spans="1:6" x14ac:dyDescent="0.25">
      <c r="A39" s="50" t="s">
        <v>5</v>
      </c>
      <c r="B39" s="39" t="s">
        <v>43</v>
      </c>
      <c r="C39" s="59">
        <v>451</v>
      </c>
      <c r="D39" s="60">
        <f t="shared" si="0"/>
        <v>451</v>
      </c>
      <c r="E39" s="33">
        <v>393</v>
      </c>
      <c r="F39" s="61">
        <f t="shared" si="1"/>
        <v>0.87139689578713964</v>
      </c>
    </row>
    <row r="40" spans="1:6" x14ac:dyDescent="0.25">
      <c r="A40" s="50" t="s">
        <v>3</v>
      </c>
      <c r="B40" s="39" t="s">
        <v>44</v>
      </c>
      <c r="C40" s="59">
        <v>507</v>
      </c>
      <c r="D40" s="60">
        <f t="shared" si="0"/>
        <v>507</v>
      </c>
      <c r="E40" s="33">
        <v>446</v>
      </c>
      <c r="F40" s="61">
        <f t="shared" si="1"/>
        <v>0.87968441814595666</v>
      </c>
    </row>
    <row r="41" spans="1:6" x14ac:dyDescent="0.25">
      <c r="A41" s="50" t="s">
        <v>5</v>
      </c>
      <c r="B41" s="39" t="s">
        <v>45</v>
      </c>
      <c r="C41" s="59">
        <v>145</v>
      </c>
      <c r="D41" s="60">
        <f t="shared" si="0"/>
        <v>145</v>
      </c>
      <c r="E41" s="33">
        <v>144</v>
      </c>
      <c r="F41" s="61">
        <f t="shared" si="1"/>
        <v>0.99310344827586206</v>
      </c>
    </row>
    <row r="42" spans="1:6" x14ac:dyDescent="0.25">
      <c r="A42" s="50" t="s">
        <v>2</v>
      </c>
      <c r="B42" s="39" t="s">
        <v>46</v>
      </c>
      <c r="C42" s="59">
        <v>169</v>
      </c>
      <c r="D42" s="60">
        <f t="shared" si="0"/>
        <v>169</v>
      </c>
      <c r="E42" s="33">
        <v>144</v>
      </c>
      <c r="F42" s="61">
        <f t="shared" si="1"/>
        <v>0.85207100591715978</v>
      </c>
    </row>
    <row r="43" spans="1:6" x14ac:dyDescent="0.25">
      <c r="A43" s="50" t="s">
        <v>2</v>
      </c>
      <c r="B43" s="39" t="s">
        <v>47</v>
      </c>
      <c r="C43" s="59">
        <v>88</v>
      </c>
      <c r="D43" s="60">
        <f t="shared" si="0"/>
        <v>88</v>
      </c>
      <c r="E43" s="33">
        <v>106</v>
      </c>
      <c r="F43" s="61">
        <f t="shared" si="1"/>
        <v>1.2045454545454546</v>
      </c>
    </row>
    <row r="44" spans="1:6" x14ac:dyDescent="0.25">
      <c r="A44" s="50" t="s">
        <v>4</v>
      </c>
      <c r="B44" s="39" t="s">
        <v>48</v>
      </c>
      <c r="C44" s="59">
        <v>2664</v>
      </c>
      <c r="D44" s="60">
        <f t="shared" si="0"/>
        <v>2664</v>
      </c>
      <c r="E44" s="33">
        <v>2051</v>
      </c>
      <c r="F44" s="61">
        <f t="shared" si="1"/>
        <v>0.76989489489489493</v>
      </c>
    </row>
    <row r="45" spans="1:6" x14ac:dyDescent="0.25">
      <c r="A45" s="50" t="s">
        <v>4</v>
      </c>
      <c r="B45" s="39" t="s">
        <v>49</v>
      </c>
      <c r="C45" s="59">
        <v>133</v>
      </c>
      <c r="D45" s="60">
        <f t="shared" si="0"/>
        <v>133</v>
      </c>
      <c r="E45" s="33">
        <v>141</v>
      </c>
      <c r="F45" s="61">
        <f t="shared" si="1"/>
        <v>1.0601503759398496</v>
      </c>
    </row>
    <row r="46" spans="1:6" x14ac:dyDescent="0.25">
      <c r="A46" s="50" t="s">
        <v>5</v>
      </c>
      <c r="B46" s="39" t="s">
        <v>50</v>
      </c>
      <c r="C46" s="59">
        <v>519</v>
      </c>
      <c r="D46" s="60">
        <f t="shared" si="0"/>
        <v>519</v>
      </c>
      <c r="E46" s="33">
        <v>504</v>
      </c>
      <c r="F46" s="61">
        <f t="shared" si="1"/>
        <v>0.97109826589595372</v>
      </c>
    </row>
    <row r="47" spans="1:6" x14ac:dyDescent="0.25">
      <c r="A47" s="50" t="s">
        <v>2</v>
      </c>
      <c r="B47" s="39" t="s">
        <v>51</v>
      </c>
      <c r="C47" s="59">
        <v>197</v>
      </c>
      <c r="D47" s="60">
        <f t="shared" si="0"/>
        <v>197</v>
      </c>
      <c r="E47" s="33">
        <v>208</v>
      </c>
      <c r="F47" s="61">
        <f t="shared" si="1"/>
        <v>1.0558375634517767</v>
      </c>
    </row>
    <row r="48" spans="1:6" x14ac:dyDescent="0.25">
      <c r="A48" s="50" t="s">
        <v>4</v>
      </c>
      <c r="B48" s="39" t="s">
        <v>52</v>
      </c>
      <c r="C48" s="59">
        <v>137</v>
      </c>
      <c r="D48" s="60">
        <f t="shared" si="0"/>
        <v>137</v>
      </c>
      <c r="E48" s="33">
        <v>156</v>
      </c>
      <c r="F48" s="61">
        <f t="shared" si="1"/>
        <v>1.1386861313868613</v>
      </c>
    </row>
    <row r="49" spans="1:6" x14ac:dyDescent="0.25">
      <c r="A49" s="50" t="s">
        <v>5</v>
      </c>
      <c r="B49" s="39" t="s">
        <v>53</v>
      </c>
      <c r="C49" s="59">
        <v>275</v>
      </c>
      <c r="D49" s="60">
        <f t="shared" si="0"/>
        <v>275</v>
      </c>
      <c r="E49" s="33">
        <v>220</v>
      </c>
      <c r="F49" s="61">
        <f t="shared" si="1"/>
        <v>0.8</v>
      </c>
    </row>
    <row r="50" spans="1:6" x14ac:dyDescent="0.25">
      <c r="A50" s="50" t="s">
        <v>3</v>
      </c>
      <c r="B50" s="39" t="s">
        <v>54</v>
      </c>
      <c r="C50" s="59">
        <v>273</v>
      </c>
      <c r="D50" s="60">
        <f t="shared" si="0"/>
        <v>273</v>
      </c>
      <c r="E50" s="33">
        <v>236</v>
      </c>
      <c r="F50" s="61">
        <f t="shared" si="1"/>
        <v>0.86446886446886451</v>
      </c>
    </row>
    <row r="51" spans="1:6" x14ac:dyDescent="0.25">
      <c r="A51" s="50" t="s">
        <v>3</v>
      </c>
      <c r="B51" s="39" t="s">
        <v>55</v>
      </c>
      <c r="C51" s="59">
        <v>70</v>
      </c>
      <c r="D51" s="60">
        <f t="shared" si="0"/>
        <v>70</v>
      </c>
      <c r="E51" s="33">
        <v>64</v>
      </c>
      <c r="F51" s="61">
        <f t="shared" si="1"/>
        <v>0.91428571428571426</v>
      </c>
    </row>
    <row r="52" spans="1:6" x14ac:dyDescent="0.25">
      <c r="A52" s="50" t="s">
        <v>5</v>
      </c>
      <c r="B52" s="39" t="s">
        <v>56</v>
      </c>
      <c r="C52" s="59">
        <v>211</v>
      </c>
      <c r="D52" s="60">
        <f t="shared" si="0"/>
        <v>211</v>
      </c>
      <c r="E52" s="33">
        <v>230</v>
      </c>
      <c r="F52" s="61">
        <f t="shared" si="1"/>
        <v>1.0900473933649288</v>
      </c>
    </row>
    <row r="53" spans="1:6" x14ac:dyDescent="0.25">
      <c r="A53" s="50" t="s">
        <v>5</v>
      </c>
      <c r="B53" s="39" t="s">
        <v>57</v>
      </c>
      <c r="C53" s="59">
        <v>154</v>
      </c>
      <c r="D53" s="60">
        <f t="shared" si="0"/>
        <v>154</v>
      </c>
      <c r="E53" s="33">
        <v>155</v>
      </c>
      <c r="F53" s="61">
        <f t="shared" si="1"/>
        <v>1.0064935064935066</v>
      </c>
    </row>
    <row r="54" spans="1:6" x14ac:dyDescent="0.25">
      <c r="A54" s="50" t="s">
        <v>3</v>
      </c>
      <c r="B54" s="39" t="s">
        <v>58</v>
      </c>
      <c r="C54" s="59">
        <v>703</v>
      </c>
      <c r="D54" s="60">
        <f t="shared" si="0"/>
        <v>703</v>
      </c>
      <c r="E54" s="33">
        <v>578</v>
      </c>
      <c r="F54" s="61">
        <f t="shared" si="1"/>
        <v>0.82219061166429586</v>
      </c>
    </row>
    <row r="55" spans="1:6" x14ac:dyDescent="0.25">
      <c r="A55" s="50" t="s">
        <v>4</v>
      </c>
      <c r="B55" s="39" t="s">
        <v>59</v>
      </c>
      <c r="C55" s="59">
        <v>228</v>
      </c>
      <c r="D55" s="60">
        <f t="shared" si="0"/>
        <v>228</v>
      </c>
      <c r="E55" s="33">
        <v>209</v>
      </c>
      <c r="F55" s="61">
        <f t="shared" si="1"/>
        <v>0.91666666666666663</v>
      </c>
    </row>
    <row r="56" spans="1:6" x14ac:dyDescent="0.25">
      <c r="A56" s="50" t="s">
        <v>3</v>
      </c>
      <c r="B56" s="39" t="s">
        <v>60</v>
      </c>
      <c r="C56" s="59">
        <v>344</v>
      </c>
      <c r="D56" s="60">
        <f t="shared" si="0"/>
        <v>344</v>
      </c>
      <c r="E56" s="33">
        <v>284</v>
      </c>
      <c r="F56" s="61">
        <f t="shared" si="1"/>
        <v>0.82558139534883723</v>
      </c>
    </row>
    <row r="57" spans="1:6" x14ac:dyDescent="0.25">
      <c r="A57" s="50" t="s">
        <v>3</v>
      </c>
      <c r="B57" s="39" t="s">
        <v>61</v>
      </c>
      <c r="C57" s="59">
        <v>317</v>
      </c>
      <c r="D57" s="60">
        <f t="shared" si="0"/>
        <v>317</v>
      </c>
      <c r="E57" s="33">
        <v>274</v>
      </c>
      <c r="F57" s="61">
        <f t="shared" si="1"/>
        <v>0.86435331230283907</v>
      </c>
    </row>
    <row r="58" spans="1:6" x14ac:dyDescent="0.25">
      <c r="A58" s="50" t="s">
        <v>5</v>
      </c>
      <c r="B58" s="39" t="s">
        <v>62</v>
      </c>
      <c r="C58" s="59">
        <v>308</v>
      </c>
      <c r="D58" s="60">
        <f t="shared" si="0"/>
        <v>308</v>
      </c>
      <c r="E58" s="33">
        <v>249</v>
      </c>
      <c r="F58" s="61">
        <f t="shared" si="1"/>
        <v>0.80844155844155841</v>
      </c>
    </row>
    <row r="59" spans="1:6" x14ac:dyDescent="0.25">
      <c r="A59" s="50" t="s">
        <v>3</v>
      </c>
      <c r="B59" s="39" t="s">
        <v>63</v>
      </c>
      <c r="C59" s="59">
        <v>81</v>
      </c>
      <c r="D59" s="60">
        <f t="shared" si="0"/>
        <v>81</v>
      </c>
      <c r="E59" s="33">
        <v>85</v>
      </c>
      <c r="F59" s="61">
        <f t="shared" si="1"/>
        <v>1.0493827160493827</v>
      </c>
    </row>
    <row r="60" spans="1:6" x14ac:dyDescent="0.25">
      <c r="A60" s="50" t="s">
        <v>5</v>
      </c>
      <c r="B60" s="39" t="s">
        <v>64</v>
      </c>
      <c r="C60" s="59">
        <v>190</v>
      </c>
      <c r="D60" s="60">
        <f t="shared" si="0"/>
        <v>190</v>
      </c>
      <c r="E60" s="33">
        <v>183</v>
      </c>
      <c r="F60" s="61">
        <f t="shared" si="1"/>
        <v>0.9631578947368421</v>
      </c>
    </row>
    <row r="61" spans="1:6" x14ac:dyDescent="0.25">
      <c r="A61" s="50" t="s">
        <v>4</v>
      </c>
      <c r="B61" s="39" t="s">
        <v>65</v>
      </c>
      <c r="C61" s="59">
        <v>318</v>
      </c>
      <c r="D61" s="60">
        <f t="shared" si="0"/>
        <v>318</v>
      </c>
      <c r="E61" s="33">
        <v>283</v>
      </c>
      <c r="F61" s="61">
        <f t="shared" si="1"/>
        <v>0.88993710691823902</v>
      </c>
    </row>
    <row r="62" spans="1:6" x14ac:dyDescent="0.25">
      <c r="A62" s="50" t="s">
        <v>5</v>
      </c>
      <c r="B62" s="39" t="s">
        <v>66</v>
      </c>
      <c r="C62" s="59">
        <v>127</v>
      </c>
      <c r="D62" s="60">
        <f t="shared" si="0"/>
        <v>127</v>
      </c>
      <c r="E62" s="33">
        <v>112</v>
      </c>
      <c r="F62" s="61">
        <f t="shared" si="1"/>
        <v>0.88188976377952755</v>
      </c>
    </row>
    <row r="63" spans="1:6" x14ac:dyDescent="0.25">
      <c r="A63" s="50" t="s">
        <v>2</v>
      </c>
      <c r="B63" s="39" t="s">
        <v>67</v>
      </c>
      <c r="C63" s="59">
        <v>111</v>
      </c>
      <c r="D63" s="60">
        <f t="shared" si="0"/>
        <v>111</v>
      </c>
      <c r="E63" s="33">
        <v>91</v>
      </c>
      <c r="F63" s="61">
        <f t="shared" si="1"/>
        <v>0.81981981981981977</v>
      </c>
    </row>
    <row r="64" spans="1:6" x14ac:dyDescent="0.25">
      <c r="A64" s="50" t="s">
        <v>2</v>
      </c>
      <c r="B64" s="39" t="s">
        <v>68</v>
      </c>
      <c r="C64" s="59">
        <v>656</v>
      </c>
      <c r="D64" s="60">
        <f t="shared" si="0"/>
        <v>656</v>
      </c>
      <c r="E64" s="33">
        <v>567</v>
      </c>
      <c r="F64" s="61">
        <f t="shared" si="1"/>
        <v>0.86432926829268297</v>
      </c>
    </row>
    <row r="65" spans="1:6" x14ac:dyDescent="0.25">
      <c r="A65" s="50" t="s">
        <v>2</v>
      </c>
      <c r="B65" s="39" t="s">
        <v>69</v>
      </c>
      <c r="C65" s="59">
        <v>306</v>
      </c>
      <c r="D65" s="60">
        <f t="shared" si="0"/>
        <v>306</v>
      </c>
      <c r="E65" s="33">
        <v>268</v>
      </c>
      <c r="F65" s="61">
        <f t="shared" si="1"/>
        <v>0.87581699346405228</v>
      </c>
    </row>
    <row r="66" spans="1:6" x14ac:dyDescent="0.25">
      <c r="A66" s="50" t="s">
        <v>4</v>
      </c>
      <c r="B66" s="39" t="s">
        <v>70</v>
      </c>
      <c r="C66" s="59">
        <v>107</v>
      </c>
      <c r="D66" s="60">
        <f t="shared" si="0"/>
        <v>107</v>
      </c>
      <c r="E66" s="33">
        <v>100</v>
      </c>
      <c r="F66" s="61">
        <f t="shared" si="1"/>
        <v>0.93457943925233644</v>
      </c>
    </row>
    <row r="67" spans="1:6" x14ac:dyDescent="0.25">
      <c r="A67" s="50" t="s">
        <v>4</v>
      </c>
      <c r="B67" s="39" t="s">
        <v>71</v>
      </c>
      <c r="C67" s="59">
        <v>420</v>
      </c>
      <c r="D67" s="60">
        <f t="shared" ref="D67:D79" si="2">C67/12*12</f>
        <v>420</v>
      </c>
      <c r="E67" s="33">
        <v>390</v>
      </c>
      <c r="F67" s="61">
        <f t="shared" ref="F67:F84" si="3">E67/D67</f>
        <v>0.9285714285714286</v>
      </c>
    </row>
    <row r="68" spans="1:6" x14ac:dyDescent="0.25">
      <c r="A68" s="50" t="s">
        <v>5</v>
      </c>
      <c r="B68" s="39" t="s">
        <v>72</v>
      </c>
      <c r="C68" s="59">
        <v>118</v>
      </c>
      <c r="D68" s="60">
        <f t="shared" si="2"/>
        <v>118</v>
      </c>
      <c r="E68" s="33">
        <v>105</v>
      </c>
      <c r="F68" s="61">
        <f t="shared" si="3"/>
        <v>0.88983050847457623</v>
      </c>
    </row>
    <row r="69" spans="1:6" x14ac:dyDescent="0.25">
      <c r="A69" s="50" t="s">
        <v>3</v>
      </c>
      <c r="B69" s="39" t="s">
        <v>73</v>
      </c>
      <c r="C69" s="59">
        <v>1809</v>
      </c>
      <c r="D69" s="60">
        <f t="shared" si="2"/>
        <v>1809</v>
      </c>
      <c r="E69" s="33">
        <v>1411</v>
      </c>
      <c r="F69" s="61">
        <f t="shared" si="3"/>
        <v>0.77998894416804865</v>
      </c>
    </row>
    <row r="70" spans="1:6" x14ac:dyDescent="0.25">
      <c r="A70" s="50" t="s">
        <v>4</v>
      </c>
      <c r="B70" s="39" t="s">
        <v>74</v>
      </c>
      <c r="C70" s="59">
        <v>106</v>
      </c>
      <c r="D70" s="60">
        <f t="shared" si="2"/>
        <v>106</v>
      </c>
      <c r="E70" s="33">
        <v>141</v>
      </c>
      <c r="F70" s="61">
        <f t="shared" si="3"/>
        <v>1.3301886792452831</v>
      </c>
    </row>
    <row r="71" spans="1:6" x14ac:dyDescent="0.25">
      <c r="A71" s="50" t="s">
        <v>2</v>
      </c>
      <c r="B71" s="39" t="s">
        <v>75</v>
      </c>
      <c r="C71" s="59">
        <v>7517</v>
      </c>
      <c r="D71" s="60">
        <f t="shared" si="2"/>
        <v>7517</v>
      </c>
      <c r="E71" s="33">
        <v>5875</v>
      </c>
      <c r="F71" s="61">
        <f t="shared" si="3"/>
        <v>0.78156179326859121</v>
      </c>
    </row>
    <row r="72" spans="1:6" x14ac:dyDescent="0.25">
      <c r="A72" s="50" t="s">
        <v>4</v>
      </c>
      <c r="B72" s="39" t="s">
        <v>76</v>
      </c>
      <c r="C72" s="59">
        <v>433</v>
      </c>
      <c r="D72" s="60">
        <f t="shared" si="2"/>
        <v>433</v>
      </c>
      <c r="E72" s="33">
        <v>388</v>
      </c>
      <c r="F72" s="61">
        <f t="shared" si="3"/>
        <v>0.89607390300230949</v>
      </c>
    </row>
    <row r="73" spans="1:6" x14ac:dyDescent="0.25">
      <c r="A73" s="50" t="s">
        <v>5</v>
      </c>
      <c r="B73" s="39" t="s">
        <v>77</v>
      </c>
      <c r="C73" s="59">
        <v>245</v>
      </c>
      <c r="D73" s="60">
        <f t="shared" si="2"/>
        <v>245</v>
      </c>
      <c r="E73" s="33">
        <v>204</v>
      </c>
      <c r="F73" s="61">
        <f t="shared" si="3"/>
        <v>0.83265306122448979</v>
      </c>
    </row>
    <row r="74" spans="1:6" x14ac:dyDescent="0.25">
      <c r="A74" s="50" t="s">
        <v>2</v>
      </c>
      <c r="B74" s="39" t="s">
        <v>78</v>
      </c>
      <c r="C74" s="59">
        <v>350</v>
      </c>
      <c r="D74" s="60">
        <f t="shared" si="2"/>
        <v>350</v>
      </c>
      <c r="E74" s="33">
        <v>361</v>
      </c>
      <c r="F74" s="61">
        <f t="shared" si="3"/>
        <v>1.0314285714285714</v>
      </c>
    </row>
    <row r="75" spans="1:6" x14ac:dyDescent="0.25">
      <c r="A75" s="50" t="s">
        <v>2</v>
      </c>
      <c r="B75" s="39" t="s">
        <v>79</v>
      </c>
      <c r="C75" s="59">
        <v>899</v>
      </c>
      <c r="D75" s="60">
        <f t="shared" si="2"/>
        <v>899</v>
      </c>
      <c r="E75" s="33">
        <v>805</v>
      </c>
      <c r="F75" s="61">
        <f t="shared" si="3"/>
        <v>0.89543937708565069</v>
      </c>
    </row>
    <row r="76" spans="1:6" x14ac:dyDescent="0.25">
      <c r="A76" s="50" t="s">
        <v>3</v>
      </c>
      <c r="B76" s="39" t="s">
        <v>80</v>
      </c>
      <c r="C76" s="59">
        <v>121</v>
      </c>
      <c r="D76" s="60">
        <f t="shared" si="2"/>
        <v>121</v>
      </c>
      <c r="E76" s="33">
        <v>106</v>
      </c>
      <c r="F76" s="61">
        <f t="shared" si="3"/>
        <v>0.87603305785123964</v>
      </c>
    </row>
    <row r="77" spans="1:6" x14ac:dyDescent="0.25">
      <c r="A77" s="50" t="s">
        <v>4</v>
      </c>
      <c r="B77" s="39" t="s">
        <v>81</v>
      </c>
      <c r="C77" s="59">
        <v>227</v>
      </c>
      <c r="D77" s="60">
        <f t="shared" si="2"/>
        <v>227</v>
      </c>
      <c r="E77" s="33">
        <v>187</v>
      </c>
      <c r="F77" s="61">
        <f t="shared" si="3"/>
        <v>0.82378854625550657</v>
      </c>
    </row>
    <row r="78" spans="1:6" x14ac:dyDescent="0.25">
      <c r="A78" s="50" t="s">
        <v>2</v>
      </c>
      <c r="B78" s="39" t="s">
        <v>82</v>
      </c>
      <c r="C78" s="59">
        <v>5757</v>
      </c>
      <c r="D78" s="60">
        <f t="shared" si="2"/>
        <v>5757</v>
      </c>
      <c r="E78" s="33">
        <v>4312</v>
      </c>
      <c r="F78" s="61">
        <f t="shared" si="3"/>
        <v>0.74900121591106483</v>
      </c>
    </row>
    <row r="79" spans="1:6" x14ac:dyDescent="0.25">
      <c r="A79" s="50" t="s">
        <v>2</v>
      </c>
      <c r="B79" s="39" t="s">
        <v>83</v>
      </c>
      <c r="C79" s="59">
        <v>3862</v>
      </c>
      <c r="D79" s="60">
        <f t="shared" si="2"/>
        <v>3862</v>
      </c>
      <c r="E79" s="33">
        <v>3500</v>
      </c>
      <c r="F79" s="61">
        <f t="shared" si="3"/>
        <v>0.90626618332470221</v>
      </c>
    </row>
    <row r="81" spans="1:14" x14ac:dyDescent="0.25">
      <c r="B81" s="33" t="s">
        <v>110</v>
      </c>
      <c r="C81" s="34">
        <f>SUMIF($A$2:$A$79,"Norte",C$2:C$79)</f>
        <v>5828</v>
      </c>
      <c r="D81" s="34">
        <f>SUMIF($A$2:$A$79,"Norte",D$2:D$79)</f>
        <v>5828</v>
      </c>
      <c r="E81" s="62">
        <f>SUMIF($A$2:$A$79,"Norte",E$2:E$79)</f>
        <v>4835</v>
      </c>
      <c r="F81" s="61">
        <f t="shared" si="3"/>
        <v>0.8296156485929993</v>
      </c>
    </row>
    <row r="82" spans="1:14" x14ac:dyDescent="0.25">
      <c r="B82" s="33" t="s">
        <v>111</v>
      </c>
      <c r="C82" s="34">
        <f>SUMIF($A$2:$A$79,"CENTRAL",C$2:C$79)</f>
        <v>7022</v>
      </c>
      <c r="D82" s="34">
        <f>SUMIF($A$2:$A$79,"CENTRAL",D$2:D$79)</f>
        <v>7022</v>
      </c>
      <c r="E82" s="62">
        <f>SUMIF($A$2:$A$79,"CENTRAL",E$2:E$79)</f>
        <v>5969</v>
      </c>
      <c r="F82" s="61">
        <f t="shared" si="3"/>
        <v>0.85004272287097693</v>
      </c>
    </row>
    <row r="83" spans="1:14" x14ac:dyDescent="0.25">
      <c r="B83" s="33" t="s">
        <v>112</v>
      </c>
      <c r="C83" s="34">
        <f>SUMIF($A$2:$A$79,"METROPOLITANA",C$2:C$79)</f>
        <v>30435</v>
      </c>
      <c r="D83" s="34">
        <f>SUMIF($A$2:$A$79,"METROPOLITANA",D$2:D$79)</f>
        <v>30435</v>
      </c>
      <c r="E83" s="62">
        <f>SUMIF($A$2:$A$79,"METROPOLITANA",E$2:E$79)</f>
        <v>24866</v>
      </c>
      <c r="F83" s="61">
        <f t="shared" si="3"/>
        <v>0.81701987842943979</v>
      </c>
    </row>
    <row r="84" spans="1:14" x14ac:dyDescent="0.25">
      <c r="B84" s="33" t="s">
        <v>113</v>
      </c>
      <c r="C84" s="34">
        <f>SUMIF($A$2:$A$79,"SUL",C$2:C$79)</f>
        <v>8444</v>
      </c>
      <c r="D84" s="34">
        <f>SUMIF($A$2:$A$79,"SUL",D$2:D$79)</f>
        <v>8444</v>
      </c>
      <c r="E84" s="62">
        <f>SUMIF($A$2:$A$79,"SUL",E$2:E$79)</f>
        <v>7326</v>
      </c>
      <c r="F84" s="61">
        <f t="shared" si="3"/>
        <v>0.86759829464708671</v>
      </c>
    </row>
    <row r="85" spans="1:14" x14ac:dyDescent="0.25">
      <c r="B85" s="63" t="s">
        <v>175</v>
      </c>
      <c r="C85" s="64">
        <f>SUM(C2:C79)</f>
        <v>51729</v>
      </c>
      <c r="D85" s="65">
        <f>SUM(D2:D79)</f>
        <v>51729</v>
      </c>
      <c r="E85" s="63">
        <f>SUM(E2:E79)</f>
        <v>42996</v>
      </c>
      <c r="F85" s="66">
        <f>E85/D85</f>
        <v>0.8311778692802877</v>
      </c>
    </row>
    <row r="86" spans="1:14" x14ac:dyDescent="0.25">
      <c r="B86" s="101" t="s">
        <v>171</v>
      </c>
      <c r="C86" s="102"/>
      <c r="D86" s="102"/>
      <c r="E86" s="67">
        <f>COUNTIF(F2:F79,"&gt;=0,95")</f>
        <v>25</v>
      </c>
      <c r="F86" s="68">
        <f>E86/78</f>
        <v>0.32051282051282054</v>
      </c>
    </row>
    <row r="89" spans="1:14" x14ac:dyDescent="0.25">
      <c r="A89" s="75" t="s">
        <v>183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</row>
    <row r="90" spans="1:14" x14ac:dyDescent="0.25">
      <c r="A90" s="74" t="s">
        <v>191</v>
      </c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</row>
    <row r="91" spans="1:14" x14ac:dyDescent="0.25">
      <c r="A91" s="86" t="s">
        <v>177</v>
      </c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</row>
    <row r="92" spans="1:14" ht="17.25" x14ac:dyDescent="0.25">
      <c r="A92" s="77" t="s">
        <v>193</v>
      </c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</row>
    <row r="93" spans="1:14" x14ac:dyDescent="0.25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</row>
    <row r="94" spans="1:14" x14ac:dyDescent="0.25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</row>
  </sheetData>
  <customSheetViews>
    <customSheetView guid="{3750D93B-2A32-4040-BAE5-F8408ECDBB1D}" showGridLines="0">
      <selection activeCell="A92" sqref="A92:N92"/>
      <pageMargins left="0.511811024" right="0.511811024" top="0.78740157499999996" bottom="0.78740157499999996" header="0.31496062000000002" footer="0.31496062000000002"/>
      <pageSetup paperSize="9" orientation="portrait" r:id="rId1"/>
    </customSheetView>
    <customSheetView guid="{9EFA0E2E-4423-4194-BE85-A51AF61C76D7}" showGridLines="0">
      <selection activeCell="J87" sqref="J87"/>
      <pageMargins left="0.511811024" right="0.511811024" top="0.78740157499999996" bottom="0.78740157499999996" header="0.31496062000000002" footer="0.31496062000000002"/>
      <pageSetup paperSize="9" orientation="portrait" r:id="rId2"/>
    </customSheetView>
    <customSheetView guid="{1A030D3C-92EE-4DAF-ABAC-228947DF045D}" showGridLines="0" topLeftCell="A61">
      <selection activeCell="A92" sqref="A92:L92"/>
      <pageMargins left="0.511811024" right="0.511811024" top="0.78740157499999996" bottom="0.78740157499999996" header="0.31496062000000002" footer="0.31496062000000002"/>
      <pageSetup paperSize="9" orientation="portrait" r:id="rId3"/>
    </customSheetView>
  </customSheetViews>
  <mergeCells count="4">
    <mergeCell ref="A91:L91"/>
    <mergeCell ref="A93:L93"/>
    <mergeCell ref="A94:L94"/>
    <mergeCell ref="B86:D86"/>
  </mergeCells>
  <pageMargins left="0.511811024" right="0.511811024" top="0.78740157499999996" bottom="0.78740157499999996" header="0.31496062000000002" footer="0.31496062000000002"/>
  <pageSetup paperSize="9" orientation="portrait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tabColor theme="4" tint="0.39997558519241921"/>
  </sheetPr>
  <dimension ref="A1:N95"/>
  <sheetViews>
    <sheetView showGridLines="0" workbookViewId="0">
      <selection activeCell="M20" sqref="M20"/>
    </sheetView>
  </sheetViews>
  <sheetFormatPr defaultRowHeight="15" x14ac:dyDescent="0.25"/>
  <cols>
    <col min="1" max="1" width="13.85546875" style="9" bestFit="1" customWidth="1"/>
    <col min="2" max="2" width="27.28515625" style="9" bestFit="1" customWidth="1"/>
    <col min="3" max="16384" width="9.140625" style="9"/>
  </cols>
  <sheetData>
    <row r="1" spans="1:6" ht="106.5" x14ac:dyDescent="0.25">
      <c r="A1" s="57" t="s">
        <v>99</v>
      </c>
      <c r="B1" s="57" t="s">
        <v>94</v>
      </c>
      <c r="C1" s="58" t="s">
        <v>188</v>
      </c>
      <c r="D1" s="58" t="s">
        <v>189</v>
      </c>
      <c r="E1" s="58" t="s">
        <v>173</v>
      </c>
      <c r="F1" s="58" t="s">
        <v>174</v>
      </c>
    </row>
    <row r="2" spans="1:6" x14ac:dyDescent="0.25">
      <c r="A2" s="50" t="s">
        <v>2</v>
      </c>
      <c r="B2" s="39" t="s">
        <v>6</v>
      </c>
      <c r="C2" s="59">
        <v>390</v>
      </c>
      <c r="D2" s="60">
        <f>C2/12*12</f>
        <v>390</v>
      </c>
      <c r="E2" s="33">
        <v>335</v>
      </c>
      <c r="F2" s="80">
        <f>E2/D2</f>
        <v>0.85897435897435892</v>
      </c>
    </row>
    <row r="3" spans="1:6" x14ac:dyDescent="0.25">
      <c r="A3" s="50" t="s">
        <v>3</v>
      </c>
      <c r="B3" s="39" t="s">
        <v>7</v>
      </c>
      <c r="C3" s="59">
        <v>165</v>
      </c>
      <c r="D3" s="60">
        <f t="shared" ref="D3:D66" si="0">C3/12*12</f>
        <v>165</v>
      </c>
      <c r="E3" s="33">
        <v>118</v>
      </c>
      <c r="F3" s="80">
        <f t="shared" ref="F3:F66" si="1">E3/D3</f>
        <v>0.7151515151515152</v>
      </c>
    </row>
    <row r="4" spans="1:6" x14ac:dyDescent="0.25">
      <c r="A4" s="50" t="s">
        <v>4</v>
      </c>
      <c r="B4" s="39" t="s">
        <v>8</v>
      </c>
      <c r="C4" s="59">
        <v>150</v>
      </c>
      <c r="D4" s="60">
        <f t="shared" si="0"/>
        <v>150</v>
      </c>
      <c r="E4" s="33">
        <v>85</v>
      </c>
      <c r="F4" s="80">
        <f t="shared" si="1"/>
        <v>0.56666666666666665</v>
      </c>
    </row>
    <row r="5" spans="1:6" x14ac:dyDescent="0.25">
      <c r="A5" s="50" t="s">
        <v>5</v>
      </c>
      <c r="B5" s="39" t="s">
        <v>9</v>
      </c>
      <c r="C5" s="59">
        <v>317</v>
      </c>
      <c r="D5" s="60">
        <f t="shared" si="0"/>
        <v>317</v>
      </c>
      <c r="E5" s="33">
        <v>306</v>
      </c>
      <c r="F5" s="80">
        <f t="shared" si="1"/>
        <v>0.96529968454258674</v>
      </c>
    </row>
    <row r="6" spans="1:6" x14ac:dyDescent="0.25">
      <c r="A6" s="50" t="s">
        <v>5</v>
      </c>
      <c r="B6" s="39" t="s">
        <v>10</v>
      </c>
      <c r="C6" s="59">
        <v>119</v>
      </c>
      <c r="D6" s="60">
        <f t="shared" si="0"/>
        <v>119</v>
      </c>
      <c r="E6" s="33">
        <v>156</v>
      </c>
      <c r="F6" s="80">
        <f t="shared" si="1"/>
        <v>1.3109243697478992</v>
      </c>
    </row>
    <row r="7" spans="1:6" x14ac:dyDescent="0.25">
      <c r="A7" s="50" t="s">
        <v>4</v>
      </c>
      <c r="B7" s="39" t="s">
        <v>11</v>
      </c>
      <c r="C7" s="59">
        <v>78</v>
      </c>
      <c r="D7" s="60">
        <f t="shared" si="0"/>
        <v>78</v>
      </c>
      <c r="E7" s="33">
        <v>74</v>
      </c>
      <c r="F7" s="80">
        <f t="shared" si="1"/>
        <v>0.94871794871794868</v>
      </c>
    </row>
    <row r="8" spans="1:6" x14ac:dyDescent="0.25">
      <c r="A8" s="50" t="s">
        <v>5</v>
      </c>
      <c r="B8" s="39" t="s">
        <v>12</v>
      </c>
      <c r="C8" s="59">
        <v>388</v>
      </c>
      <c r="D8" s="60">
        <f t="shared" si="0"/>
        <v>388</v>
      </c>
      <c r="E8" s="33">
        <v>317</v>
      </c>
      <c r="F8" s="80">
        <f t="shared" si="1"/>
        <v>0.8170103092783505</v>
      </c>
    </row>
    <row r="9" spans="1:6" x14ac:dyDescent="0.25">
      <c r="A9" s="50" t="s">
        <v>5</v>
      </c>
      <c r="B9" s="39" t="s">
        <v>13</v>
      </c>
      <c r="C9" s="59">
        <v>68</v>
      </c>
      <c r="D9" s="60">
        <f t="shared" si="0"/>
        <v>68</v>
      </c>
      <c r="E9" s="33">
        <v>53</v>
      </c>
      <c r="F9" s="80">
        <f t="shared" si="1"/>
        <v>0.77941176470588236</v>
      </c>
    </row>
    <row r="10" spans="1:6" x14ac:dyDescent="0.25">
      <c r="A10" s="50" t="s">
        <v>2</v>
      </c>
      <c r="B10" s="39" t="s">
        <v>14</v>
      </c>
      <c r="C10" s="59">
        <v>1508</v>
      </c>
      <c r="D10" s="60">
        <f t="shared" si="0"/>
        <v>1508</v>
      </c>
      <c r="E10" s="33">
        <v>1192</v>
      </c>
      <c r="F10" s="80">
        <f t="shared" si="1"/>
        <v>0.79045092838196285</v>
      </c>
    </row>
    <row r="11" spans="1:6" x14ac:dyDescent="0.25">
      <c r="A11" s="50" t="s">
        <v>5</v>
      </c>
      <c r="B11" s="39" t="s">
        <v>15</v>
      </c>
      <c r="C11" s="59">
        <v>132</v>
      </c>
      <c r="D11" s="60">
        <f t="shared" si="0"/>
        <v>132</v>
      </c>
      <c r="E11" s="33">
        <v>125</v>
      </c>
      <c r="F11" s="80">
        <f t="shared" si="1"/>
        <v>0.94696969696969702</v>
      </c>
    </row>
    <row r="12" spans="1:6" x14ac:dyDescent="0.25">
      <c r="A12" s="50" t="s">
        <v>4</v>
      </c>
      <c r="B12" s="39" t="s">
        <v>16</v>
      </c>
      <c r="C12" s="59">
        <v>388</v>
      </c>
      <c r="D12" s="60">
        <f t="shared" si="0"/>
        <v>388</v>
      </c>
      <c r="E12" s="33">
        <v>294</v>
      </c>
      <c r="F12" s="80">
        <f t="shared" si="1"/>
        <v>0.75773195876288657</v>
      </c>
    </row>
    <row r="13" spans="1:6" x14ac:dyDescent="0.25">
      <c r="A13" s="50" t="s">
        <v>3</v>
      </c>
      <c r="B13" s="39" t="s">
        <v>17</v>
      </c>
      <c r="C13" s="59">
        <v>588</v>
      </c>
      <c r="D13" s="60">
        <f t="shared" si="0"/>
        <v>588</v>
      </c>
      <c r="E13" s="33">
        <v>415</v>
      </c>
      <c r="F13" s="80">
        <f t="shared" si="1"/>
        <v>0.70578231292517002</v>
      </c>
    </row>
    <row r="14" spans="1:6" x14ac:dyDescent="0.25">
      <c r="A14" s="50" t="s">
        <v>3</v>
      </c>
      <c r="B14" s="39" t="s">
        <v>18</v>
      </c>
      <c r="C14" s="59">
        <v>180</v>
      </c>
      <c r="D14" s="60">
        <f t="shared" si="0"/>
        <v>180</v>
      </c>
      <c r="E14" s="33">
        <v>168</v>
      </c>
      <c r="F14" s="80">
        <f t="shared" si="1"/>
        <v>0.93333333333333335</v>
      </c>
    </row>
    <row r="15" spans="1:6" x14ac:dyDescent="0.25">
      <c r="A15" s="50" t="s">
        <v>5</v>
      </c>
      <c r="B15" s="39" t="s">
        <v>19</v>
      </c>
      <c r="C15" s="59">
        <v>75</v>
      </c>
      <c r="D15" s="60">
        <f t="shared" si="0"/>
        <v>75</v>
      </c>
      <c r="E15" s="33">
        <v>53</v>
      </c>
      <c r="F15" s="80">
        <f t="shared" si="1"/>
        <v>0.70666666666666667</v>
      </c>
    </row>
    <row r="16" spans="1:6" x14ac:dyDescent="0.25">
      <c r="A16" s="50" t="s">
        <v>2</v>
      </c>
      <c r="B16" s="39" t="s">
        <v>20</v>
      </c>
      <c r="C16" s="59">
        <v>228</v>
      </c>
      <c r="D16" s="60">
        <f t="shared" si="0"/>
        <v>228</v>
      </c>
      <c r="E16" s="33">
        <v>204</v>
      </c>
      <c r="F16" s="80">
        <f t="shared" si="1"/>
        <v>0.89473684210526316</v>
      </c>
    </row>
    <row r="17" spans="1:6" x14ac:dyDescent="0.25">
      <c r="A17" s="50" t="s">
        <v>5</v>
      </c>
      <c r="B17" s="39" t="s">
        <v>21</v>
      </c>
      <c r="C17" s="59">
        <v>2542</v>
      </c>
      <c r="D17" s="60">
        <f t="shared" si="0"/>
        <v>2542</v>
      </c>
      <c r="E17" s="33">
        <v>1990</v>
      </c>
      <c r="F17" s="80">
        <f t="shared" si="1"/>
        <v>0.78284815106215577</v>
      </c>
    </row>
    <row r="18" spans="1:6" x14ac:dyDescent="0.25">
      <c r="A18" s="50" t="s">
        <v>2</v>
      </c>
      <c r="B18" s="39" t="s">
        <v>22</v>
      </c>
      <c r="C18" s="59">
        <v>5047</v>
      </c>
      <c r="D18" s="60">
        <f t="shared" si="0"/>
        <v>5047</v>
      </c>
      <c r="E18" s="33">
        <v>4317</v>
      </c>
      <c r="F18" s="80">
        <f t="shared" si="1"/>
        <v>0.85535961957598572</v>
      </c>
    </row>
    <row r="19" spans="1:6" x14ac:dyDescent="0.25">
      <c r="A19" s="50" t="s">
        <v>5</v>
      </c>
      <c r="B19" s="39" t="s">
        <v>23</v>
      </c>
      <c r="C19" s="59">
        <v>475</v>
      </c>
      <c r="D19" s="60">
        <f t="shared" si="0"/>
        <v>475</v>
      </c>
      <c r="E19" s="33">
        <v>449</v>
      </c>
      <c r="F19" s="80">
        <f t="shared" si="1"/>
        <v>0.94526315789473681</v>
      </c>
    </row>
    <row r="20" spans="1:6" x14ac:dyDescent="0.25">
      <c r="A20" s="50" t="s">
        <v>4</v>
      </c>
      <c r="B20" s="39" t="s">
        <v>24</v>
      </c>
      <c r="C20" s="59">
        <v>1492</v>
      </c>
      <c r="D20" s="60">
        <f t="shared" si="0"/>
        <v>1492</v>
      </c>
      <c r="E20" s="33">
        <v>1197</v>
      </c>
      <c r="F20" s="80">
        <f t="shared" si="1"/>
        <v>0.80227882037533516</v>
      </c>
    </row>
    <row r="21" spans="1:6" x14ac:dyDescent="0.25">
      <c r="A21" s="50" t="s">
        <v>3</v>
      </c>
      <c r="B21" s="39" t="s">
        <v>25</v>
      </c>
      <c r="C21" s="59">
        <v>403</v>
      </c>
      <c r="D21" s="60">
        <f t="shared" si="0"/>
        <v>403</v>
      </c>
      <c r="E21" s="33">
        <v>299</v>
      </c>
      <c r="F21" s="80">
        <f t="shared" si="1"/>
        <v>0.74193548387096775</v>
      </c>
    </row>
    <row r="22" spans="1:6" x14ac:dyDescent="0.25">
      <c r="A22" s="50" t="s">
        <v>2</v>
      </c>
      <c r="B22" s="39" t="s">
        <v>26</v>
      </c>
      <c r="C22" s="59">
        <v>150</v>
      </c>
      <c r="D22" s="60">
        <f t="shared" si="0"/>
        <v>150</v>
      </c>
      <c r="E22" s="33">
        <v>141</v>
      </c>
      <c r="F22" s="80">
        <f t="shared" si="1"/>
        <v>0.94</v>
      </c>
    </row>
    <row r="23" spans="1:6" x14ac:dyDescent="0.25">
      <c r="A23" s="50" t="s">
        <v>5</v>
      </c>
      <c r="B23" s="39" t="s">
        <v>27</v>
      </c>
      <c r="C23" s="59">
        <v>60</v>
      </c>
      <c r="D23" s="60">
        <f t="shared" si="0"/>
        <v>60</v>
      </c>
      <c r="E23" s="33">
        <v>76</v>
      </c>
      <c r="F23" s="80">
        <f t="shared" si="1"/>
        <v>1.2666666666666666</v>
      </c>
    </row>
    <row r="24" spans="1:6" x14ac:dyDescent="0.25">
      <c r="A24" s="50" t="s">
        <v>2</v>
      </c>
      <c r="B24" s="39" t="s">
        <v>28</v>
      </c>
      <c r="C24" s="59">
        <v>421</v>
      </c>
      <c r="D24" s="60">
        <f t="shared" si="0"/>
        <v>421</v>
      </c>
      <c r="E24" s="33">
        <v>423</v>
      </c>
      <c r="F24" s="80">
        <f t="shared" si="1"/>
        <v>1.004750593824228</v>
      </c>
    </row>
    <row r="25" spans="1:6" x14ac:dyDescent="0.25">
      <c r="A25" s="50" t="s">
        <v>5</v>
      </c>
      <c r="B25" s="39" t="s">
        <v>29</v>
      </c>
      <c r="C25" s="59">
        <v>69</v>
      </c>
      <c r="D25" s="60">
        <f t="shared" si="0"/>
        <v>69</v>
      </c>
      <c r="E25" s="33">
        <v>68</v>
      </c>
      <c r="F25" s="80">
        <f t="shared" si="1"/>
        <v>0.98550724637681164</v>
      </c>
    </row>
    <row r="26" spans="1:6" x14ac:dyDescent="0.25">
      <c r="A26" s="50" t="s">
        <v>3</v>
      </c>
      <c r="B26" s="39" t="s">
        <v>30</v>
      </c>
      <c r="C26" s="59">
        <v>267</v>
      </c>
      <c r="D26" s="60">
        <f t="shared" si="0"/>
        <v>267</v>
      </c>
      <c r="E26" s="33">
        <v>263</v>
      </c>
      <c r="F26" s="80">
        <f t="shared" si="1"/>
        <v>0.98501872659176026</v>
      </c>
    </row>
    <row r="27" spans="1:6" x14ac:dyDescent="0.25">
      <c r="A27" s="50" t="s">
        <v>2</v>
      </c>
      <c r="B27" s="39" t="s">
        <v>31</v>
      </c>
      <c r="C27" s="59">
        <v>241</v>
      </c>
      <c r="D27" s="60">
        <f t="shared" si="0"/>
        <v>241</v>
      </c>
      <c r="E27" s="33">
        <v>193</v>
      </c>
      <c r="F27" s="80">
        <f t="shared" si="1"/>
        <v>0.80082987551867224</v>
      </c>
    </row>
    <row r="28" spans="1:6" x14ac:dyDescent="0.25">
      <c r="A28" s="50" t="s">
        <v>4</v>
      </c>
      <c r="B28" s="39" t="s">
        <v>32</v>
      </c>
      <c r="C28" s="59">
        <v>141</v>
      </c>
      <c r="D28" s="60">
        <f t="shared" si="0"/>
        <v>141</v>
      </c>
      <c r="E28" s="33">
        <v>161</v>
      </c>
      <c r="F28" s="80">
        <f t="shared" si="1"/>
        <v>1.1418439716312057</v>
      </c>
    </row>
    <row r="29" spans="1:6" x14ac:dyDescent="0.25">
      <c r="A29" s="50" t="s">
        <v>5</v>
      </c>
      <c r="B29" s="39" t="s">
        <v>33</v>
      </c>
      <c r="C29" s="59">
        <v>443</v>
      </c>
      <c r="D29" s="60">
        <f t="shared" si="0"/>
        <v>443</v>
      </c>
      <c r="E29" s="33">
        <v>248</v>
      </c>
      <c r="F29" s="80">
        <f t="shared" si="1"/>
        <v>0.55981941309255079</v>
      </c>
    </row>
    <row r="30" spans="1:6" x14ac:dyDescent="0.25">
      <c r="A30" s="50" t="s">
        <v>2</v>
      </c>
      <c r="B30" s="39" t="s">
        <v>34</v>
      </c>
      <c r="C30" s="59">
        <v>1779</v>
      </c>
      <c r="D30" s="60">
        <f t="shared" si="0"/>
        <v>1779</v>
      </c>
      <c r="E30" s="33">
        <v>1287</v>
      </c>
      <c r="F30" s="80">
        <f t="shared" si="1"/>
        <v>0.72344013490725123</v>
      </c>
    </row>
    <row r="31" spans="1:6" x14ac:dyDescent="0.25">
      <c r="A31" s="50" t="s">
        <v>2</v>
      </c>
      <c r="B31" s="39" t="s">
        <v>35</v>
      </c>
      <c r="C31" s="59">
        <v>352</v>
      </c>
      <c r="D31" s="60">
        <f t="shared" si="0"/>
        <v>352</v>
      </c>
      <c r="E31" s="33">
        <v>366</v>
      </c>
      <c r="F31" s="80">
        <f t="shared" si="1"/>
        <v>1.0397727272727273</v>
      </c>
    </row>
    <row r="32" spans="1:6" x14ac:dyDescent="0.25">
      <c r="A32" s="50" t="s">
        <v>2</v>
      </c>
      <c r="B32" s="39" t="s">
        <v>36</v>
      </c>
      <c r="C32" s="59">
        <v>140</v>
      </c>
      <c r="D32" s="60">
        <f t="shared" si="0"/>
        <v>140</v>
      </c>
      <c r="E32" s="33">
        <v>151</v>
      </c>
      <c r="F32" s="80">
        <f t="shared" si="1"/>
        <v>1.0785714285714285</v>
      </c>
    </row>
    <row r="33" spans="1:6" x14ac:dyDescent="0.25">
      <c r="A33" s="50" t="s">
        <v>5</v>
      </c>
      <c r="B33" s="39" t="s">
        <v>37</v>
      </c>
      <c r="C33" s="59">
        <v>131</v>
      </c>
      <c r="D33" s="60">
        <f t="shared" si="0"/>
        <v>131</v>
      </c>
      <c r="E33" s="33">
        <v>132</v>
      </c>
      <c r="F33" s="80">
        <f t="shared" si="1"/>
        <v>1.0076335877862594</v>
      </c>
    </row>
    <row r="34" spans="1:6" x14ac:dyDescent="0.25">
      <c r="A34" s="50" t="s">
        <v>5</v>
      </c>
      <c r="B34" s="39" t="s">
        <v>38</v>
      </c>
      <c r="C34" s="59">
        <v>147</v>
      </c>
      <c r="D34" s="60">
        <f t="shared" si="0"/>
        <v>147</v>
      </c>
      <c r="E34" s="33">
        <v>122</v>
      </c>
      <c r="F34" s="80">
        <f t="shared" si="1"/>
        <v>0.82993197278911568</v>
      </c>
    </row>
    <row r="35" spans="1:6" x14ac:dyDescent="0.25">
      <c r="A35" s="50" t="s">
        <v>5</v>
      </c>
      <c r="B35" s="39" t="s">
        <v>39</v>
      </c>
      <c r="C35" s="59">
        <v>171</v>
      </c>
      <c r="D35" s="60">
        <f t="shared" si="0"/>
        <v>171</v>
      </c>
      <c r="E35" s="33">
        <v>164</v>
      </c>
      <c r="F35" s="80">
        <f t="shared" si="1"/>
        <v>0.95906432748538006</v>
      </c>
    </row>
    <row r="36" spans="1:6" x14ac:dyDescent="0.25">
      <c r="A36" s="50" t="s">
        <v>2</v>
      </c>
      <c r="B36" s="39" t="s">
        <v>40</v>
      </c>
      <c r="C36" s="59">
        <v>141</v>
      </c>
      <c r="D36" s="60">
        <f t="shared" si="0"/>
        <v>141</v>
      </c>
      <c r="E36" s="33">
        <v>139</v>
      </c>
      <c r="F36" s="80">
        <f t="shared" si="1"/>
        <v>0.98581560283687941</v>
      </c>
    </row>
    <row r="37" spans="1:6" x14ac:dyDescent="0.25">
      <c r="A37" s="50" t="s">
        <v>5</v>
      </c>
      <c r="B37" s="39" t="s">
        <v>41</v>
      </c>
      <c r="C37" s="59">
        <v>564</v>
      </c>
      <c r="D37" s="60">
        <f t="shared" si="0"/>
        <v>564</v>
      </c>
      <c r="E37" s="33">
        <v>467</v>
      </c>
      <c r="F37" s="80">
        <f t="shared" si="1"/>
        <v>0.82801418439716312</v>
      </c>
    </row>
    <row r="38" spans="1:6" x14ac:dyDescent="0.25">
      <c r="A38" s="50" t="s">
        <v>2</v>
      </c>
      <c r="B38" s="39" t="s">
        <v>42</v>
      </c>
      <c r="C38" s="59">
        <v>126</v>
      </c>
      <c r="D38" s="60">
        <f t="shared" si="0"/>
        <v>126</v>
      </c>
      <c r="E38" s="33">
        <v>131</v>
      </c>
      <c r="F38" s="80">
        <f t="shared" si="1"/>
        <v>1.0396825396825398</v>
      </c>
    </row>
    <row r="39" spans="1:6" x14ac:dyDescent="0.25">
      <c r="A39" s="50" t="s">
        <v>5</v>
      </c>
      <c r="B39" s="39" t="s">
        <v>43</v>
      </c>
      <c r="C39" s="59">
        <v>451</v>
      </c>
      <c r="D39" s="60">
        <f t="shared" si="0"/>
        <v>451</v>
      </c>
      <c r="E39" s="33">
        <v>404</v>
      </c>
      <c r="F39" s="80">
        <f t="shared" si="1"/>
        <v>0.89578713968957868</v>
      </c>
    </row>
    <row r="40" spans="1:6" x14ac:dyDescent="0.25">
      <c r="A40" s="50" t="s">
        <v>3</v>
      </c>
      <c r="B40" s="39" t="s">
        <v>44</v>
      </c>
      <c r="C40" s="59">
        <v>507</v>
      </c>
      <c r="D40" s="60">
        <f t="shared" si="0"/>
        <v>507</v>
      </c>
      <c r="E40" s="33">
        <v>419</v>
      </c>
      <c r="F40" s="80">
        <f t="shared" si="1"/>
        <v>0.82642998027613412</v>
      </c>
    </row>
    <row r="41" spans="1:6" x14ac:dyDescent="0.25">
      <c r="A41" s="50" t="s">
        <v>5</v>
      </c>
      <c r="B41" s="39" t="s">
        <v>45</v>
      </c>
      <c r="C41" s="59">
        <v>145</v>
      </c>
      <c r="D41" s="60">
        <f t="shared" si="0"/>
        <v>145</v>
      </c>
      <c r="E41" s="33">
        <v>151</v>
      </c>
      <c r="F41" s="80">
        <f t="shared" si="1"/>
        <v>1.0413793103448277</v>
      </c>
    </row>
    <row r="42" spans="1:6" x14ac:dyDescent="0.25">
      <c r="A42" s="50" t="s">
        <v>2</v>
      </c>
      <c r="B42" s="39" t="s">
        <v>46</v>
      </c>
      <c r="C42" s="59">
        <v>169</v>
      </c>
      <c r="D42" s="60">
        <f t="shared" si="0"/>
        <v>169</v>
      </c>
      <c r="E42" s="33">
        <v>137</v>
      </c>
      <c r="F42" s="80">
        <f t="shared" si="1"/>
        <v>0.81065088757396453</v>
      </c>
    </row>
    <row r="43" spans="1:6" x14ac:dyDescent="0.25">
      <c r="A43" s="50" t="s">
        <v>2</v>
      </c>
      <c r="B43" s="39" t="s">
        <v>47</v>
      </c>
      <c r="C43" s="59">
        <v>88</v>
      </c>
      <c r="D43" s="60">
        <f t="shared" si="0"/>
        <v>88</v>
      </c>
      <c r="E43" s="33">
        <v>101</v>
      </c>
      <c r="F43" s="80">
        <f t="shared" si="1"/>
        <v>1.1477272727272727</v>
      </c>
    </row>
    <row r="44" spans="1:6" x14ac:dyDescent="0.25">
      <c r="A44" s="50" t="s">
        <v>4</v>
      </c>
      <c r="B44" s="39" t="s">
        <v>48</v>
      </c>
      <c r="C44" s="59">
        <v>2664</v>
      </c>
      <c r="D44" s="60">
        <f t="shared" si="0"/>
        <v>2664</v>
      </c>
      <c r="E44" s="33">
        <v>1964</v>
      </c>
      <c r="F44" s="80">
        <f t="shared" si="1"/>
        <v>0.73723723723723722</v>
      </c>
    </row>
    <row r="45" spans="1:6" x14ac:dyDescent="0.25">
      <c r="A45" s="50" t="s">
        <v>4</v>
      </c>
      <c r="B45" s="39" t="s">
        <v>49</v>
      </c>
      <c r="C45" s="59">
        <v>133</v>
      </c>
      <c r="D45" s="60">
        <f t="shared" si="0"/>
        <v>133</v>
      </c>
      <c r="E45" s="33">
        <v>132</v>
      </c>
      <c r="F45" s="80">
        <f t="shared" si="1"/>
        <v>0.99248120300751874</v>
      </c>
    </row>
    <row r="46" spans="1:6" x14ac:dyDescent="0.25">
      <c r="A46" s="50" t="s">
        <v>5</v>
      </c>
      <c r="B46" s="39" t="s">
        <v>50</v>
      </c>
      <c r="C46" s="59">
        <v>519</v>
      </c>
      <c r="D46" s="60">
        <f t="shared" si="0"/>
        <v>519</v>
      </c>
      <c r="E46" s="33">
        <v>441</v>
      </c>
      <c r="F46" s="80">
        <f t="shared" si="1"/>
        <v>0.8497109826589595</v>
      </c>
    </row>
    <row r="47" spans="1:6" x14ac:dyDescent="0.25">
      <c r="A47" s="50" t="s">
        <v>2</v>
      </c>
      <c r="B47" s="39" t="s">
        <v>51</v>
      </c>
      <c r="C47" s="59">
        <v>197</v>
      </c>
      <c r="D47" s="60">
        <f t="shared" si="0"/>
        <v>197</v>
      </c>
      <c r="E47" s="33">
        <v>176</v>
      </c>
      <c r="F47" s="80">
        <f t="shared" si="1"/>
        <v>0.89340101522842641</v>
      </c>
    </row>
    <row r="48" spans="1:6" x14ac:dyDescent="0.25">
      <c r="A48" s="50" t="s">
        <v>4</v>
      </c>
      <c r="B48" s="39" t="s">
        <v>52</v>
      </c>
      <c r="C48" s="59">
        <v>137</v>
      </c>
      <c r="D48" s="60">
        <f t="shared" si="0"/>
        <v>137</v>
      </c>
      <c r="E48" s="33">
        <v>140</v>
      </c>
      <c r="F48" s="80">
        <f t="shared" si="1"/>
        <v>1.0218978102189782</v>
      </c>
    </row>
    <row r="49" spans="1:6" x14ac:dyDescent="0.25">
      <c r="A49" s="50" t="s">
        <v>5</v>
      </c>
      <c r="B49" s="39" t="s">
        <v>53</v>
      </c>
      <c r="C49" s="59">
        <v>275</v>
      </c>
      <c r="D49" s="60">
        <f t="shared" si="0"/>
        <v>275</v>
      </c>
      <c r="E49" s="33">
        <v>216</v>
      </c>
      <c r="F49" s="80">
        <f t="shared" si="1"/>
        <v>0.78545454545454541</v>
      </c>
    </row>
    <row r="50" spans="1:6" x14ac:dyDescent="0.25">
      <c r="A50" s="50" t="s">
        <v>3</v>
      </c>
      <c r="B50" s="39" t="s">
        <v>54</v>
      </c>
      <c r="C50" s="59">
        <v>273</v>
      </c>
      <c r="D50" s="60">
        <f t="shared" si="0"/>
        <v>273</v>
      </c>
      <c r="E50" s="33">
        <v>250</v>
      </c>
      <c r="F50" s="80">
        <f t="shared" si="1"/>
        <v>0.91575091575091572</v>
      </c>
    </row>
    <row r="51" spans="1:6" x14ac:dyDescent="0.25">
      <c r="A51" s="50" t="s">
        <v>3</v>
      </c>
      <c r="B51" s="39" t="s">
        <v>55</v>
      </c>
      <c r="C51" s="59">
        <v>70</v>
      </c>
      <c r="D51" s="60">
        <f t="shared" si="0"/>
        <v>70</v>
      </c>
      <c r="E51" s="33">
        <v>56</v>
      </c>
      <c r="F51" s="80">
        <f t="shared" si="1"/>
        <v>0.8</v>
      </c>
    </row>
    <row r="52" spans="1:6" x14ac:dyDescent="0.25">
      <c r="A52" s="50" t="s">
        <v>5</v>
      </c>
      <c r="B52" s="39" t="s">
        <v>56</v>
      </c>
      <c r="C52" s="59">
        <v>211</v>
      </c>
      <c r="D52" s="60">
        <f t="shared" si="0"/>
        <v>211</v>
      </c>
      <c r="E52" s="33">
        <v>205</v>
      </c>
      <c r="F52" s="80">
        <f t="shared" si="1"/>
        <v>0.97156398104265407</v>
      </c>
    </row>
    <row r="53" spans="1:6" x14ac:dyDescent="0.25">
      <c r="A53" s="50" t="s">
        <v>5</v>
      </c>
      <c r="B53" s="39" t="s">
        <v>57</v>
      </c>
      <c r="C53" s="59">
        <v>154</v>
      </c>
      <c r="D53" s="60">
        <f t="shared" si="0"/>
        <v>154</v>
      </c>
      <c r="E53" s="33">
        <v>141</v>
      </c>
      <c r="F53" s="80">
        <f t="shared" si="1"/>
        <v>0.91558441558441561</v>
      </c>
    </row>
    <row r="54" spans="1:6" x14ac:dyDescent="0.25">
      <c r="A54" s="50" t="s">
        <v>3</v>
      </c>
      <c r="B54" s="39" t="s">
        <v>58</v>
      </c>
      <c r="C54" s="59">
        <v>703</v>
      </c>
      <c r="D54" s="60">
        <f t="shared" si="0"/>
        <v>703</v>
      </c>
      <c r="E54" s="33">
        <v>623</v>
      </c>
      <c r="F54" s="80">
        <f t="shared" si="1"/>
        <v>0.88620199146514933</v>
      </c>
    </row>
    <row r="55" spans="1:6" x14ac:dyDescent="0.25">
      <c r="A55" s="50" t="s">
        <v>4</v>
      </c>
      <c r="B55" s="39" t="s">
        <v>59</v>
      </c>
      <c r="C55" s="59">
        <v>228</v>
      </c>
      <c r="D55" s="60">
        <f t="shared" si="0"/>
        <v>228</v>
      </c>
      <c r="E55" s="33">
        <v>245</v>
      </c>
      <c r="F55" s="80">
        <f t="shared" si="1"/>
        <v>1.0745614035087718</v>
      </c>
    </row>
    <row r="56" spans="1:6" x14ac:dyDescent="0.25">
      <c r="A56" s="50" t="s">
        <v>3</v>
      </c>
      <c r="B56" s="39" t="s">
        <v>60</v>
      </c>
      <c r="C56" s="59">
        <v>344</v>
      </c>
      <c r="D56" s="60">
        <f t="shared" si="0"/>
        <v>344</v>
      </c>
      <c r="E56" s="33">
        <v>317</v>
      </c>
      <c r="F56" s="80">
        <f t="shared" si="1"/>
        <v>0.92151162790697672</v>
      </c>
    </row>
    <row r="57" spans="1:6" x14ac:dyDescent="0.25">
      <c r="A57" s="50" t="s">
        <v>3</v>
      </c>
      <c r="B57" s="39" t="s">
        <v>61</v>
      </c>
      <c r="C57" s="59">
        <v>317</v>
      </c>
      <c r="D57" s="60">
        <f t="shared" si="0"/>
        <v>317</v>
      </c>
      <c r="E57" s="33">
        <v>254</v>
      </c>
      <c r="F57" s="80">
        <f t="shared" si="1"/>
        <v>0.80126182965299686</v>
      </c>
    </row>
    <row r="58" spans="1:6" x14ac:dyDescent="0.25">
      <c r="A58" s="50" t="s">
        <v>5</v>
      </c>
      <c r="B58" s="39" t="s">
        <v>62</v>
      </c>
      <c r="C58" s="59">
        <v>308</v>
      </c>
      <c r="D58" s="60">
        <f t="shared" si="0"/>
        <v>308</v>
      </c>
      <c r="E58" s="33">
        <v>241</v>
      </c>
      <c r="F58" s="80">
        <f t="shared" si="1"/>
        <v>0.78246753246753242</v>
      </c>
    </row>
    <row r="59" spans="1:6" x14ac:dyDescent="0.25">
      <c r="A59" s="50" t="s">
        <v>3</v>
      </c>
      <c r="B59" s="39" t="s">
        <v>63</v>
      </c>
      <c r="C59" s="59">
        <v>81</v>
      </c>
      <c r="D59" s="60">
        <f t="shared" si="0"/>
        <v>81</v>
      </c>
      <c r="E59" s="33">
        <v>94</v>
      </c>
      <c r="F59" s="80">
        <f t="shared" si="1"/>
        <v>1.1604938271604939</v>
      </c>
    </row>
    <row r="60" spans="1:6" x14ac:dyDescent="0.25">
      <c r="A60" s="50" t="s">
        <v>5</v>
      </c>
      <c r="B60" s="39" t="s">
        <v>64</v>
      </c>
      <c r="C60" s="59">
        <v>190</v>
      </c>
      <c r="D60" s="60">
        <f t="shared" si="0"/>
        <v>190</v>
      </c>
      <c r="E60" s="33">
        <v>183</v>
      </c>
      <c r="F60" s="80">
        <f t="shared" si="1"/>
        <v>0.9631578947368421</v>
      </c>
    </row>
    <row r="61" spans="1:6" x14ac:dyDescent="0.25">
      <c r="A61" s="50" t="s">
        <v>4</v>
      </c>
      <c r="B61" s="39" t="s">
        <v>65</v>
      </c>
      <c r="C61" s="59">
        <v>318</v>
      </c>
      <c r="D61" s="60">
        <f t="shared" si="0"/>
        <v>318</v>
      </c>
      <c r="E61" s="33">
        <v>288</v>
      </c>
      <c r="F61" s="80">
        <f t="shared" si="1"/>
        <v>0.90566037735849059</v>
      </c>
    </row>
    <row r="62" spans="1:6" x14ac:dyDescent="0.25">
      <c r="A62" s="50" t="s">
        <v>5</v>
      </c>
      <c r="B62" s="39" t="s">
        <v>66</v>
      </c>
      <c r="C62" s="59">
        <v>127</v>
      </c>
      <c r="D62" s="60">
        <f t="shared" si="0"/>
        <v>127</v>
      </c>
      <c r="E62" s="33">
        <v>125</v>
      </c>
      <c r="F62" s="80">
        <f t="shared" si="1"/>
        <v>0.98425196850393704</v>
      </c>
    </row>
    <row r="63" spans="1:6" x14ac:dyDescent="0.25">
      <c r="A63" s="50" t="s">
        <v>2</v>
      </c>
      <c r="B63" s="39" t="s">
        <v>67</v>
      </c>
      <c r="C63" s="59">
        <v>111</v>
      </c>
      <c r="D63" s="60">
        <f t="shared" si="0"/>
        <v>111</v>
      </c>
      <c r="E63" s="33">
        <v>92</v>
      </c>
      <c r="F63" s="80">
        <f t="shared" si="1"/>
        <v>0.8288288288288288</v>
      </c>
    </row>
    <row r="64" spans="1:6" x14ac:dyDescent="0.25">
      <c r="A64" s="50" t="s">
        <v>2</v>
      </c>
      <c r="B64" s="39" t="s">
        <v>68</v>
      </c>
      <c r="C64" s="59">
        <v>656</v>
      </c>
      <c r="D64" s="60">
        <f t="shared" si="0"/>
        <v>656</v>
      </c>
      <c r="E64" s="33">
        <v>502</v>
      </c>
      <c r="F64" s="80">
        <f t="shared" si="1"/>
        <v>0.7652439024390244</v>
      </c>
    </row>
    <row r="65" spans="1:6" x14ac:dyDescent="0.25">
      <c r="A65" s="50" t="s">
        <v>2</v>
      </c>
      <c r="B65" s="39" t="s">
        <v>69</v>
      </c>
      <c r="C65" s="59">
        <v>306</v>
      </c>
      <c r="D65" s="60">
        <f t="shared" si="0"/>
        <v>306</v>
      </c>
      <c r="E65" s="33">
        <v>271</v>
      </c>
      <c r="F65" s="80">
        <f t="shared" si="1"/>
        <v>0.8856209150326797</v>
      </c>
    </row>
    <row r="66" spans="1:6" x14ac:dyDescent="0.25">
      <c r="A66" s="50" t="s">
        <v>4</v>
      </c>
      <c r="B66" s="39" t="s">
        <v>70</v>
      </c>
      <c r="C66" s="59">
        <v>107</v>
      </c>
      <c r="D66" s="60">
        <f t="shared" si="0"/>
        <v>107</v>
      </c>
      <c r="E66" s="33">
        <v>104</v>
      </c>
      <c r="F66" s="80">
        <f t="shared" si="1"/>
        <v>0.9719626168224299</v>
      </c>
    </row>
    <row r="67" spans="1:6" x14ac:dyDescent="0.25">
      <c r="A67" s="50" t="s">
        <v>4</v>
      </c>
      <c r="B67" s="39" t="s">
        <v>71</v>
      </c>
      <c r="C67" s="59">
        <v>420</v>
      </c>
      <c r="D67" s="60">
        <f t="shared" ref="D67:D79" si="2">C67/12*12</f>
        <v>420</v>
      </c>
      <c r="E67" s="33">
        <v>367</v>
      </c>
      <c r="F67" s="80">
        <f t="shared" ref="F67:F84" si="3">E67/D67</f>
        <v>0.87380952380952381</v>
      </c>
    </row>
    <row r="68" spans="1:6" x14ac:dyDescent="0.25">
      <c r="A68" s="50" t="s">
        <v>5</v>
      </c>
      <c r="B68" s="39" t="s">
        <v>72</v>
      </c>
      <c r="C68" s="59">
        <v>118</v>
      </c>
      <c r="D68" s="60">
        <f t="shared" si="2"/>
        <v>118</v>
      </c>
      <c r="E68" s="33">
        <v>103</v>
      </c>
      <c r="F68" s="80">
        <f t="shared" si="3"/>
        <v>0.8728813559322034</v>
      </c>
    </row>
    <row r="69" spans="1:6" x14ac:dyDescent="0.25">
      <c r="A69" s="50" t="s">
        <v>3</v>
      </c>
      <c r="B69" s="39" t="s">
        <v>73</v>
      </c>
      <c r="C69" s="59">
        <v>1809</v>
      </c>
      <c r="D69" s="60">
        <f t="shared" si="2"/>
        <v>1809</v>
      </c>
      <c r="E69" s="33">
        <v>1246</v>
      </c>
      <c r="F69" s="80">
        <f t="shared" si="3"/>
        <v>0.68877833056937532</v>
      </c>
    </row>
    <row r="70" spans="1:6" x14ac:dyDescent="0.25">
      <c r="A70" s="50" t="s">
        <v>4</v>
      </c>
      <c r="B70" s="39" t="s">
        <v>74</v>
      </c>
      <c r="C70" s="59">
        <v>106</v>
      </c>
      <c r="D70" s="60">
        <f t="shared" si="2"/>
        <v>106</v>
      </c>
      <c r="E70" s="33">
        <v>159</v>
      </c>
      <c r="F70" s="80">
        <f t="shared" si="3"/>
        <v>1.5</v>
      </c>
    </row>
    <row r="71" spans="1:6" x14ac:dyDescent="0.25">
      <c r="A71" s="50" t="s">
        <v>2</v>
      </c>
      <c r="B71" s="39" t="s">
        <v>75</v>
      </c>
      <c r="C71" s="59">
        <v>7517</v>
      </c>
      <c r="D71" s="60">
        <f t="shared" si="2"/>
        <v>7517</v>
      </c>
      <c r="E71" s="33">
        <v>5514</v>
      </c>
      <c r="F71" s="80">
        <f t="shared" si="3"/>
        <v>0.73353731541838496</v>
      </c>
    </row>
    <row r="72" spans="1:6" x14ac:dyDescent="0.25">
      <c r="A72" s="50" t="s">
        <v>4</v>
      </c>
      <c r="B72" s="39" t="s">
        <v>76</v>
      </c>
      <c r="C72" s="59">
        <v>433</v>
      </c>
      <c r="D72" s="60">
        <f t="shared" si="2"/>
        <v>433</v>
      </c>
      <c r="E72" s="33">
        <v>388</v>
      </c>
      <c r="F72" s="80">
        <f t="shared" si="3"/>
        <v>0.89607390300230949</v>
      </c>
    </row>
    <row r="73" spans="1:6" x14ac:dyDescent="0.25">
      <c r="A73" s="50" t="s">
        <v>5</v>
      </c>
      <c r="B73" s="39" t="s">
        <v>77</v>
      </c>
      <c r="C73" s="59">
        <v>245</v>
      </c>
      <c r="D73" s="60">
        <f t="shared" si="2"/>
        <v>245</v>
      </c>
      <c r="E73" s="33">
        <v>219</v>
      </c>
      <c r="F73" s="80">
        <f t="shared" si="3"/>
        <v>0.89387755102040811</v>
      </c>
    </row>
    <row r="74" spans="1:6" x14ac:dyDescent="0.25">
      <c r="A74" s="50" t="s">
        <v>2</v>
      </c>
      <c r="B74" s="39" t="s">
        <v>78</v>
      </c>
      <c r="C74" s="59">
        <v>350</v>
      </c>
      <c r="D74" s="60">
        <f t="shared" si="2"/>
        <v>350</v>
      </c>
      <c r="E74" s="33">
        <v>365</v>
      </c>
      <c r="F74" s="80">
        <f t="shared" si="3"/>
        <v>1.0428571428571429</v>
      </c>
    </row>
    <row r="75" spans="1:6" x14ac:dyDescent="0.25">
      <c r="A75" s="50" t="s">
        <v>2</v>
      </c>
      <c r="B75" s="39" t="s">
        <v>79</v>
      </c>
      <c r="C75" s="59">
        <v>899</v>
      </c>
      <c r="D75" s="60">
        <f t="shared" si="2"/>
        <v>899</v>
      </c>
      <c r="E75" s="33">
        <v>849</v>
      </c>
      <c r="F75" s="80">
        <f t="shared" si="3"/>
        <v>0.94438264738598443</v>
      </c>
    </row>
    <row r="76" spans="1:6" x14ac:dyDescent="0.25">
      <c r="A76" s="50" t="s">
        <v>3</v>
      </c>
      <c r="B76" s="39" t="s">
        <v>80</v>
      </c>
      <c r="C76" s="59">
        <v>121</v>
      </c>
      <c r="D76" s="60">
        <f t="shared" si="2"/>
        <v>121</v>
      </c>
      <c r="E76" s="33">
        <v>118</v>
      </c>
      <c r="F76" s="80">
        <f t="shared" si="3"/>
        <v>0.97520661157024791</v>
      </c>
    </row>
    <row r="77" spans="1:6" x14ac:dyDescent="0.25">
      <c r="A77" s="50" t="s">
        <v>4</v>
      </c>
      <c r="B77" s="39" t="s">
        <v>81</v>
      </c>
      <c r="C77" s="59">
        <v>227</v>
      </c>
      <c r="D77" s="60">
        <f t="shared" si="2"/>
        <v>227</v>
      </c>
      <c r="E77" s="33">
        <v>160</v>
      </c>
      <c r="F77" s="80">
        <f t="shared" si="3"/>
        <v>0.70484581497797361</v>
      </c>
    </row>
    <row r="78" spans="1:6" x14ac:dyDescent="0.25">
      <c r="A78" s="50" t="s">
        <v>2</v>
      </c>
      <c r="B78" s="39" t="s">
        <v>82</v>
      </c>
      <c r="C78" s="59">
        <v>5757</v>
      </c>
      <c r="D78" s="60">
        <f t="shared" si="2"/>
        <v>5757</v>
      </c>
      <c r="E78" s="33">
        <v>3884</v>
      </c>
      <c r="F78" s="80">
        <f t="shared" si="3"/>
        <v>0.6746569393781483</v>
      </c>
    </row>
    <row r="79" spans="1:6" x14ac:dyDescent="0.25">
      <c r="A79" s="50" t="s">
        <v>2</v>
      </c>
      <c r="B79" s="39" t="s">
        <v>83</v>
      </c>
      <c r="C79" s="59">
        <v>3862</v>
      </c>
      <c r="D79" s="60">
        <f t="shared" si="2"/>
        <v>3862</v>
      </c>
      <c r="E79" s="33">
        <v>2973</v>
      </c>
      <c r="F79" s="80">
        <f t="shared" si="3"/>
        <v>0.76980838943552565</v>
      </c>
    </row>
    <row r="81" spans="1:14" x14ac:dyDescent="0.25">
      <c r="B81" s="33" t="s">
        <v>110</v>
      </c>
      <c r="C81" s="34">
        <f>SUMIF($A$2:$A$79,"Norte",C$2:C$79)</f>
        <v>5828</v>
      </c>
      <c r="D81" s="34">
        <f>SUMIF($A$2:$A$79,"Norte",D$2:D$79)</f>
        <v>5828</v>
      </c>
      <c r="E81" s="62">
        <f>SUMIF($A$2:$A$79,"Norte",E$2:E$79)</f>
        <v>4640</v>
      </c>
      <c r="F81" s="61">
        <f t="shared" si="3"/>
        <v>0.79615648592999311</v>
      </c>
    </row>
    <row r="82" spans="1:14" x14ac:dyDescent="0.25">
      <c r="B82" s="33" t="s">
        <v>111</v>
      </c>
      <c r="C82" s="34">
        <f>SUMIF($A$2:$A$79,"CENTRAL",C$2:C$79)</f>
        <v>7022</v>
      </c>
      <c r="D82" s="34">
        <f>SUMIF($A$2:$A$79,"CENTRAL",D$2:D$79)</f>
        <v>7022</v>
      </c>
      <c r="E82" s="62">
        <f>SUMIF($A$2:$A$79,"CENTRAL",E$2:E$79)</f>
        <v>5758</v>
      </c>
      <c r="F82" s="61">
        <f t="shared" si="3"/>
        <v>0.81999430361720305</v>
      </c>
    </row>
    <row r="83" spans="1:14" x14ac:dyDescent="0.25">
      <c r="B83" s="33" t="s">
        <v>112</v>
      </c>
      <c r="C83" s="34">
        <f>SUMIF($A$2:$A$79,"METROPOLITANA",C$2:C$79)</f>
        <v>30435</v>
      </c>
      <c r="D83" s="34">
        <f>SUMIF($A$2:$A$79,"METROPOLITANA",D$2:D$79)</f>
        <v>30435</v>
      </c>
      <c r="E83" s="62">
        <f>SUMIF($A$2:$A$79,"METROPOLITANA",E$2:E$79)</f>
        <v>23743</v>
      </c>
      <c r="F83" s="61">
        <f t="shared" si="3"/>
        <v>0.78012157056021025</v>
      </c>
    </row>
    <row r="84" spans="1:14" x14ac:dyDescent="0.25">
      <c r="B84" s="33" t="s">
        <v>113</v>
      </c>
      <c r="C84" s="34">
        <f>SUMIF($A$2:$A$79,"SUL",C$2:C$79)</f>
        <v>8444</v>
      </c>
      <c r="D84" s="34">
        <f>SUMIF($A$2:$A$79,"SUL",D$2:D$79)</f>
        <v>8444</v>
      </c>
      <c r="E84" s="62">
        <f>SUMIF($A$2:$A$79,"SUL",E$2:E$79)</f>
        <v>7155</v>
      </c>
      <c r="F84" s="61">
        <f t="shared" si="3"/>
        <v>0.84734722880151592</v>
      </c>
    </row>
    <row r="85" spans="1:14" x14ac:dyDescent="0.25">
      <c r="B85" s="63" t="s">
        <v>175</v>
      </c>
      <c r="C85" s="64">
        <f>SUM(C2:C79)</f>
        <v>51729</v>
      </c>
      <c r="D85" s="65">
        <f>SUM(D2:D79)</f>
        <v>51729</v>
      </c>
      <c r="E85" s="63">
        <f>SUM(E2:E79)</f>
        <v>41296</v>
      </c>
      <c r="F85" s="81">
        <f>E85/D85</f>
        <v>0.79831429178990509</v>
      </c>
    </row>
    <row r="86" spans="1:14" x14ac:dyDescent="0.25">
      <c r="B86" s="101" t="s">
        <v>171</v>
      </c>
      <c r="C86" s="102"/>
      <c r="D86" s="102"/>
      <c r="E86" s="67">
        <f>COUNTIF(F2:F79,"&gt;=0,95")</f>
        <v>26</v>
      </c>
      <c r="F86" s="68">
        <f>E86/78</f>
        <v>0.33333333333333331</v>
      </c>
    </row>
    <row r="89" spans="1:14" x14ac:dyDescent="0.25">
      <c r="A89" s="84" t="s">
        <v>183</v>
      </c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</row>
    <row r="90" spans="1:14" x14ac:dyDescent="0.25">
      <c r="A90" s="83" t="s">
        <v>191</v>
      </c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</row>
    <row r="91" spans="1:14" x14ac:dyDescent="0.25">
      <c r="A91" s="94" t="s">
        <v>178</v>
      </c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</row>
    <row r="92" spans="1:14" x14ac:dyDescent="0.25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</row>
    <row r="93" spans="1:14" ht="17.25" x14ac:dyDescent="0.25">
      <c r="A93" s="77" t="s">
        <v>193</v>
      </c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</row>
    <row r="94" spans="1:14" x14ac:dyDescent="0.25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</row>
    <row r="95" spans="1:14" x14ac:dyDescent="0.25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</row>
  </sheetData>
  <customSheetViews>
    <customSheetView guid="{3750D93B-2A32-4040-BAE5-F8408ECDBB1D}" showGridLines="0">
      <selection activeCell="A93" sqref="A93:N93"/>
      <pageMargins left="0.511811024" right="0.511811024" top="0.78740157499999996" bottom="0.78740157499999996" header="0.31496062000000002" footer="0.31496062000000002"/>
      <pageSetup paperSize="9" orientation="portrait" verticalDpi="0" r:id="rId1"/>
    </customSheetView>
    <customSheetView guid="{9EFA0E2E-4423-4194-BE85-A51AF61C76D7}" showGridLines="0">
      <selection activeCell="J96" sqref="J96"/>
      <pageMargins left="0.511811024" right="0.511811024" top="0.78740157499999996" bottom="0.78740157499999996" header="0.31496062000000002" footer="0.31496062000000002"/>
      <pageSetup paperSize="9" orientation="portrait" verticalDpi="0" r:id="rId2"/>
    </customSheetView>
    <customSheetView guid="{1A030D3C-92EE-4DAF-ABAC-228947DF045D}" showGridLines="0" topLeftCell="A70">
      <selection activeCell="N97" sqref="N97"/>
      <pageMargins left="0.511811024" right="0.511811024" top="0.78740157499999996" bottom="0.78740157499999996" header="0.31496062000000002" footer="0.31496062000000002"/>
      <pageSetup paperSize="9" orientation="portrait" verticalDpi="0" r:id="rId3"/>
    </customSheetView>
  </customSheetViews>
  <mergeCells count="6">
    <mergeCell ref="A94:L94"/>
    <mergeCell ref="A95:L95"/>
    <mergeCell ref="A91:L92"/>
    <mergeCell ref="B86:D86"/>
    <mergeCell ref="A89:L89"/>
    <mergeCell ref="A90:L90"/>
  </mergeCells>
  <pageMargins left="0.511811024" right="0.511811024" top="0.78740157499999996" bottom="0.78740157499999996" header="0.31496062000000002" footer="0.31496062000000002"/>
  <pageSetup paperSize="9" orientation="portrait" verticalDpi="0"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A1:P95"/>
  <sheetViews>
    <sheetView workbookViewId="0">
      <selection activeCell="C3" sqref="C3"/>
    </sheetView>
  </sheetViews>
  <sheetFormatPr defaultRowHeight="15" x14ac:dyDescent="0.25"/>
  <cols>
    <col min="1" max="1" width="18.140625" customWidth="1"/>
    <col min="2" max="2" width="23.85546875" bestFit="1" customWidth="1"/>
    <col min="3" max="11" width="13" customWidth="1"/>
    <col min="12" max="12" width="10.140625" customWidth="1"/>
    <col min="13" max="16" width="14.28515625" customWidth="1"/>
  </cols>
  <sheetData>
    <row r="1" spans="1:16" ht="59.25" customHeight="1" x14ac:dyDescent="0.25">
      <c r="A1" s="3" t="s">
        <v>0</v>
      </c>
      <c r="B1" s="3" t="s">
        <v>1</v>
      </c>
      <c r="C1" s="31" t="s">
        <v>135</v>
      </c>
      <c r="D1" s="31" t="s">
        <v>143</v>
      </c>
      <c r="E1" s="31" t="s">
        <v>137</v>
      </c>
      <c r="F1" s="31" t="s">
        <v>139</v>
      </c>
      <c r="G1" s="31" t="s">
        <v>141</v>
      </c>
      <c r="H1" s="31" t="s">
        <v>151</v>
      </c>
      <c r="I1" s="31" t="s">
        <v>145</v>
      </c>
      <c r="J1" s="31" t="s">
        <v>147</v>
      </c>
      <c r="K1" s="31" t="s">
        <v>149</v>
      </c>
      <c r="L1" s="31" t="s">
        <v>152</v>
      </c>
      <c r="M1" s="31" t="s">
        <v>163</v>
      </c>
      <c r="N1" s="31" t="s">
        <v>164</v>
      </c>
      <c r="O1" s="31" t="s">
        <v>165</v>
      </c>
      <c r="P1" s="44" t="s">
        <v>166</v>
      </c>
    </row>
    <row r="2" spans="1:16" x14ac:dyDescent="0.25">
      <c r="A2" s="2" t="s">
        <v>2</v>
      </c>
      <c r="B2" s="2" t="s">
        <v>6</v>
      </c>
      <c r="C2" s="4">
        <f>'CV Rotina &lt;2A - procedência'!F2</f>
        <v>0.9128205128205128</v>
      </c>
      <c r="D2" s="4">
        <f>'CV Rotina &lt;2A - procedência'!N2</f>
        <v>0.92051282051282046</v>
      </c>
      <c r="E2" s="4">
        <f>'CV Rotina &lt;2A - procedência'!H2</f>
        <v>0.93076923076923079</v>
      </c>
      <c r="F2" s="4">
        <f>'CV Rotina &lt;2A - procedência'!J2</f>
        <v>0.93076923076923079</v>
      </c>
      <c r="G2" s="4">
        <f>'CV Rotina &lt;2A - procedência'!L2</f>
        <v>0.92564102564102568</v>
      </c>
      <c r="H2" s="4">
        <f>'CV Rotina &lt;2A - procedência'!V2</f>
        <v>0.90769230769230769</v>
      </c>
      <c r="I2" s="4">
        <f>'CV Rotina &lt;2A - procedência'!P2</f>
        <v>0.85641025641025637</v>
      </c>
      <c r="J2" s="4">
        <f>'CV Rotina &lt;2A - procedência'!R2</f>
        <v>0.86923076923076925</v>
      </c>
      <c r="K2" s="4">
        <f>'CV Rotina &lt;2A - procedência'!T2</f>
        <v>0.90769230769230769</v>
      </c>
      <c r="L2" s="4">
        <f>'CV Rotina &lt;2A - procedência'!X2</f>
        <v>0.88717948717948714</v>
      </c>
      <c r="M2" s="2">
        <f t="shared" ref="M2:M33" si="0">COUNTIF(C2:D2,"&gt;=0,9")</f>
        <v>2</v>
      </c>
      <c r="N2" s="2">
        <f t="shared" ref="N2:N33" si="1">COUNTIFS(E2:L2,"&gt;=0,95")</f>
        <v>0</v>
      </c>
      <c r="O2" s="2">
        <f>SUM(M2:N2)</f>
        <v>2</v>
      </c>
      <c r="P2" s="2">
        <f>COUNTIF(E2:H2,"&gt;=0,95")</f>
        <v>0</v>
      </c>
    </row>
    <row r="3" spans="1:16" x14ac:dyDescent="0.25">
      <c r="A3" s="2" t="s">
        <v>3</v>
      </c>
      <c r="B3" s="2" t="s">
        <v>7</v>
      </c>
      <c r="C3" s="4">
        <f>'CV Rotina &lt;2A - procedência'!F3</f>
        <v>0.53939393939393943</v>
      </c>
      <c r="D3" s="4">
        <f>'CV Rotina &lt;2A - procedência'!N3</f>
        <v>0.93333333333333335</v>
      </c>
      <c r="E3" s="4">
        <f>'CV Rotina &lt;2A - procedência'!H3</f>
        <v>0.87878787878787878</v>
      </c>
      <c r="F3" s="4">
        <f>'CV Rotina &lt;2A - procedência'!J3</f>
        <v>0.92121212121212126</v>
      </c>
      <c r="G3" s="4">
        <f>'CV Rotina &lt;2A - procedência'!L3</f>
        <v>0.95151515151515154</v>
      </c>
      <c r="H3" s="4">
        <f>'CV Rotina &lt;2A - procedência'!V3</f>
        <v>0.96363636363636362</v>
      </c>
      <c r="I3" s="4">
        <f>'CV Rotina &lt;2A - procedência'!P3</f>
        <v>0.93939393939393945</v>
      </c>
      <c r="J3" s="4">
        <f>'CV Rotina &lt;2A - procedência'!R3</f>
        <v>0.74545454545454548</v>
      </c>
      <c r="K3" s="4">
        <f>'CV Rotina &lt;2A - procedência'!T3</f>
        <v>0.93333333333333335</v>
      </c>
      <c r="L3" s="4">
        <f>'CV Rotina &lt;2A - procedência'!X3</f>
        <v>0.88484848484848488</v>
      </c>
      <c r="M3" s="2">
        <f t="shared" si="0"/>
        <v>1</v>
      </c>
      <c r="N3" s="2">
        <f t="shared" si="1"/>
        <v>2</v>
      </c>
      <c r="O3" s="2">
        <f t="shared" ref="O3:O66" si="2">SUM(M3:N3)</f>
        <v>3</v>
      </c>
      <c r="P3" s="2">
        <f t="shared" ref="P3:P66" si="3">COUNTIF(E3:H3,"&gt;=0,95")</f>
        <v>2</v>
      </c>
    </row>
    <row r="4" spans="1:16" x14ac:dyDescent="0.25">
      <c r="A4" s="2" t="s">
        <v>4</v>
      </c>
      <c r="B4" s="2" t="s">
        <v>8</v>
      </c>
      <c r="C4" s="4">
        <f>'CV Rotina &lt;2A - procedência'!F4</f>
        <v>0.57999999999999996</v>
      </c>
      <c r="D4" s="4">
        <f>'CV Rotina &lt;2A - procedência'!N4</f>
        <v>0.92666666666666664</v>
      </c>
      <c r="E4" s="4">
        <f>'CV Rotina &lt;2A - procedência'!H4</f>
        <v>0.81333333333333335</v>
      </c>
      <c r="F4" s="4">
        <f>'CV Rotina &lt;2A - procedência'!J4</f>
        <v>0.8</v>
      </c>
      <c r="G4" s="4">
        <f>'CV Rotina &lt;2A - procedência'!L4</f>
        <v>0.90666666666666662</v>
      </c>
      <c r="H4" s="4">
        <f>'CV Rotina &lt;2A - procedência'!V4</f>
        <v>1.0266666666666666</v>
      </c>
      <c r="I4" s="4">
        <f>'CV Rotina &lt;2A - procedência'!P4</f>
        <v>0.83333333333333337</v>
      </c>
      <c r="J4" s="4">
        <f>'CV Rotina &lt;2A - procedência'!R4</f>
        <v>0.7</v>
      </c>
      <c r="K4" s="4">
        <f>'CV Rotina &lt;2A - procedência'!T4</f>
        <v>0.97333333333333338</v>
      </c>
      <c r="L4" s="4">
        <f>'CV Rotina &lt;2A - procedência'!X4</f>
        <v>0.87333333333333329</v>
      </c>
      <c r="M4" s="2">
        <f t="shared" si="0"/>
        <v>1</v>
      </c>
      <c r="N4" s="2">
        <f t="shared" si="1"/>
        <v>2</v>
      </c>
      <c r="O4" s="2">
        <f t="shared" si="2"/>
        <v>3</v>
      </c>
      <c r="P4" s="2">
        <f t="shared" si="3"/>
        <v>1</v>
      </c>
    </row>
    <row r="5" spans="1:16" x14ac:dyDescent="0.25">
      <c r="A5" s="2" t="s">
        <v>5</v>
      </c>
      <c r="B5" s="2" t="s">
        <v>9</v>
      </c>
      <c r="C5" s="4">
        <f>'CV Rotina &lt;2A - procedência'!F5</f>
        <v>0.81072555205047314</v>
      </c>
      <c r="D5" s="4">
        <f>'CV Rotina &lt;2A - procedência'!N5</f>
        <v>1.0283911671924291</v>
      </c>
      <c r="E5" s="4">
        <f>'CV Rotina &lt;2A - procedência'!H5</f>
        <v>0.97476340694006314</v>
      </c>
      <c r="F5" s="4">
        <f>'CV Rotina &lt;2A - procedência'!J5</f>
        <v>0.98738170347003151</v>
      </c>
      <c r="G5" s="4">
        <f>'CV Rotina &lt;2A - procedência'!L5</f>
        <v>1.0630914826498423</v>
      </c>
      <c r="H5" s="4">
        <f>'CV Rotina &lt;2A - procedência'!V5</f>
        <v>0.95899053627760256</v>
      </c>
      <c r="I5" s="4">
        <f>'CV Rotina &lt;2A - procedência'!P5</f>
        <v>1</v>
      </c>
      <c r="J5" s="4">
        <f>'CV Rotina &lt;2A - procedência'!R5</f>
        <v>0.87697160883280756</v>
      </c>
      <c r="K5" s="4">
        <f>'CV Rotina &lt;2A - procedência'!T5</f>
        <v>1.0473186119873816</v>
      </c>
      <c r="L5" s="4">
        <f>'CV Rotina &lt;2A - procedência'!X5</f>
        <v>1</v>
      </c>
      <c r="M5" s="2">
        <f t="shared" si="0"/>
        <v>1</v>
      </c>
      <c r="N5" s="2">
        <f t="shared" si="1"/>
        <v>7</v>
      </c>
      <c r="O5" s="2">
        <f t="shared" si="2"/>
        <v>8</v>
      </c>
      <c r="P5" s="2">
        <f t="shared" si="3"/>
        <v>4</v>
      </c>
    </row>
    <row r="6" spans="1:16" x14ac:dyDescent="0.25">
      <c r="A6" s="2" t="s">
        <v>5</v>
      </c>
      <c r="B6" s="2" t="s">
        <v>10</v>
      </c>
      <c r="C6" s="4">
        <f>'CV Rotina &lt;2A - procedência'!F6</f>
        <v>0.73949579831932777</v>
      </c>
      <c r="D6" s="4">
        <f>'CV Rotina &lt;2A - procedência'!N6</f>
        <v>1.0756302521008403</v>
      </c>
      <c r="E6" s="4">
        <f>'CV Rotina &lt;2A - procedência'!H6</f>
        <v>0.84873949579831931</v>
      </c>
      <c r="F6" s="4">
        <f>'CV Rotina &lt;2A - procedência'!J6</f>
        <v>0.84033613445378152</v>
      </c>
      <c r="G6" s="4">
        <f>'CV Rotina &lt;2A - procedência'!L6</f>
        <v>1.0756302521008403</v>
      </c>
      <c r="H6" s="4">
        <f>'CV Rotina &lt;2A - procedência'!V6</f>
        <v>0.81512605042016806</v>
      </c>
      <c r="I6" s="4">
        <f>'CV Rotina &lt;2A - procedência'!P6</f>
        <v>0.94957983193277307</v>
      </c>
      <c r="J6" s="4">
        <f>'CV Rotina &lt;2A - procedência'!R6</f>
        <v>0.91596638655462181</v>
      </c>
      <c r="K6" s="4">
        <f>'CV Rotina &lt;2A - procedência'!T6</f>
        <v>0.9327731092436975</v>
      </c>
      <c r="L6" s="4">
        <f>'CV Rotina &lt;2A - procedência'!X6</f>
        <v>0.86554621848739499</v>
      </c>
      <c r="M6" s="2">
        <f t="shared" si="0"/>
        <v>1</v>
      </c>
      <c r="N6" s="2">
        <f t="shared" si="1"/>
        <v>1</v>
      </c>
      <c r="O6" s="2">
        <f t="shared" si="2"/>
        <v>2</v>
      </c>
      <c r="P6" s="2">
        <f t="shared" si="3"/>
        <v>1</v>
      </c>
    </row>
    <row r="7" spans="1:16" x14ac:dyDescent="0.25">
      <c r="A7" s="2" t="s">
        <v>4</v>
      </c>
      <c r="B7" s="2" t="s">
        <v>11</v>
      </c>
      <c r="C7" s="4">
        <f>'CV Rotina &lt;2A - procedência'!F7</f>
        <v>0.52564102564102566</v>
      </c>
      <c r="D7" s="4">
        <f>'CV Rotina &lt;2A - procedência'!N7</f>
        <v>1.1153846153846154</v>
      </c>
      <c r="E7" s="4">
        <f>'CV Rotina &lt;2A - procedência'!H7</f>
        <v>0.96153846153846156</v>
      </c>
      <c r="F7" s="4">
        <f>'CV Rotina &lt;2A - procedência'!J7</f>
        <v>0.96153846153846156</v>
      </c>
      <c r="G7" s="4">
        <f>'CV Rotina &lt;2A - procedência'!L7</f>
        <v>1.0897435897435896</v>
      </c>
      <c r="H7" s="4">
        <f>'CV Rotina &lt;2A - procedência'!V7</f>
        <v>1.0641025641025641</v>
      </c>
      <c r="I7" s="4">
        <f>'CV Rotina &lt;2A - procedência'!P7</f>
        <v>1.0897435897435896</v>
      </c>
      <c r="J7" s="4">
        <f>'CV Rotina &lt;2A - procedência'!R7</f>
        <v>0.94871794871794868</v>
      </c>
      <c r="K7" s="4">
        <f>'CV Rotina &lt;2A - procedência'!T7</f>
        <v>1.1923076923076923</v>
      </c>
      <c r="L7" s="4">
        <f>'CV Rotina &lt;2A - procedência'!X7</f>
        <v>1.0769230769230769</v>
      </c>
      <c r="M7" s="2">
        <f t="shared" si="0"/>
        <v>1</v>
      </c>
      <c r="N7" s="2">
        <f t="shared" si="1"/>
        <v>7</v>
      </c>
      <c r="O7" s="2">
        <f t="shared" si="2"/>
        <v>8</v>
      </c>
      <c r="P7" s="2">
        <f t="shared" si="3"/>
        <v>4</v>
      </c>
    </row>
    <row r="8" spans="1:16" x14ac:dyDescent="0.25">
      <c r="A8" s="2" t="s">
        <v>5</v>
      </c>
      <c r="B8" s="2" t="s">
        <v>12</v>
      </c>
      <c r="C8" s="4">
        <f>'CV Rotina &lt;2A - procedência'!F8</f>
        <v>0.71391752577319589</v>
      </c>
      <c r="D8" s="4">
        <f>'CV Rotina &lt;2A - procedência'!N8</f>
        <v>0.98195876288659789</v>
      </c>
      <c r="E8" s="4">
        <f>'CV Rotina &lt;2A - procedência'!H8</f>
        <v>0.96649484536082475</v>
      </c>
      <c r="F8" s="4">
        <f>'CV Rotina &lt;2A - procedência'!J8</f>
        <v>0.96391752577319589</v>
      </c>
      <c r="G8" s="4">
        <f>'CV Rotina &lt;2A - procedência'!L8</f>
        <v>0.97164948453608246</v>
      </c>
      <c r="H8" s="4">
        <f>'CV Rotina &lt;2A - procedência'!V8</f>
        <v>1.0077319587628866</v>
      </c>
      <c r="I8" s="4">
        <f>'CV Rotina &lt;2A - procedência'!P8</f>
        <v>0.9329896907216495</v>
      </c>
      <c r="J8" s="4">
        <f>'CV Rotina &lt;2A - procedência'!R8</f>
        <v>0.77577319587628868</v>
      </c>
      <c r="K8" s="4">
        <f>'CV Rotina &lt;2A - procedência'!T8</f>
        <v>0.98969072164948457</v>
      </c>
      <c r="L8" s="4">
        <f>'CV Rotina &lt;2A - procedência'!X8</f>
        <v>0.92783505154639179</v>
      </c>
      <c r="M8" s="2">
        <f t="shared" si="0"/>
        <v>1</v>
      </c>
      <c r="N8" s="2">
        <f t="shared" si="1"/>
        <v>5</v>
      </c>
      <c r="O8" s="2">
        <f t="shared" si="2"/>
        <v>6</v>
      </c>
      <c r="P8" s="2">
        <f t="shared" si="3"/>
        <v>4</v>
      </c>
    </row>
    <row r="9" spans="1:16" x14ac:dyDescent="0.25">
      <c r="A9" s="2" t="s">
        <v>5</v>
      </c>
      <c r="B9" s="2" t="s">
        <v>13</v>
      </c>
      <c r="C9" s="4">
        <f>'CV Rotina &lt;2A - procedência'!F9</f>
        <v>1</v>
      </c>
      <c r="D9" s="4">
        <f>'CV Rotina &lt;2A - procedência'!N9</f>
        <v>1.088235294117647</v>
      </c>
      <c r="E9" s="4">
        <f>'CV Rotina &lt;2A - procedência'!H9</f>
        <v>1.1176470588235294</v>
      </c>
      <c r="F9" s="4">
        <f>'CV Rotina &lt;2A - procedência'!J9</f>
        <v>1.1323529411764706</v>
      </c>
      <c r="G9" s="4">
        <f>'CV Rotina &lt;2A - procedência'!L9</f>
        <v>1.1029411764705883</v>
      </c>
      <c r="H9" s="4">
        <f>'CV Rotina &lt;2A - procedência'!V9</f>
        <v>1.2058823529411764</v>
      </c>
      <c r="I9" s="4">
        <f>'CV Rotina &lt;2A - procedência'!P9</f>
        <v>1.0735294117647058</v>
      </c>
      <c r="J9" s="4">
        <f>'CV Rotina &lt;2A - procedência'!R9</f>
        <v>0.75</v>
      </c>
      <c r="K9" s="4">
        <f>'CV Rotina &lt;2A - procedência'!T9</f>
        <v>1.1470588235294117</v>
      </c>
      <c r="L9" s="4">
        <f>'CV Rotina &lt;2A - procedência'!X9</f>
        <v>1.0294117647058822</v>
      </c>
      <c r="M9" s="2">
        <f t="shared" si="0"/>
        <v>2</v>
      </c>
      <c r="N9" s="2">
        <f t="shared" si="1"/>
        <v>7</v>
      </c>
      <c r="O9" s="2">
        <f t="shared" si="2"/>
        <v>9</v>
      </c>
      <c r="P9" s="2">
        <f t="shared" si="3"/>
        <v>4</v>
      </c>
    </row>
    <row r="10" spans="1:16" x14ac:dyDescent="0.25">
      <c r="A10" s="2" t="s">
        <v>2</v>
      </c>
      <c r="B10" s="2" t="s">
        <v>14</v>
      </c>
      <c r="C10" s="4">
        <f>'CV Rotina &lt;2A - procedência'!F10</f>
        <v>0.87002652519893897</v>
      </c>
      <c r="D10" s="4">
        <f>'CV Rotina &lt;2A - procedência'!N10</f>
        <v>0.94694960212201595</v>
      </c>
      <c r="E10" s="4">
        <f>'CV Rotina &lt;2A - procedência'!H10</f>
        <v>0.93236074270557034</v>
      </c>
      <c r="F10" s="4">
        <f>'CV Rotina &lt;2A - procedência'!J10</f>
        <v>0.93567639257294433</v>
      </c>
      <c r="G10" s="4">
        <f>'CV Rotina &lt;2A - procedência'!L10</f>
        <v>0.97546419098143233</v>
      </c>
      <c r="H10" s="4">
        <f>'CV Rotina &lt;2A - procedência'!V10</f>
        <v>0.93501326259946949</v>
      </c>
      <c r="I10" s="4">
        <f>'CV Rotina &lt;2A - procedência'!P10</f>
        <v>0.93236074270557034</v>
      </c>
      <c r="J10" s="4">
        <f>'CV Rotina &lt;2A - procedência'!R10</f>
        <v>0.81896551724137934</v>
      </c>
      <c r="K10" s="4">
        <f>'CV Rotina &lt;2A - procedência'!T10</f>
        <v>0.93302387267904507</v>
      </c>
      <c r="L10" s="4">
        <f>'CV Rotina &lt;2A - procedência'!X10</f>
        <v>0.8129973474801061</v>
      </c>
      <c r="M10" s="2">
        <f t="shared" si="0"/>
        <v>1</v>
      </c>
      <c r="N10" s="2">
        <f t="shared" si="1"/>
        <v>1</v>
      </c>
      <c r="O10" s="2">
        <f t="shared" si="2"/>
        <v>2</v>
      </c>
      <c r="P10" s="2">
        <f t="shared" si="3"/>
        <v>1</v>
      </c>
    </row>
    <row r="11" spans="1:16" x14ac:dyDescent="0.25">
      <c r="A11" s="2" t="s">
        <v>5</v>
      </c>
      <c r="B11" s="2" t="s">
        <v>15</v>
      </c>
      <c r="C11" s="4">
        <f>'CV Rotina &lt;2A - procedência'!F11</f>
        <v>8.3333333333333329E-2</v>
      </c>
      <c r="D11" s="4">
        <f>'CV Rotina &lt;2A - procedência'!N11</f>
        <v>1.0909090909090908</v>
      </c>
      <c r="E11" s="4">
        <f>'CV Rotina &lt;2A - procedência'!H11</f>
        <v>1.1136363636363635</v>
      </c>
      <c r="F11" s="4">
        <f>'CV Rotina &lt;2A - procedência'!J11</f>
        <v>1.1136363636363635</v>
      </c>
      <c r="G11" s="4">
        <f>'CV Rotina &lt;2A - procedência'!L11</f>
        <v>1.0909090909090908</v>
      </c>
      <c r="H11" s="4">
        <f>'CV Rotina &lt;2A - procedência'!V11</f>
        <v>1.0909090909090908</v>
      </c>
      <c r="I11" s="4">
        <f>'CV Rotina &lt;2A - procedência'!P11</f>
        <v>1.0606060606060606</v>
      </c>
      <c r="J11" s="4">
        <f>'CV Rotina &lt;2A - procedência'!R11</f>
        <v>1.0075757575757576</v>
      </c>
      <c r="K11" s="4">
        <f>'CV Rotina &lt;2A - procedência'!T11</f>
        <v>1.0227272727272727</v>
      </c>
      <c r="L11" s="4">
        <f>'CV Rotina &lt;2A - procedência'!X11</f>
        <v>0.98484848484848486</v>
      </c>
      <c r="M11" s="2">
        <f t="shared" si="0"/>
        <v>1</v>
      </c>
      <c r="N11" s="2">
        <f t="shared" si="1"/>
        <v>8</v>
      </c>
      <c r="O11" s="2">
        <f t="shared" si="2"/>
        <v>9</v>
      </c>
      <c r="P11" s="2">
        <f t="shared" si="3"/>
        <v>4</v>
      </c>
    </row>
    <row r="12" spans="1:16" x14ac:dyDescent="0.25">
      <c r="A12" s="2" t="s">
        <v>4</v>
      </c>
      <c r="B12" s="2" t="s">
        <v>16</v>
      </c>
      <c r="C12" s="4">
        <f>'CV Rotina &lt;2A - procedência'!F12</f>
        <v>0.50257731958762886</v>
      </c>
      <c r="D12" s="4">
        <f>'CV Rotina &lt;2A - procedência'!N12</f>
        <v>0.88917525773195871</v>
      </c>
      <c r="E12" s="4">
        <f>'CV Rotina &lt;2A - procedência'!H12</f>
        <v>0.82216494845360821</v>
      </c>
      <c r="F12" s="4">
        <f>'CV Rotina &lt;2A - procedência'!J12</f>
        <v>0.82989690721649489</v>
      </c>
      <c r="G12" s="4">
        <f>'CV Rotina &lt;2A - procedência'!L12</f>
        <v>0.91752577319587625</v>
      </c>
      <c r="H12" s="4">
        <f>'CV Rotina &lt;2A - procedência'!V12</f>
        <v>0.93814432989690721</v>
      </c>
      <c r="I12" s="4">
        <f>'CV Rotina &lt;2A - procedência'!P12</f>
        <v>0.86855670103092786</v>
      </c>
      <c r="J12" s="4">
        <f>'CV Rotina &lt;2A - procedência'!R12</f>
        <v>0.84536082474226804</v>
      </c>
      <c r="K12" s="4">
        <f>'CV Rotina &lt;2A - procedência'!T12</f>
        <v>0.94845360824742264</v>
      </c>
      <c r="L12" s="4">
        <f>'CV Rotina &lt;2A - procedência'!X12</f>
        <v>0.82731958762886593</v>
      </c>
      <c r="M12" s="2">
        <f t="shared" si="0"/>
        <v>0</v>
      </c>
      <c r="N12" s="2">
        <f t="shared" si="1"/>
        <v>0</v>
      </c>
      <c r="O12" s="2">
        <f t="shared" si="2"/>
        <v>0</v>
      </c>
      <c r="P12" s="2">
        <f t="shared" si="3"/>
        <v>0</v>
      </c>
    </row>
    <row r="13" spans="1:16" x14ac:dyDescent="0.25">
      <c r="A13" s="2" t="s">
        <v>3</v>
      </c>
      <c r="B13" s="2" t="s">
        <v>17</v>
      </c>
      <c r="C13" s="4">
        <f>'CV Rotina &lt;2A - procedência'!F13</f>
        <v>0.72959183673469385</v>
      </c>
      <c r="D13" s="4">
        <f>'CV Rotina &lt;2A - procedência'!N13</f>
        <v>0.87414965986394555</v>
      </c>
      <c r="E13" s="4">
        <f>'CV Rotina &lt;2A - procedência'!H13</f>
        <v>0.88775510204081631</v>
      </c>
      <c r="F13" s="4">
        <f>'CV Rotina &lt;2A - procedência'!J13</f>
        <v>0.88945578231292521</v>
      </c>
      <c r="G13" s="4">
        <f>'CV Rotina &lt;2A - procedência'!L13</f>
        <v>0.92006802721088432</v>
      </c>
      <c r="H13" s="4">
        <f>'CV Rotina &lt;2A - procedência'!V13</f>
        <v>0.84863945578231292</v>
      </c>
      <c r="I13" s="4">
        <f>'CV Rotina &lt;2A - procedência'!P13</f>
        <v>0.88605442176870752</v>
      </c>
      <c r="J13" s="4">
        <f>'CV Rotina &lt;2A - procedência'!R13</f>
        <v>0.79251700680272108</v>
      </c>
      <c r="K13" s="4">
        <f>'CV Rotina &lt;2A - procedência'!T13</f>
        <v>0.83843537414965985</v>
      </c>
      <c r="L13" s="4">
        <f>'CV Rotina &lt;2A - procedência'!X13</f>
        <v>0.73979591836734693</v>
      </c>
      <c r="M13" s="2">
        <f t="shared" si="0"/>
        <v>0</v>
      </c>
      <c r="N13" s="2">
        <f t="shared" si="1"/>
        <v>0</v>
      </c>
      <c r="O13" s="2">
        <f t="shared" si="2"/>
        <v>0</v>
      </c>
      <c r="P13" s="2">
        <f t="shared" si="3"/>
        <v>0</v>
      </c>
    </row>
    <row r="14" spans="1:16" x14ac:dyDescent="0.25">
      <c r="A14" s="2" t="s">
        <v>3</v>
      </c>
      <c r="B14" s="2" t="s">
        <v>18</v>
      </c>
      <c r="C14" s="4">
        <f>'CV Rotina &lt;2A - procedência'!F14</f>
        <v>0.68888888888888888</v>
      </c>
      <c r="D14" s="4">
        <f>'CV Rotina &lt;2A - procedência'!N14</f>
        <v>1.1333333333333333</v>
      </c>
      <c r="E14" s="4">
        <f>'CV Rotina &lt;2A - procedência'!H14</f>
        <v>1.0833333333333333</v>
      </c>
      <c r="F14" s="4">
        <f>'CV Rotina &lt;2A - procedência'!J14</f>
        <v>1.1055555555555556</v>
      </c>
      <c r="G14" s="4">
        <f>'CV Rotina &lt;2A - procedência'!L14</f>
        <v>1.0944444444444446</v>
      </c>
      <c r="H14" s="4">
        <f>'CV Rotina &lt;2A - procedência'!V14</f>
        <v>1.0722222222222222</v>
      </c>
      <c r="I14" s="4">
        <f>'CV Rotina &lt;2A - procedência'!P14</f>
        <v>1.0277777777777777</v>
      </c>
      <c r="J14" s="4">
        <f>'CV Rotina &lt;2A - procedência'!R14</f>
        <v>0.96666666666666667</v>
      </c>
      <c r="K14" s="4">
        <f>'CV Rotina &lt;2A - procedência'!T14</f>
        <v>1.0111111111111111</v>
      </c>
      <c r="L14" s="4">
        <f>'CV Rotina &lt;2A - procedência'!X14</f>
        <v>0.91666666666666663</v>
      </c>
      <c r="M14" s="2">
        <f t="shared" si="0"/>
        <v>1</v>
      </c>
      <c r="N14" s="2">
        <f t="shared" si="1"/>
        <v>7</v>
      </c>
      <c r="O14" s="2">
        <f t="shared" si="2"/>
        <v>8</v>
      </c>
      <c r="P14" s="2">
        <f t="shared" si="3"/>
        <v>4</v>
      </c>
    </row>
    <row r="15" spans="1:16" x14ac:dyDescent="0.25">
      <c r="A15" s="2" t="s">
        <v>5</v>
      </c>
      <c r="B15" s="2" t="s">
        <v>19</v>
      </c>
      <c r="C15" s="4">
        <f>'CV Rotina &lt;2A - procedência'!F15</f>
        <v>1.4933333333333334</v>
      </c>
      <c r="D15" s="4">
        <f>'CV Rotina &lt;2A - procedência'!N15</f>
        <v>1.6133333333333333</v>
      </c>
      <c r="E15" s="4">
        <f>'CV Rotina &lt;2A - procedência'!H15</f>
        <v>1.56</v>
      </c>
      <c r="F15" s="4">
        <f>'CV Rotina &lt;2A - procedência'!J15</f>
        <v>1.56</v>
      </c>
      <c r="G15" s="4">
        <f>'CV Rotina &lt;2A - procedência'!L15</f>
        <v>1.6933333333333334</v>
      </c>
      <c r="H15" s="4">
        <f>'CV Rotina &lt;2A - procedência'!V15</f>
        <v>1.6266666666666667</v>
      </c>
      <c r="I15" s="4">
        <f>'CV Rotina &lt;2A - procedência'!P15</f>
        <v>1.84</v>
      </c>
      <c r="J15" s="4">
        <f>'CV Rotina &lt;2A - procedência'!R15</f>
        <v>1.3466666666666667</v>
      </c>
      <c r="K15" s="4">
        <f>'CV Rotina &lt;2A - procedência'!T15</f>
        <v>1.6266666666666667</v>
      </c>
      <c r="L15" s="4">
        <f>'CV Rotina &lt;2A - procedência'!X15</f>
        <v>1.4666666666666666</v>
      </c>
      <c r="M15" s="2">
        <f t="shared" si="0"/>
        <v>2</v>
      </c>
      <c r="N15" s="2">
        <f t="shared" si="1"/>
        <v>8</v>
      </c>
      <c r="O15" s="2">
        <f t="shared" si="2"/>
        <v>10</v>
      </c>
      <c r="P15" s="2">
        <f t="shared" si="3"/>
        <v>4</v>
      </c>
    </row>
    <row r="16" spans="1:16" x14ac:dyDescent="0.25">
      <c r="A16" s="2" t="s">
        <v>2</v>
      </c>
      <c r="B16" s="2" t="s">
        <v>20</v>
      </c>
      <c r="C16" s="4">
        <f>'CV Rotina &lt;2A - procedência'!F16</f>
        <v>0.61403508771929827</v>
      </c>
      <c r="D16" s="4">
        <f>'CV Rotina &lt;2A - procedência'!N16</f>
        <v>0.86842105263157898</v>
      </c>
      <c r="E16" s="4">
        <f>'CV Rotina &lt;2A - procedência'!H16</f>
        <v>0.90350877192982459</v>
      </c>
      <c r="F16" s="4">
        <f>'CV Rotina &lt;2A - procedência'!J16</f>
        <v>0.89912280701754388</v>
      </c>
      <c r="G16" s="4">
        <f>'CV Rotina &lt;2A - procedência'!L16</f>
        <v>0.89912280701754388</v>
      </c>
      <c r="H16" s="4">
        <f>'CV Rotina &lt;2A - procedência'!V16</f>
        <v>1.0043859649122806</v>
      </c>
      <c r="I16" s="4">
        <f>'CV Rotina &lt;2A - procedência'!P16</f>
        <v>0.91228070175438591</v>
      </c>
      <c r="J16" s="4">
        <f>'CV Rotina &lt;2A - procedência'!R16</f>
        <v>0.84210526315789469</v>
      </c>
      <c r="K16" s="4">
        <f>'CV Rotina &lt;2A - procedência'!T16</f>
        <v>0.95614035087719296</v>
      </c>
      <c r="L16" s="4">
        <f>'CV Rotina &lt;2A - procedência'!X16</f>
        <v>0.93859649122807021</v>
      </c>
      <c r="M16" s="2">
        <f t="shared" si="0"/>
        <v>0</v>
      </c>
      <c r="N16" s="2">
        <f t="shared" si="1"/>
        <v>2</v>
      </c>
      <c r="O16" s="2">
        <f t="shared" si="2"/>
        <v>2</v>
      </c>
      <c r="P16" s="2">
        <f t="shared" si="3"/>
        <v>1</v>
      </c>
    </row>
    <row r="17" spans="1:16" x14ac:dyDescent="0.25">
      <c r="A17" s="2" t="s">
        <v>5</v>
      </c>
      <c r="B17" s="2" t="s">
        <v>21</v>
      </c>
      <c r="C17" s="4">
        <f>'CV Rotina &lt;2A - procedência'!F17</f>
        <v>1.8316286388670338</v>
      </c>
      <c r="D17" s="4">
        <f>'CV Rotina &lt;2A - procedência'!N17</f>
        <v>0.90755310778914244</v>
      </c>
      <c r="E17" s="4">
        <f>'CV Rotina &lt;2A - procedência'!H17</f>
        <v>0.91581431943351688</v>
      </c>
      <c r="F17" s="4">
        <f>'CV Rotina &lt;2A - procedência'!J17</f>
        <v>0.91738788355625489</v>
      </c>
      <c r="G17" s="4">
        <f>'CV Rotina &lt;2A - procedência'!L17</f>
        <v>0.9441384736428009</v>
      </c>
      <c r="H17" s="4">
        <f>'CV Rotina &lt;2A - procedência'!V17</f>
        <v>0.87686860739575134</v>
      </c>
      <c r="I17" s="4">
        <f>'CV Rotina &lt;2A - procedência'!P17</f>
        <v>0.92564909520062943</v>
      </c>
      <c r="J17" s="4">
        <f>'CV Rotina &lt;2A - procedência'!R17</f>
        <v>0.73288749016522425</v>
      </c>
      <c r="K17" s="4">
        <f>'CV Rotina &lt;2A - procedência'!T17</f>
        <v>0.90401258851298194</v>
      </c>
      <c r="L17" s="4">
        <f>'CV Rotina &lt;2A - procedência'!X17</f>
        <v>0.75885129819040131</v>
      </c>
      <c r="M17" s="2">
        <f t="shared" si="0"/>
        <v>2</v>
      </c>
      <c r="N17" s="2">
        <f t="shared" si="1"/>
        <v>0</v>
      </c>
      <c r="O17" s="2">
        <f t="shared" si="2"/>
        <v>2</v>
      </c>
      <c r="P17" s="2">
        <f t="shared" si="3"/>
        <v>0</v>
      </c>
    </row>
    <row r="18" spans="1:16" x14ac:dyDescent="0.25">
      <c r="A18" s="2" t="s">
        <v>2</v>
      </c>
      <c r="B18" s="2" t="s">
        <v>22</v>
      </c>
      <c r="C18" s="4">
        <f>'CV Rotina &lt;2A - procedência'!F18</f>
        <v>0.58292054685952055</v>
      </c>
      <c r="D18" s="4">
        <f>'CV Rotina &lt;2A - procedência'!N18</f>
        <v>0.86328511987319201</v>
      </c>
      <c r="E18" s="4">
        <f>'CV Rotina &lt;2A - procedência'!H18</f>
        <v>0.82880919358034477</v>
      </c>
      <c r="F18" s="4">
        <f>'CV Rotina &lt;2A - procedência'!J18</f>
        <v>0.83713096889241134</v>
      </c>
      <c r="G18" s="4">
        <f>'CV Rotina &lt;2A - procedência'!L18</f>
        <v>0.89399643352486624</v>
      </c>
      <c r="H18" s="4">
        <f>'CV Rotina &lt;2A - procedência'!V18</f>
        <v>0.79037051713889439</v>
      </c>
      <c r="I18" s="4">
        <f>'CV Rotina &lt;2A - procedência'!P18</f>
        <v>0.85892609470972858</v>
      </c>
      <c r="J18" s="4">
        <f>'CV Rotina &lt;2A - procedência'!R18</f>
        <v>0.72716465226867444</v>
      </c>
      <c r="K18" s="4">
        <f>'CV Rotina &lt;2A - procedência'!T18</f>
        <v>0.85100059441252229</v>
      </c>
      <c r="L18" s="4">
        <f>'CV Rotina &lt;2A - procedência'!X18</f>
        <v>0.71824846443431745</v>
      </c>
      <c r="M18" s="2">
        <f t="shared" si="0"/>
        <v>0</v>
      </c>
      <c r="N18" s="2">
        <f t="shared" si="1"/>
        <v>0</v>
      </c>
      <c r="O18" s="2">
        <f t="shared" si="2"/>
        <v>0</v>
      </c>
      <c r="P18" s="2">
        <f t="shared" si="3"/>
        <v>0</v>
      </c>
    </row>
    <row r="19" spans="1:16" x14ac:dyDescent="0.25">
      <c r="A19" s="2" t="s">
        <v>5</v>
      </c>
      <c r="B19" s="2" t="s">
        <v>23</v>
      </c>
      <c r="C19" s="4">
        <f>'CV Rotina &lt;2A - procedência'!F19</f>
        <v>0.67789473684210522</v>
      </c>
      <c r="D19" s="4">
        <f>'CV Rotina &lt;2A - procedência'!N19</f>
        <v>0.94105263157894736</v>
      </c>
      <c r="E19" s="4">
        <f>'CV Rotina &lt;2A - procedência'!H19</f>
        <v>0.98947368421052628</v>
      </c>
      <c r="F19" s="4">
        <f>'CV Rotina &lt;2A - procedência'!J19</f>
        <v>0.9810526315789474</v>
      </c>
      <c r="G19" s="4">
        <f>'CV Rotina &lt;2A - procedência'!L19</f>
        <v>0.94315789473684208</v>
      </c>
      <c r="H19" s="4">
        <f>'CV Rotina &lt;2A - procedência'!V19</f>
        <v>1.0294736842105263</v>
      </c>
      <c r="I19" s="4">
        <f>'CV Rotina &lt;2A - procedência'!P19</f>
        <v>0.9263157894736842</v>
      </c>
      <c r="J19" s="4">
        <f>'CV Rotina &lt;2A - procedência'!R19</f>
        <v>0.94105263157894736</v>
      </c>
      <c r="K19" s="4">
        <f>'CV Rotina &lt;2A - procedência'!T19</f>
        <v>0.98947368421052628</v>
      </c>
      <c r="L19" s="4">
        <f>'CV Rotina &lt;2A - procedência'!X19</f>
        <v>0.888421052631579</v>
      </c>
      <c r="M19" s="2">
        <f t="shared" si="0"/>
        <v>1</v>
      </c>
      <c r="N19" s="2">
        <f t="shared" si="1"/>
        <v>4</v>
      </c>
      <c r="O19" s="2">
        <f t="shared" si="2"/>
        <v>5</v>
      </c>
      <c r="P19" s="2">
        <f t="shared" si="3"/>
        <v>3</v>
      </c>
    </row>
    <row r="20" spans="1:16" x14ac:dyDescent="0.25">
      <c r="A20" s="2" t="s">
        <v>4</v>
      </c>
      <c r="B20" s="2" t="s">
        <v>24</v>
      </c>
      <c r="C20" s="4">
        <f>'CV Rotina &lt;2A - procedência'!F20</f>
        <v>2.1454423592493299</v>
      </c>
      <c r="D20" s="4">
        <f>'CV Rotina &lt;2A - procedência'!N20</f>
        <v>0.90951742627345844</v>
      </c>
      <c r="E20" s="4">
        <f>'CV Rotina &lt;2A - procedência'!H20</f>
        <v>0.87399463806970512</v>
      </c>
      <c r="F20" s="4">
        <f>'CV Rotina &lt;2A - procedência'!J20</f>
        <v>0.88404825737265413</v>
      </c>
      <c r="G20" s="4">
        <f>'CV Rotina &lt;2A - procedência'!L20</f>
        <v>0.92225201072386054</v>
      </c>
      <c r="H20" s="4">
        <f>'CV Rotina &lt;2A - procedência'!V20</f>
        <v>0.82573726541554959</v>
      </c>
      <c r="I20" s="4">
        <f>'CV Rotina &lt;2A - procedência'!P20</f>
        <v>0.89946380697050943</v>
      </c>
      <c r="J20" s="4">
        <f>'CV Rotina &lt;2A - procedência'!R20</f>
        <v>0.73592493297587136</v>
      </c>
      <c r="K20" s="4">
        <f>'CV Rotina &lt;2A - procedência'!T20</f>
        <v>0.84584450402144773</v>
      </c>
      <c r="L20" s="4">
        <f>'CV Rotina &lt;2A - procedência'!X20</f>
        <v>0.6869973190348525</v>
      </c>
      <c r="M20" s="2">
        <f t="shared" si="0"/>
        <v>2</v>
      </c>
      <c r="N20" s="2">
        <f t="shared" si="1"/>
        <v>0</v>
      </c>
      <c r="O20" s="2">
        <f t="shared" si="2"/>
        <v>2</v>
      </c>
      <c r="P20" s="2">
        <f t="shared" si="3"/>
        <v>0</v>
      </c>
    </row>
    <row r="21" spans="1:16" x14ac:dyDescent="0.25">
      <c r="A21" s="2" t="s">
        <v>3</v>
      </c>
      <c r="B21" s="2" t="s">
        <v>25</v>
      </c>
      <c r="C21" s="4">
        <f>'CV Rotina &lt;2A - procedência'!F21</f>
        <v>8.4367245657568243E-2</v>
      </c>
      <c r="D21" s="4">
        <f>'CV Rotina &lt;2A - procedência'!N21</f>
        <v>0.91066997518610426</v>
      </c>
      <c r="E21" s="4">
        <f>'CV Rotina &lt;2A - procedência'!H21</f>
        <v>0.967741935483871</v>
      </c>
      <c r="F21" s="4">
        <f>'CV Rotina &lt;2A - procedência'!J21</f>
        <v>0.97022332506203479</v>
      </c>
      <c r="G21" s="4">
        <f>'CV Rotina &lt;2A - procedência'!L21</f>
        <v>0.9652605459057072</v>
      </c>
      <c r="H21" s="4">
        <f>'CV Rotina &lt;2A - procedência'!V21</f>
        <v>1.0521091811414391</v>
      </c>
      <c r="I21" s="4">
        <f>'CV Rotina &lt;2A - procedência'!P21</f>
        <v>0.98759305210918114</v>
      </c>
      <c r="J21" s="4">
        <f>'CV Rotina &lt;2A - procedência'!R21</f>
        <v>0.87593052109181146</v>
      </c>
      <c r="K21" s="4">
        <f>'CV Rotina &lt;2A - procedência'!T21</f>
        <v>1</v>
      </c>
      <c r="L21" s="4">
        <f>'CV Rotina &lt;2A - procedência'!X21</f>
        <v>0.9975186104218362</v>
      </c>
      <c r="M21" s="2">
        <f t="shared" si="0"/>
        <v>1</v>
      </c>
      <c r="N21" s="2">
        <f t="shared" si="1"/>
        <v>7</v>
      </c>
      <c r="O21" s="2">
        <f t="shared" si="2"/>
        <v>8</v>
      </c>
      <c r="P21" s="2">
        <f t="shared" si="3"/>
        <v>4</v>
      </c>
    </row>
    <row r="22" spans="1:16" x14ac:dyDescent="0.25">
      <c r="A22" s="2" t="s">
        <v>2</v>
      </c>
      <c r="B22" s="2" t="s">
        <v>26</v>
      </c>
      <c r="C22" s="4">
        <f>'CV Rotina &lt;2A - procedência'!F22</f>
        <v>0</v>
      </c>
      <c r="D22" s="4">
        <f>'CV Rotina &lt;2A - procedência'!N22</f>
        <v>1.0066666666666666</v>
      </c>
      <c r="E22" s="4">
        <f>'CV Rotina &lt;2A - procedência'!H22</f>
        <v>0.94</v>
      </c>
      <c r="F22" s="4">
        <f>'CV Rotina &lt;2A - procedência'!J22</f>
        <v>0.92</v>
      </c>
      <c r="G22" s="4">
        <f>'CV Rotina &lt;2A - procedência'!L22</f>
        <v>1</v>
      </c>
      <c r="H22" s="4">
        <f>'CV Rotina &lt;2A - procedência'!V22</f>
        <v>1.0133333333333334</v>
      </c>
      <c r="I22" s="4">
        <f>'CV Rotina &lt;2A - procedência'!P22</f>
        <v>0.94</v>
      </c>
      <c r="J22" s="4">
        <f>'CV Rotina &lt;2A - procedência'!R22</f>
        <v>0.90666666666666662</v>
      </c>
      <c r="K22" s="4">
        <f>'CV Rotina &lt;2A - procedência'!T22</f>
        <v>1</v>
      </c>
      <c r="L22" s="4">
        <f>'CV Rotina &lt;2A - procedência'!X22</f>
        <v>0.94</v>
      </c>
      <c r="M22" s="2">
        <f t="shared" si="0"/>
        <v>1</v>
      </c>
      <c r="N22" s="2">
        <f t="shared" si="1"/>
        <v>3</v>
      </c>
      <c r="O22" s="2">
        <f t="shared" si="2"/>
        <v>4</v>
      </c>
      <c r="P22" s="2">
        <f t="shared" si="3"/>
        <v>2</v>
      </c>
    </row>
    <row r="23" spans="1:16" x14ac:dyDescent="0.25">
      <c r="A23" s="2" t="s">
        <v>5</v>
      </c>
      <c r="B23" s="2" t="s">
        <v>27</v>
      </c>
      <c r="C23" s="4">
        <f>'CV Rotina &lt;2A - procedência'!F23</f>
        <v>0.8666666666666667</v>
      </c>
      <c r="D23" s="4">
        <f>'CV Rotina &lt;2A - procedência'!N23</f>
        <v>1.0833333333333333</v>
      </c>
      <c r="E23" s="4">
        <f>'CV Rotina &lt;2A - procedência'!H23</f>
        <v>1.0666666666666667</v>
      </c>
      <c r="F23" s="4">
        <f>'CV Rotina &lt;2A - procedência'!J23</f>
        <v>1.05</v>
      </c>
      <c r="G23" s="4">
        <f>'CV Rotina &lt;2A - procedência'!L23</f>
        <v>1.0833333333333333</v>
      </c>
      <c r="H23" s="4">
        <f>'CV Rotina &lt;2A - procedência'!V23</f>
        <v>1.1000000000000001</v>
      </c>
      <c r="I23" s="4">
        <f>'CV Rotina &lt;2A - procedência'!P23</f>
        <v>1.0166666666666666</v>
      </c>
      <c r="J23" s="4">
        <f>'CV Rotina &lt;2A - procedência'!R23</f>
        <v>0.78333333333333333</v>
      </c>
      <c r="K23" s="4">
        <f>'CV Rotina &lt;2A - procedência'!T23</f>
        <v>1.0666666666666667</v>
      </c>
      <c r="L23" s="4">
        <f>'CV Rotina &lt;2A - procedência'!X23</f>
        <v>1</v>
      </c>
      <c r="M23" s="2">
        <f t="shared" si="0"/>
        <v>1</v>
      </c>
      <c r="N23" s="2">
        <f t="shared" si="1"/>
        <v>7</v>
      </c>
      <c r="O23" s="2">
        <f t="shared" si="2"/>
        <v>8</v>
      </c>
      <c r="P23" s="2">
        <f t="shared" si="3"/>
        <v>4</v>
      </c>
    </row>
    <row r="24" spans="1:16" x14ac:dyDescent="0.25">
      <c r="A24" s="2" t="s">
        <v>2</v>
      </c>
      <c r="B24" s="2" t="s">
        <v>28</v>
      </c>
      <c r="C24" s="4">
        <f>'CV Rotina &lt;2A - procedência'!F24</f>
        <v>0.19239904988123516</v>
      </c>
      <c r="D24" s="4">
        <f>'CV Rotina &lt;2A - procedência'!N24</f>
        <v>0.9667458432304038</v>
      </c>
      <c r="E24" s="4">
        <f>'CV Rotina &lt;2A - procedência'!H24</f>
        <v>1</v>
      </c>
      <c r="F24" s="4">
        <f>'CV Rotina &lt;2A - procedência'!J24</f>
        <v>1.002375296912114</v>
      </c>
      <c r="G24" s="4">
        <f>'CV Rotina &lt;2A - procedência'!L24</f>
        <v>0.97624703087885989</v>
      </c>
      <c r="H24" s="4">
        <f>'CV Rotina &lt;2A - procedência'!V24</f>
        <v>0.97862232779097391</v>
      </c>
      <c r="I24" s="4">
        <f>'CV Rotina &lt;2A - procedência'!P24</f>
        <v>0.95011876484560565</v>
      </c>
      <c r="J24" s="4">
        <f>'CV Rotina &lt;2A - procedência'!R24</f>
        <v>0.96199524940617576</v>
      </c>
      <c r="K24" s="4">
        <f>'CV Rotina &lt;2A - procedência'!T24</f>
        <v>0.96199524940617576</v>
      </c>
      <c r="L24" s="4">
        <f>'CV Rotina &lt;2A - procedência'!X24</f>
        <v>0.92636579572446553</v>
      </c>
      <c r="M24" s="2">
        <f t="shared" si="0"/>
        <v>1</v>
      </c>
      <c r="N24" s="2">
        <f t="shared" si="1"/>
        <v>7</v>
      </c>
      <c r="O24" s="2">
        <f t="shared" si="2"/>
        <v>8</v>
      </c>
      <c r="P24" s="2">
        <f t="shared" si="3"/>
        <v>4</v>
      </c>
    </row>
    <row r="25" spans="1:16" x14ac:dyDescent="0.25">
      <c r="A25" s="2" t="s">
        <v>5</v>
      </c>
      <c r="B25" s="2" t="s">
        <v>29</v>
      </c>
      <c r="C25" s="4">
        <f>'CV Rotina &lt;2A - procedência'!F25</f>
        <v>1.0434782608695652</v>
      </c>
      <c r="D25" s="4">
        <f>'CV Rotina &lt;2A - procedência'!N25</f>
        <v>1.4202898550724639</v>
      </c>
      <c r="E25" s="4">
        <f>'CV Rotina &lt;2A - procedência'!H25</f>
        <v>1.4202898550724639</v>
      </c>
      <c r="F25" s="4">
        <f>'CV Rotina &lt;2A - procedência'!J25</f>
        <v>1.4202898550724639</v>
      </c>
      <c r="G25" s="4">
        <f>'CV Rotina &lt;2A - procedência'!L25</f>
        <v>1.463768115942029</v>
      </c>
      <c r="H25" s="4">
        <f>'CV Rotina &lt;2A - procedência'!V25</f>
        <v>1.1014492753623188</v>
      </c>
      <c r="I25" s="4">
        <f>'CV Rotina &lt;2A - procedência'!P25</f>
        <v>1.4927536231884058</v>
      </c>
      <c r="J25" s="4">
        <f>'CV Rotina &lt;2A - procedência'!R25</f>
        <v>1.1014492753623188</v>
      </c>
      <c r="K25" s="4">
        <f>'CV Rotina &lt;2A - procedência'!T25</f>
        <v>1.1884057971014492</v>
      </c>
      <c r="L25" s="4">
        <f>'CV Rotina &lt;2A - procedência'!X25</f>
        <v>1.0724637681159421</v>
      </c>
      <c r="M25" s="2">
        <f t="shared" si="0"/>
        <v>2</v>
      </c>
      <c r="N25" s="2">
        <f t="shared" si="1"/>
        <v>8</v>
      </c>
      <c r="O25" s="2">
        <f t="shared" si="2"/>
        <v>10</v>
      </c>
      <c r="P25" s="2">
        <f t="shared" si="3"/>
        <v>4</v>
      </c>
    </row>
    <row r="26" spans="1:16" x14ac:dyDescent="0.25">
      <c r="A26" s="2" t="s">
        <v>3</v>
      </c>
      <c r="B26" s="2" t="s">
        <v>30</v>
      </c>
      <c r="C26" s="4">
        <f>'CV Rotina &lt;2A - procedência'!F26</f>
        <v>0.48689138576779029</v>
      </c>
      <c r="D26" s="4">
        <f>'CV Rotina &lt;2A - procedência'!N26</f>
        <v>0.9438202247191011</v>
      </c>
      <c r="E26" s="4">
        <f>'CV Rotina &lt;2A - procedência'!H26</f>
        <v>0.97378277153558057</v>
      </c>
      <c r="F26" s="4">
        <f>'CV Rotina &lt;2A - procedência'!J26</f>
        <v>0.97752808988764039</v>
      </c>
      <c r="G26" s="4">
        <f>'CV Rotina &lt;2A - procedência'!L26</f>
        <v>0.97003745318352064</v>
      </c>
      <c r="H26" s="4">
        <f>'CV Rotina &lt;2A - procedência'!V26</f>
        <v>0.93258426966292129</v>
      </c>
      <c r="I26" s="4">
        <f>'CV Rotina &lt;2A - procedência'!P26</f>
        <v>0.98501872659176026</v>
      </c>
      <c r="J26" s="4">
        <f>'CV Rotina &lt;2A - procedência'!R26</f>
        <v>0.86142322097378277</v>
      </c>
      <c r="K26" s="4">
        <f>'CV Rotina &lt;2A - procedência'!T26</f>
        <v>0.71161048689138573</v>
      </c>
      <c r="L26" s="4">
        <f>'CV Rotina &lt;2A - procedência'!X26</f>
        <v>0.7752808988764045</v>
      </c>
      <c r="M26" s="2">
        <f t="shared" si="0"/>
        <v>1</v>
      </c>
      <c r="N26" s="2">
        <f t="shared" si="1"/>
        <v>4</v>
      </c>
      <c r="O26" s="2">
        <f t="shared" si="2"/>
        <v>5</v>
      </c>
      <c r="P26" s="2">
        <f t="shared" si="3"/>
        <v>3</v>
      </c>
    </row>
    <row r="27" spans="1:16" x14ac:dyDescent="0.25">
      <c r="A27" s="2" t="s">
        <v>2</v>
      </c>
      <c r="B27" s="2" t="s">
        <v>31</v>
      </c>
      <c r="C27" s="4">
        <f>'CV Rotina &lt;2A - procedência'!F27</f>
        <v>0.55601659751037347</v>
      </c>
      <c r="D27" s="4">
        <f>'CV Rotina &lt;2A - procedência'!N27</f>
        <v>0.94605809128630702</v>
      </c>
      <c r="E27" s="4">
        <f>'CV Rotina &lt;2A - procedência'!H27</f>
        <v>0.87551867219917012</v>
      </c>
      <c r="F27" s="4">
        <f>'CV Rotina &lt;2A - procedência'!J27</f>
        <v>0.8796680497925311</v>
      </c>
      <c r="G27" s="4">
        <f>'CV Rotina &lt;2A - procedência'!L27</f>
        <v>0.96265560165975106</v>
      </c>
      <c r="H27" s="4">
        <f>'CV Rotina &lt;2A - procedência'!V27</f>
        <v>1.0290456431535269</v>
      </c>
      <c r="I27" s="4">
        <f>'CV Rotina &lt;2A - procedência'!P27</f>
        <v>0.89626556016597514</v>
      </c>
      <c r="J27" s="4">
        <f>'CV Rotina &lt;2A - procedência'!R27</f>
        <v>0.75518672199170123</v>
      </c>
      <c r="K27" s="4">
        <f>'CV Rotina &lt;2A - procedência'!T27</f>
        <v>0.92531120331950212</v>
      </c>
      <c r="L27" s="4">
        <f>'CV Rotina &lt;2A - procedência'!X27</f>
        <v>0.9294605809128631</v>
      </c>
      <c r="M27" s="2">
        <f t="shared" si="0"/>
        <v>1</v>
      </c>
      <c r="N27" s="2">
        <f t="shared" si="1"/>
        <v>2</v>
      </c>
      <c r="O27" s="2">
        <f t="shared" si="2"/>
        <v>3</v>
      </c>
      <c r="P27" s="2">
        <f t="shared" si="3"/>
        <v>2</v>
      </c>
    </row>
    <row r="28" spans="1:16" x14ac:dyDescent="0.25">
      <c r="A28" s="2" t="s">
        <v>4</v>
      </c>
      <c r="B28" s="2" t="s">
        <v>32</v>
      </c>
      <c r="C28" s="4">
        <f>'CV Rotina &lt;2A - procedência'!F28</f>
        <v>0.33333333333333331</v>
      </c>
      <c r="D28" s="4">
        <f>'CV Rotina &lt;2A - procedência'!N28</f>
        <v>0.87943262411347523</v>
      </c>
      <c r="E28" s="4">
        <f>'CV Rotina &lt;2A - procedência'!H28</f>
        <v>0.91489361702127658</v>
      </c>
      <c r="F28" s="4">
        <f>'CV Rotina &lt;2A - procedência'!J28</f>
        <v>0.900709219858156</v>
      </c>
      <c r="G28" s="4">
        <f>'CV Rotina &lt;2A - procedência'!L28</f>
        <v>0.85815602836879434</v>
      </c>
      <c r="H28" s="4">
        <f>'CV Rotina &lt;2A - procedência'!V28</f>
        <v>1.0354609929078014</v>
      </c>
      <c r="I28" s="4">
        <f>'CV Rotina &lt;2A - procedência'!P28</f>
        <v>0.90780141843971629</v>
      </c>
      <c r="J28" s="4">
        <f>'CV Rotina &lt;2A - procedência'!R28</f>
        <v>0.83687943262411346</v>
      </c>
      <c r="K28" s="4">
        <f>'CV Rotina &lt;2A - procedência'!T28</f>
        <v>1.0921985815602837</v>
      </c>
      <c r="L28" s="4">
        <f>'CV Rotina &lt;2A - procedência'!X28</f>
        <v>1.0141843971631206</v>
      </c>
      <c r="M28" s="2">
        <f t="shared" si="0"/>
        <v>0</v>
      </c>
      <c r="N28" s="2">
        <f t="shared" si="1"/>
        <v>3</v>
      </c>
      <c r="O28" s="2">
        <f t="shared" si="2"/>
        <v>3</v>
      </c>
      <c r="P28" s="2">
        <f t="shared" si="3"/>
        <v>1</v>
      </c>
    </row>
    <row r="29" spans="1:16" x14ac:dyDescent="0.25">
      <c r="A29" s="2" t="s">
        <v>5</v>
      </c>
      <c r="B29" s="2" t="s">
        <v>33</v>
      </c>
      <c r="C29" s="4">
        <f>'CV Rotina &lt;2A - procedência'!F29</f>
        <v>0.57336343115124155</v>
      </c>
      <c r="D29" s="4">
        <f>'CV Rotina &lt;2A - procedência'!N29</f>
        <v>0.88036117381489842</v>
      </c>
      <c r="E29" s="4">
        <f>'CV Rotina &lt;2A - procedência'!H29</f>
        <v>0.80135440180586903</v>
      </c>
      <c r="F29" s="4">
        <f>'CV Rotina &lt;2A - procedência'!J29</f>
        <v>0.81715575620767489</v>
      </c>
      <c r="G29" s="4">
        <f>'CV Rotina &lt;2A - procedência'!L29</f>
        <v>0.90067720090293457</v>
      </c>
      <c r="H29" s="4">
        <f>'CV Rotina &lt;2A - procedência'!V29</f>
        <v>0.78781038374717838</v>
      </c>
      <c r="I29" s="4">
        <f>'CV Rotina &lt;2A - procedência'!P29</f>
        <v>0.88036117381489842</v>
      </c>
      <c r="J29" s="4">
        <f>'CV Rotina &lt;2A - procedência'!R29</f>
        <v>0.75169300225733637</v>
      </c>
      <c r="K29" s="4">
        <f>'CV Rotina &lt;2A - procedência'!T29</f>
        <v>0.72911963882618513</v>
      </c>
      <c r="L29" s="4">
        <f>'CV Rotina &lt;2A - procedência'!X29</f>
        <v>0.69751693002257331</v>
      </c>
      <c r="M29" s="2">
        <f t="shared" si="0"/>
        <v>0</v>
      </c>
      <c r="N29" s="2">
        <f t="shared" si="1"/>
        <v>0</v>
      </c>
      <c r="O29" s="2">
        <f t="shared" si="2"/>
        <v>0</v>
      </c>
      <c r="P29" s="2">
        <f t="shared" si="3"/>
        <v>0</v>
      </c>
    </row>
    <row r="30" spans="1:16" x14ac:dyDescent="0.25">
      <c r="A30" s="2" t="s">
        <v>2</v>
      </c>
      <c r="B30" s="2" t="s">
        <v>34</v>
      </c>
      <c r="C30" s="4">
        <f>'CV Rotina &lt;2A - procedência'!F30</f>
        <v>0.84035975267003937</v>
      </c>
      <c r="D30" s="4">
        <f>'CV Rotina &lt;2A - procedência'!N30</f>
        <v>0.86340640809443503</v>
      </c>
      <c r="E30" s="4">
        <f>'CV Rotina &lt;2A - procedência'!H30</f>
        <v>0.81843732433951655</v>
      </c>
      <c r="F30" s="4">
        <f>'CV Rotina &lt;2A - procedência'!J30</f>
        <v>0.82911748173130972</v>
      </c>
      <c r="G30" s="4">
        <f>'CV Rotina &lt;2A - procedência'!L30</f>
        <v>0.8965711073636875</v>
      </c>
      <c r="H30" s="4">
        <f>'CV Rotina &lt;2A - procedência'!V30</f>
        <v>0.82630691399662737</v>
      </c>
      <c r="I30" s="4">
        <f>'CV Rotina &lt;2A - procedência'!P30</f>
        <v>0.83642495784148396</v>
      </c>
      <c r="J30" s="4">
        <f>'CV Rotina &lt;2A - procedência'!R30</f>
        <v>0.6329398538504778</v>
      </c>
      <c r="K30" s="4">
        <f>'CV Rotina &lt;2A - procedência'!T30</f>
        <v>0.84879145587408655</v>
      </c>
      <c r="L30" s="4">
        <f>'CV Rotina &lt;2A - procedência'!X30</f>
        <v>0.74423833614390111</v>
      </c>
      <c r="M30" s="2">
        <f t="shared" si="0"/>
        <v>0</v>
      </c>
      <c r="N30" s="2">
        <f t="shared" si="1"/>
        <v>0</v>
      </c>
      <c r="O30" s="2">
        <f t="shared" si="2"/>
        <v>0</v>
      </c>
      <c r="P30" s="2">
        <f t="shared" si="3"/>
        <v>0</v>
      </c>
    </row>
    <row r="31" spans="1:16" x14ac:dyDescent="0.25">
      <c r="A31" s="2" t="s">
        <v>2</v>
      </c>
      <c r="B31" s="2" t="s">
        <v>35</v>
      </c>
      <c r="C31" s="4">
        <f>'CV Rotina &lt;2A - procedência'!F31</f>
        <v>1.0625</v>
      </c>
      <c r="D31" s="4">
        <f>'CV Rotina &lt;2A - procedência'!N31</f>
        <v>1.1164772727272727</v>
      </c>
      <c r="E31" s="4">
        <f>'CV Rotina &lt;2A - procedência'!H31</f>
        <v>1.1363636363636365</v>
      </c>
      <c r="F31" s="4">
        <f>'CV Rotina &lt;2A - procedência'!J31</f>
        <v>1.1392045454545454</v>
      </c>
      <c r="G31" s="4">
        <f>'CV Rotina &lt;2A - procedência'!L31</f>
        <v>1.1306818181818181</v>
      </c>
      <c r="H31" s="4">
        <f>'CV Rotina &lt;2A - procedência'!V31</f>
        <v>1.1107954545454546</v>
      </c>
      <c r="I31" s="4">
        <f>'CV Rotina &lt;2A - procedência'!P31</f>
        <v>1.0965909090909092</v>
      </c>
      <c r="J31" s="4">
        <f>'CV Rotina &lt;2A - procedência'!R31</f>
        <v>1.0625</v>
      </c>
      <c r="K31" s="4">
        <f>'CV Rotina &lt;2A - procedência'!T31</f>
        <v>1.1363636363636365</v>
      </c>
      <c r="L31" s="4">
        <f>'CV Rotina &lt;2A - procedência'!X31</f>
        <v>1.0767045454545454</v>
      </c>
      <c r="M31" s="2">
        <f t="shared" si="0"/>
        <v>2</v>
      </c>
      <c r="N31" s="2">
        <f t="shared" si="1"/>
        <v>8</v>
      </c>
      <c r="O31" s="2">
        <f t="shared" si="2"/>
        <v>10</v>
      </c>
      <c r="P31" s="2">
        <f t="shared" si="3"/>
        <v>4</v>
      </c>
    </row>
    <row r="32" spans="1:16" x14ac:dyDescent="0.25">
      <c r="A32" s="2" t="s">
        <v>2</v>
      </c>
      <c r="B32" s="2" t="s">
        <v>36</v>
      </c>
      <c r="C32" s="4">
        <f>'CV Rotina &lt;2A - procedência'!F32</f>
        <v>0.68571428571428572</v>
      </c>
      <c r="D32" s="4">
        <f>'CV Rotina &lt;2A - procedência'!N32</f>
        <v>0.9642857142857143</v>
      </c>
      <c r="E32" s="4">
        <f>'CV Rotina &lt;2A - procedência'!H32</f>
        <v>0.8928571428571429</v>
      </c>
      <c r="F32" s="4">
        <f>'CV Rotina &lt;2A - procedência'!J32</f>
        <v>0.9</v>
      </c>
      <c r="G32" s="4">
        <f>'CV Rotina &lt;2A - procedência'!L32</f>
        <v>0.95714285714285718</v>
      </c>
      <c r="H32" s="4">
        <f>'CV Rotina &lt;2A - procedência'!V32</f>
        <v>0.98571428571428577</v>
      </c>
      <c r="I32" s="4">
        <f>'CV Rotina &lt;2A - procedência'!P32</f>
        <v>0.92142857142857137</v>
      </c>
      <c r="J32" s="4">
        <f>'CV Rotina &lt;2A - procedência'!R32</f>
        <v>0.75</v>
      </c>
      <c r="K32" s="4">
        <f>'CV Rotina &lt;2A - procedência'!T32</f>
        <v>0.97857142857142854</v>
      </c>
      <c r="L32" s="4">
        <f>'CV Rotina &lt;2A - procedência'!X32</f>
        <v>0.95714285714285718</v>
      </c>
      <c r="M32" s="2">
        <f t="shared" si="0"/>
        <v>1</v>
      </c>
      <c r="N32" s="2">
        <f t="shared" si="1"/>
        <v>4</v>
      </c>
      <c r="O32" s="2">
        <f t="shared" si="2"/>
        <v>5</v>
      </c>
      <c r="P32" s="2">
        <f t="shared" si="3"/>
        <v>2</v>
      </c>
    </row>
    <row r="33" spans="1:16" x14ac:dyDescent="0.25">
      <c r="A33" s="2" t="s">
        <v>5</v>
      </c>
      <c r="B33" s="2" t="s">
        <v>37</v>
      </c>
      <c r="C33" s="4">
        <f>'CV Rotina &lt;2A - procedência'!F33</f>
        <v>0.68702290076335881</v>
      </c>
      <c r="D33" s="4">
        <f>'CV Rotina &lt;2A - procedência'!N33</f>
        <v>0.93893129770992367</v>
      </c>
      <c r="E33" s="4">
        <f>'CV Rotina &lt;2A - procedência'!H33</f>
        <v>0.90839694656488545</v>
      </c>
      <c r="F33" s="4">
        <f>'CV Rotina &lt;2A - procedência'!J33</f>
        <v>0.93129770992366412</v>
      </c>
      <c r="G33" s="4">
        <f>'CV Rotina &lt;2A - procedência'!L33</f>
        <v>0.93893129770992367</v>
      </c>
      <c r="H33" s="4">
        <f>'CV Rotina &lt;2A - procedência'!V33</f>
        <v>0.90839694656488545</v>
      </c>
      <c r="I33" s="4">
        <f>'CV Rotina &lt;2A - procedência'!P33</f>
        <v>0.91603053435114501</v>
      </c>
      <c r="J33" s="4">
        <f>'CV Rotina &lt;2A - procedência'!R33</f>
        <v>0.81679389312977102</v>
      </c>
      <c r="K33" s="4">
        <f>'CV Rotina &lt;2A - procedência'!T33</f>
        <v>0.90839694656488545</v>
      </c>
      <c r="L33" s="4">
        <f>'CV Rotina &lt;2A - procedência'!X33</f>
        <v>0.83969465648854957</v>
      </c>
      <c r="M33" s="2">
        <f t="shared" si="0"/>
        <v>1</v>
      </c>
      <c r="N33" s="2">
        <f t="shared" si="1"/>
        <v>0</v>
      </c>
      <c r="O33" s="2">
        <f t="shared" si="2"/>
        <v>1</v>
      </c>
      <c r="P33" s="2">
        <f t="shared" si="3"/>
        <v>0</v>
      </c>
    </row>
    <row r="34" spans="1:16" x14ac:dyDescent="0.25">
      <c r="A34" s="2" t="s">
        <v>5</v>
      </c>
      <c r="B34" s="2" t="s">
        <v>38</v>
      </c>
      <c r="C34" s="4">
        <f>'CV Rotina &lt;2A - procedência'!F34</f>
        <v>0.48299319727891155</v>
      </c>
      <c r="D34" s="4">
        <f>'CV Rotina &lt;2A - procedência'!N34</f>
        <v>0.891156462585034</v>
      </c>
      <c r="E34" s="4">
        <f>'CV Rotina &lt;2A - procedência'!H34</f>
        <v>0.78231292517006801</v>
      </c>
      <c r="F34" s="4">
        <f>'CV Rotina &lt;2A - procedência'!J34</f>
        <v>0.78911564625850339</v>
      </c>
      <c r="G34" s="4">
        <f>'CV Rotina &lt;2A - procedência'!L34</f>
        <v>0.84353741496598644</v>
      </c>
      <c r="H34" s="4">
        <f>'CV Rotina &lt;2A - procedência'!V34</f>
        <v>0.80952380952380953</v>
      </c>
      <c r="I34" s="4">
        <f>'CV Rotina &lt;2A - procedência'!P34</f>
        <v>0.87755102040816324</v>
      </c>
      <c r="J34" s="4">
        <f>'CV Rotina &lt;2A - procedência'!R34</f>
        <v>0.86394557823129248</v>
      </c>
      <c r="K34" s="4">
        <f>'CV Rotina &lt;2A - procedência'!T34</f>
        <v>0.891156462585034</v>
      </c>
      <c r="L34" s="4">
        <f>'CV Rotina &lt;2A - procedência'!X34</f>
        <v>0.84353741496598644</v>
      </c>
      <c r="M34" s="2">
        <f t="shared" ref="M34:M65" si="4">COUNTIF(C34:D34,"&gt;=0,9")</f>
        <v>0</v>
      </c>
      <c r="N34" s="2">
        <f t="shared" ref="N34:N65" si="5">COUNTIFS(E34:L34,"&gt;=0,95")</f>
        <v>0</v>
      </c>
      <c r="O34" s="2">
        <f t="shared" si="2"/>
        <v>0</v>
      </c>
      <c r="P34" s="2">
        <f t="shared" si="3"/>
        <v>0</v>
      </c>
    </row>
    <row r="35" spans="1:16" x14ac:dyDescent="0.25">
      <c r="A35" s="2" t="s">
        <v>5</v>
      </c>
      <c r="B35" s="2" t="s">
        <v>39</v>
      </c>
      <c r="C35" s="4">
        <f>'CV Rotina &lt;2A - procedência'!F35</f>
        <v>0.89473684210526316</v>
      </c>
      <c r="D35" s="4">
        <f>'CV Rotina &lt;2A - procedência'!N35</f>
        <v>1.128654970760234</v>
      </c>
      <c r="E35" s="4">
        <f>'CV Rotina &lt;2A - procedência'!H35</f>
        <v>1.0818713450292399</v>
      </c>
      <c r="F35" s="4">
        <f>'CV Rotina &lt;2A - procedência'!J35</f>
        <v>1.0935672514619883</v>
      </c>
      <c r="G35" s="4">
        <f>'CV Rotina &lt;2A - procedência'!L35</f>
        <v>1.1695906432748537</v>
      </c>
      <c r="H35" s="4">
        <f>'CV Rotina &lt;2A - procedência'!V35</f>
        <v>0.92397660818713445</v>
      </c>
      <c r="I35" s="4">
        <f>'CV Rotina &lt;2A - procedência'!P35</f>
        <v>1.0350877192982457</v>
      </c>
      <c r="J35" s="4">
        <f>'CV Rotina &lt;2A - procedência'!R35</f>
        <v>1.0292397660818713</v>
      </c>
      <c r="K35" s="4">
        <f>'CV Rotina &lt;2A - procedência'!T35</f>
        <v>1.1461988304093567</v>
      </c>
      <c r="L35" s="4">
        <f>'CV Rotina &lt;2A - procedência'!X35</f>
        <v>1.0233918128654971</v>
      </c>
      <c r="M35" s="2">
        <f t="shared" si="4"/>
        <v>1</v>
      </c>
      <c r="N35" s="2">
        <f t="shared" si="5"/>
        <v>7</v>
      </c>
      <c r="O35" s="2">
        <f t="shared" si="2"/>
        <v>8</v>
      </c>
      <c r="P35" s="2">
        <f t="shared" si="3"/>
        <v>3</v>
      </c>
    </row>
    <row r="36" spans="1:16" x14ac:dyDescent="0.25">
      <c r="A36" s="2" t="s">
        <v>2</v>
      </c>
      <c r="B36" s="2" t="s">
        <v>40</v>
      </c>
      <c r="C36" s="4">
        <f>'CV Rotina &lt;2A - procedência'!F36</f>
        <v>0.85106382978723405</v>
      </c>
      <c r="D36" s="4">
        <f>'CV Rotina &lt;2A - procedência'!N36</f>
        <v>1.0851063829787233</v>
      </c>
      <c r="E36" s="4">
        <f>'CV Rotina &lt;2A - procedência'!H36</f>
        <v>1.0780141843971631</v>
      </c>
      <c r="F36" s="4">
        <f>'CV Rotina &lt;2A - procedência'!J36</f>
        <v>1.0780141843971631</v>
      </c>
      <c r="G36" s="4">
        <f>'CV Rotina &lt;2A - procedência'!L36</f>
        <v>1.0851063829787233</v>
      </c>
      <c r="H36" s="4">
        <f>'CV Rotina &lt;2A - procedência'!V36</f>
        <v>1.0780141843971631</v>
      </c>
      <c r="I36" s="4">
        <f>'CV Rotina &lt;2A - procedência'!P36</f>
        <v>1.0921985815602837</v>
      </c>
      <c r="J36" s="4">
        <f>'CV Rotina &lt;2A - procedência'!R36</f>
        <v>1.0425531914893618</v>
      </c>
      <c r="K36" s="4">
        <f>'CV Rotina &lt;2A - procedência'!T36</f>
        <v>1.0496453900709219</v>
      </c>
      <c r="L36" s="4">
        <f>'CV Rotina &lt;2A - procedência'!X36</f>
        <v>0.95035460992907805</v>
      </c>
      <c r="M36" s="2">
        <f t="shared" si="4"/>
        <v>1</v>
      </c>
      <c r="N36" s="2">
        <f t="shared" si="5"/>
        <v>8</v>
      </c>
      <c r="O36" s="2">
        <f t="shared" si="2"/>
        <v>9</v>
      </c>
      <c r="P36" s="2">
        <f t="shared" si="3"/>
        <v>4</v>
      </c>
    </row>
    <row r="37" spans="1:16" x14ac:dyDescent="0.25">
      <c r="A37" s="2" t="s">
        <v>5</v>
      </c>
      <c r="B37" s="2" t="s">
        <v>41</v>
      </c>
      <c r="C37" s="4">
        <f>'CV Rotina &lt;2A - procedência'!F37</f>
        <v>0.55319148936170215</v>
      </c>
      <c r="D37" s="4">
        <f>'CV Rotina &lt;2A - procedência'!N37</f>
        <v>0.86170212765957444</v>
      </c>
      <c r="E37" s="4">
        <f>'CV Rotina &lt;2A - procedência'!H37</f>
        <v>0.77482269503546097</v>
      </c>
      <c r="F37" s="4">
        <f>'CV Rotina &lt;2A - procedência'!J37</f>
        <v>0.78723404255319152</v>
      </c>
      <c r="G37" s="4">
        <f>'CV Rotina &lt;2A - procedência'!L37</f>
        <v>0.88120567375886527</v>
      </c>
      <c r="H37" s="4">
        <f>'CV Rotina &lt;2A - procedência'!V37</f>
        <v>0.78014184397163122</v>
      </c>
      <c r="I37" s="4">
        <f>'CV Rotina &lt;2A - procedência'!P37</f>
        <v>0.81205673758865249</v>
      </c>
      <c r="J37" s="4">
        <f>'CV Rotina &lt;2A - procedência'!R37</f>
        <v>0.5957446808510638</v>
      </c>
      <c r="K37" s="4">
        <f>'CV Rotina &lt;2A - procedência'!T37</f>
        <v>0.71453900709219853</v>
      </c>
      <c r="L37" s="4">
        <f>'CV Rotina &lt;2A - procedência'!X37</f>
        <v>0.58333333333333337</v>
      </c>
      <c r="M37" s="2">
        <f t="shared" si="4"/>
        <v>0</v>
      </c>
      <c r="N37" s="2">
        <f t="shared" si="5"/>
        <v>0</v>
      </c>
      <c r="O37" s="2">
        <f t="shared" si="2"/>
        <v>0</v>
      </c>
      <c r="P37" s="2">
        <f t="shared" si="3"/>
        <v>0</v>
      </c>
    </row>
    <row r="38" spans="1:16" x14ac:dyDescent="0.25">
      <c r="A38" s="2" t="s">
        <v>2</v>
      </c>
      <c r="B38" s="2" t="s">
        <v>42</v>
      </c>
      <c r="C38" s="4">
        <f>'CV Rotina &lt;2A - procedência'!F38</f>
        <v>0.86507936507936511</v>
      </c>
      <c r="D38" s="4">
        <f>'CV Rotina &lt;2A - procedência'!N38</f>
        <v>1.0396825396825398</v>
      </c>
      <c r="E38" s="4">
        <f>'CV Rotina &lt;2A - procedência'!H38</f>
        <v>0.94444444444444442</v>
      </c>
      <c r="F38" s="4">
        <f>'CV Rotina &lt;2A - procedência'!J38</f>
        <v>0.94444444444444442</v>
      </c>
      <c r="G38" s="4">
        <f>'CV Rotina &lt;2A - procedência'!L38</f>
        <v>1</v>
      </c>
      <c r="H38" s="4">
        <f>'CV Rotina &lt;2A - procedência'!V38</f>
        <v>0.90476190476190477</v>
      </c>
      <c r="I38" s="4">
        <f>'CV Rotina &lt;2A - procedência'!P38</f>
        <v>0.97619047619047616</v>
      </c>
      <c r="J38" s="4">
        <f>'CV Rotina &lt;2A - procedência'!R38</f>
        <v>0.80952380952380953</v>
      </c>
      <c r="K38" s="4">
        <f>'CV Rotina &lt;2A - procedência'!T38</f>
        <v>0.87301587301587302</v>
      </c>
      <c r="L38" s="4">
        <f>'CV Rotina &lt;2A - procedência'!X38</f>
        <v>0.88888888888888884</v>
      </c>
      <c r="M38" s="2">
        <f t="shared" si="4"/>
        <v>1</v>
      </c>
      <c r="N38" s="2">
        <f t="shared" si="5"/>
        <v>2</v>
      </c>
      <c r="O38" s="2">
        <f t="shared" si="2"/>
        <v>3</v>
      </c>
      <c r="P38" s="2">
        <f t="shared" si="3"/>
        <v>1</v>
      </c>
    </row>
    <row r="39" spans="1:16" x14ac:dyDescent="0.25">
      <c r="A39" s="2" t="s">
        <v>5</v>
      </c>
      <c r="B39" s="2" t="s">
        <v>43</v>
      </c>
      <c r="C39" s="4">
        <f>'CV Rotina &lt;2A - procedência'!F39</f>
        <v>0.80044345898004432</v>
      </c>
      <c r="D39" s="4">
        <f>'CV Rotina &lt;2A - procedência'!N39</f>
        <v>0.8824833702882483</v>
      </c>
      <c r="E39" s="4">
        <f>'CV Rotina &lt;2A - procedência'!H39</f>
        <v>0.8470066518847007</v>
      </c>
      <c r="F39" s="4">
        <f>'CV Rotina &lt;2A - procedência'!J39</f>
        <v>0.85144124168514412</v>
      </c>
      <c r="G39" s="4">
        <f>'CV Rotina &lt;2A - procedência'!L39</f>
        <v>0.90687361419068735</v>
      </c>
      <c r="H39" s="4">
        <f>'CV Rotina &lt;2A - procedência'!V39</f>
        <v>0.74279379157427938</v>
      </c>
      <c r="I39" s="4">
        <f>'CV Rotina &lt;2A - procedência'!P39</f>
        <v>0.88913525498891355</v>
      </c>
      <c r="J39" s="4">
        <f>'CV Rotina &lt;2A - procedência'!R39</f>
        <v>0.75388026607538805</v>
      </c>
      <c r="K39" s="4">
        <f>'CV Rotina &lt;2A - procedência'!T39</f>
        <v>0.81818181818181823</v>
      </c>
      <c r="L39" s="4">
        <f>'CV Rotina &lt;2A - procedência'!X39</f>
        <v>0.75831485587583147</v>
      </c>
      <c r="M39" s="2">
        <f t="shared" si="4"/>
        <v>0</v>
      </c>
      <c r="N39" s="2">
        <f t="shared" si="5"/>
        <v>0</v>
      </c>
      <c r="O39" s="2">
        <f t="shared" si="2"/>
        <v>0</v>
      </c>
      <c r="P39" s="2">
        <f t="shared" si="3"/>
        <v>0</v>
      </c>
    </row>
    <row r="40" spans="1:16" x14ac:dyDescent="0.25">
      <c r="A40" s="2" t="s">
        <v>3</v>
      </c>
      <c r="B40" s="2" t="s">
        <v>44</v>
      </c>
      <c r="C40" s="4">
        <f>'CV Rotina &lt;2A - procedência'!F40</f>
        <v>0.70808678500986189</v>
      </c>
      <c r="D40" s="4">
        <f>'CV Rotina &lt;2A - procedência'!N40</f>
        <v>0.92899408284023666</v>
      </c>
      <c r="E40" s="4">
        <f>'CV Rotina &lt;2A - procedência'!H40</f>
        <v>0.84812623274161736</v>
      </c>
      <c r="F40" s="4">
        <f>'CV Rotina &lt;2A - procedência'!J40</f>
        <v>0.88165680473372776</v>
      </c>
      <c r="G40" s="4">
        <f>'CV Rotina &lt;2A - procedência'!L40</f>
        <v>0.94674556213017746</v>
      </c>
      <c r="H40" s="4">
        <f>'CV Rotina &lt;2A - procedência'!V40</f>
        <v>0.97633136094674555</v>
      </c>
      <c r="I40" s="4">
        <f>'CV Rotina &lt;2A - procedência'!P40</f>
        <v>0.92307692307692313</v>
      </c>
      <c r="J40" s="4">
        <f>'CV Rotina &lt;2A - procedência'!R40</f>
        <v>0.73372781065088755</v>
      </c>
      <c r="K40" s="4">
        <f>'CV Rotina &lt;2A - procedência'!T40</f>
        <v>0.92504930966469423</v>
      </c>
      <c r="L40" s="4">
        <f>'CV Rotina &lt;2A - procedência'!X40</f>
        <v>0.85207100591715978</v>
      </c>
      <c r="M40" s="2">
        <f t="shared" si="4"/>
        <v>1</v>
      </c>
      <c r="N40" s="2">
        <f t="shared" si="5"/>
        <v>1</v>
      </c>
      <c r="O40" s="2">
        <f t="shared" si="2"/>
        <v>2</v>
      </c>
      <c r="P40" s="2">
        <f t="shared" si="3"/>
        <v>1</v>
      </c>
    </row>
    <row r="41" spans="1:16" x14ac:dyDescent="0.25">
      <c r="A41" s="2" t="s">
        <v>5</v>
      </c>
      <c r="B41" s="2" t="s">
        <v>45</v>
      </c>
      <c r="C41" s="4">
        <f>'CV Rotina &lt;2A - procedência'!F41</f>
        <v>0.33103448275862069</v>
      </c>
      <c r="D41" s="4">
        <f>'CV Rotina &lt;2A - procedência'!N41</f>
        <v>1.096551724137931</v>
      </c>
      <c r="E41" s="4">
        <f>'CV Rotina &lt;2A - procedência'!H41</f>
        <v>1.0827586206896551</v>
      </c>
      <c r="F41" s="4">
        <f>'CV Rotina &lt;2A - procedência'!J41</f>
        <v>1.096551724137931</v>
      </c>
      <c r="G41" s="4">
        <f>'CV Rotina &lt;2A - procedência'!L41</f>
        <v>1.1448275862068966</v>
      </c>
      <c r="H41" s="4">
        <f>'CV Rotina &lt;2A - procedência'!V41</f>
        <v>0.99310344827586206</v>
      </c>
      <c r="I41" s="4">
        <f>'CV Rotina &lt;2A - procedência'!P41</f>
        <v>1.1241379310344828</v>
      </c>
      <c r="J41" s="4">
        <f>'CV Rotina &lt;2A - procedência'!R41</f>
        <v>0.87586206896551722</v>
      </c>
      <c r="K41" s="4">
        <f>'CV Rotina &lt;2A - procedência'!T41</f>
        <v>1.0620689655172413</v>
      </c>
      <c r="L41" s="4">
        <f>'CV Rotina &lt;2A - procedência'!X41</f>
        <v>0.9517241379310345</v>
      </c>
      <c r="M41" s="2">
        <f t="shared" si="4"/>
        <v>1</v>
      </c>
      <c r="N41" s="2">
        <f t="shared" si="5"/>
        <v>7</v>
      </c>
      <c r="O41" s="2">
        <f t="shared" si="2"/>
        <v>8</v>
      </c>
      <c r="P41" s="2">
        <f t="shared" si="3"/>
        <v>4</v>
      </c>
    </row>
    <row r="42" spans="1:16" x14ac:dyDescent="0.25">
      <c r="A42" s="2" t="s">
        <v>2</v>
      </c>
      <c r="B42" s="2" t="s">
        <v>46</v>
      </c>
      <c r="C42" s="4">
        <f>'CV Rotina &lt;2A - procedência'!F42</f>
        <v>0.76923076923076927</v>
      </c>
      <c r="D42" s="4">
        <f>'CV Rotina &lt;2A - procedência'!N42</f>
        <v>1.0236686390532543</v>
      </c>
      <c r="E42" s="4">
        <f>'CV Rotina &lt;2A - procedência'!H42</f>
        <v>0.97633136094674555</v>
      </c>
      <c r="F42" s="4">
        <f>'CV Rotina &lt;2A - procedência'!J42</f>
        <v>0.96449704142011838</v>
      </c>
      <c r="G42" s="4">
        <f>'CV Rotina &lt;2A - procedência'!L42</f>
        <v>1.0414201183431953</v>
      </c>
      <c r="H42" s="4">
        <f>'CV Rotina &lt;2A - procedência'!V42</f>
        <v>0.88165680473372776</v>
      </c>
      <c r="I42" s="4">
        <f>'CV Rotina &lt;2A - procedência'!P42</f>
        <v>1.0236686390532543</v>
      </c>
      <c r="J42" s="4">
        <f>'CV Rotina &lt;2A - procedência'!R42</f>
        <v>0.88165680473372776</v>
      </c>
      <c r="K42" s="4">
        <f>'CV Rotina &lt;2A - procedência'!T42</f>
        <v>0.90532544378698221</v>
      </c>
      <c r="L42" s="4">
        <f>'CV Rotina &lt;2A - procedência'!X42</f>
        <v>0.84023668639053251</v>
      </c>
      <c r="M42" s="2">
        <f t="shared" si="4"/>
        <v>1</v>
      </c>
      <c r="N42" s="2">
        <f t="shared" si="5"/>
        <v>4</v>
      </c>
      <c r="O42" s="2">
        <f t="shared" si="2"/>
        <v>5</v>
      </c>
      <c r="P42" s="2">
        <f t="shared" si="3"/>
        <v>3</v>
      </c>
    </row>
    <row r="43" spans="1:16" x14ac:dyDescent="0.25">
      <c r="A43" s="2" t="s">
        <v>2</v>
      </c>
      <c r="B43" s="2" t="s">
        <v>47</v>
      </c>
      <c r="C43" s="4">
        <f>'CV Rotina &lt;2A - procedência'!F43</f>
        <v>1.2045454545454546</v>
      </c>
      <c r="D43" s="4">
        <f>'CV Rotina &lt;2A - procedência'!N43</f>
        <v>1.4886363636363635</v>
      </c>
      <c r="E43" s="4">
        <f>'CV Rotina &lt;2A - procedência'!H43</f>
        <v>1.3636363636363635</v>
      </c>
      <c r="F43" s="4">
        <f>'CV Rotina &lt;2A - procedência'!J43</f>
        <v>1.3636363636363635</v>
      </c>
      <c r="G43" s="4">
        <f>'CV Rotina &lt;2A - procedência'!L43</f>
        <v>1.4886363636363635</v>
      </c>
      <c r="H43" s="4">
        <f>'CV Rotina &lt;2A - procedência'!V43</f>
        <v>1.1477272727272727</v>
      </c>
      <c r="I43" s="4">
        <f>'CV Rotina &lt;2A - procedência'!P43</f>
        <v>1.3068181818181819</v>
      </c>
      <c r="J43" s="4">
        <f>'CV Rotina &lt;2A - procedência'!R43</f>
        <v>1.2159090909090908</v>
      </c>
      <c r="K43" s="4">
        <f>'CV Rotina &lt;2A - procedência'!T43</f>
        <v>1.0227272727272727</v>
      </c>
      <c r="L43" s="4">
        <f>'CV Rotina &lt;2A - procedência'!X43</f>
        <v>1.0340909090909092</v>
      </c>
      <c r="M43" s="2">
        <f t="shared" si="4"/>
        <v>2</v>
      </c>
      <c r="N43" s="2">
        <f t="shared" si="5"/>
        <v>8</v>
      </c>
      <c r="O43" s="2">
        <f t="shared" si="2"/>
        <v>10</v>
      </c>
      <c r="P43" s="2">
        <f t="shared" si="3"/>
        <v>4</v>
      </c>
    </row>
    <row r="44" spans="1:16" x14ac:dyDescent="0.25">
      <c r="A44" s="2" t="s">
        <v>4</v>
      </c>
      <c r="B44" s="2" t="s">
        <v>48</v>
      </c>
      <c r="C44" s="4">
        <f>'CV Rotina &lt;2A - procedência'!F44</f>
        <v>1.2845345345345345</v>
      </c>
      <c r="D44" s="4">
        <f>'CV Rotina &lt;2A - procedência'!N44</f>
        <v>0.83633633633633631</v>
      </c>
      <c r="E44" s="4">
        <f>'CV Rotina &lt;2A - procedência'!H44</f>
        <v>0.78716216216216217</v>
      </c>
      <c r="F44" s="4">
        <f>'CV Rotina &lt;2A - procedência'!J44</f>
        <v>0.79542042042042038</v>
      </c>
      <c r="G44" s="4">
        <f>'CV Rotina &lt;2A - procedência'!L44</f>
        <v>0.84046546546546541</v>
      </c>
      <c r="H44" s="4">
        <f>'CV Rotina &lt;2A - procedência'!V44</f>
        <v>0.85135135135135132</v>
      </c>
      <c r="I44" s="4">
        <f>'CV Rotina &lt;2A - procedência'!P44</f>
        <v>0.82657657657657657</v>
      </c>
      <c r="J44" s="4">
        <f>'CV Rotina &lt;2A - procedência'!R44</f>
        <v>0.68993993993993996</v>
      </c>
      <c r="K44" s="4">
        <f>'CV Rotina &lt;2A - procedência'!T44</f>
        <v>0.83858858858858853</v>
      </c>
      <c r="L44" s="4">
        <f>'CV Rotina &lt;2A - procedência'!X44</f>
        <v>0.72710210210210213</v>
      </c>
      <c r="M44" s="2">
        <f t="shared" si="4"/>
        <v>1</v>
      </c>
      <c r="N44" s="2">
        <f t="shared" si="5"/>
        <v>0</v>
      </c>
      <c r="O44" s="2">
        <f t="shared" si="2"/>
        <v>1</v>
      </c>
      <c r="P44" s="2">
        <f t="shared" si="3"/>
        <v>0</v>
      </c>
    </row>
    <row r="45" spans="1:16" x14ac:dyDescent="0.25">
      <c r="A45" s="2" t="s">
        <v>4</v>
      </c>
      <c r="B45" s="2" t="s">
        <v>49</v>
      </c>
      <c r="C45" s="4">
        <f>'CV Rotina &lt;2A - procedência'!F45</f>
        <v>0.60150375939849621</v>
      </c>
      <c r="D45" s="4">
        <f>'CV Rotina &lt;2A - procedência'!N45</f>
        <v>1.2706766917293233</v>
      </c>
      <c r="E45" s="4">
        <f>'CV Rotina &lt;2A - procedência'!H45</f>
        <v>1.2330827067669172</v>
      </c>
      <c r="F45" s="4">
        <f>'CV Rotina &lt;2A - procedência'!J45</f>
        <v>1.2330827067669172</v>
      </c>
      <c r="G45" s="4">
        <f>'CV Rotina &lt;2A - procedência'!L45</f>
        <v>1.3082706766917294</v>
      </c>
      <c r="H45" s="4">
        <f>'CV Rotina &lt;2A - procedência'!V45</f>
        <v>1.0751879699248121</v>
      </c>
      <c r="I45" s="4">
        <f>'CV Rotina &lt;2A - procedência'!P45</f>
        <v>1.2781954887218046</v>
      </c>
      <c r="J45" s="4">
        <f>'CV Rotina &lt;2A - procedência'!R45</f>
        <v>1.0225563909774436</v>
      </c>
      <c r="K45" s="4">
        <f>'CV Rotina &lt;2A - procedência'!T45</f>
        <v>0.99248120300751874</v>
      </c>
      <c r="L45" s="4">
        <f>'CV Rotina &lt;2A - procedência'!X45</f>
        <v>0.98496240601503759</v>
      </c>
      <c r="M45" s="2">
        <f t="shared" si="4"/>
        <v>1</v>
      </c>
      <c r="N45" s="2">
        <f t="shared" si="5"/>
        <v>8</v>
      </c>
      <c r="O45" s="2">
        <f t="shared" si="2"/>
        <v>9</v>
      </c>
      <c r="P45" s="2">
        <f t="shared" si="3"/>
        <v>4</v>
      </c>
    </row>
    <row r="46" spans="1:16" x14ac:dyDescent="0.25">
      <c r="A46" s="2" t="s">
        <v>5</v>
      </c>
      <c r="B46" s="2" t="s">
        <v>50</v>
      </c>
      <c r="C46" s="4">
        <f>'CV Rotina &lt;2A - procedência'!F46</f>
        <v>0.67437379576107903</v>
      </c>
      <c r="D46" s="4">
        <f>'CV Rotina &lt;2A - procedência'!N46</f>
        <v>1.0558766859344895</v>
      </c>
      <c r="E46" s="4">
        <f>'CV Rotina &lt;2A - procedência'!H46</f>
        <v>1.0154142581888246</v>
      </c>
      <c r="F46" s="4">
        <f>'CV Rotina &lt;2A - procedência'!J46</f>
        <v>1.0404624277456647</v>
      </c>
      <c r="G46" s="4">
        <f>'CV Rotina &lt;2A - procedência'!L46</f>
        <v>1.0770712909441233</v>
      </c>
      <c r="H46" s="4">
        <f>'CV Rotina &lt;2A - procedência'!V46</f>
        <v>1.0096339113680155</v>
      </c>
      <c r="I46" s="4">
        <f>'CV Rotina &lt;2A - procedência'!P46</f>
        <v>1.0134874759152215</v>
      </c>
      <c r="J46" s="4">
        <f>'CV Rotina &lt;2A - procedência'!R46</f>
        <v>0.75915221579961467</v>
      </c>
      <c r="K46" s="4">
        <f>'CV Rotina &lt;2A - procedência'!T46</f>
        <v>1.0096339113680155</v>
      </c>
      <c r="L46" s="4">
        <f>'CV Rotina &lt;2A - procedência'!X46</f>
        <v>0.90751445086705207</v>
      </c>
      <c r="M46" s="2">
        <f t="shared" si="4"/>
        <v>1</v>
      </c>
      <c r="N46" s="2">
        <f t="shared" si="5"/>
        <v>6</v>
      </c>
      <c r="O46" s="2">
        <f t="shared" si="2"/>
        <v>7</v>
      </c>
      <c r="P46" s="2">
        <f t="shared" si="3"/>
        <v>4</v>
      </c>
    </row>
    <row r="47" spans="1:16" x14ac:dyDescent="0.25">
      <c r="A47" s="2" t="s">
        <v>2</v>
      </c>
      <c r="B47" s="2" t="s">
        <v>51</v>
      </c>
      <c r="C47" s="4">
        <f>'CV Rotina &lt;2A - procedência'!F47</f>
        <v>0.26903553299492383</v>
      </c>
      <c r="D47" s="4">
        <f>'CV Rotina &lt;2A - procedência'!N47</f>
        <v>1.0761421319796953</v>
      </c>
      <c r="E47" s="4">
        <f>'CV Rotina &lt;2A - procedência'!H47</f>
        <v>1.1218274111675126</v>
      </c>
      <c r="F47" s="4">
        <f>'CV Rotina &lt;2A - procedência'!J47</f>
        <v>1.1065989847715736</v>
      </c>
      <c r="G47" s="4">
        <f>'CV Rotina &lt;2A - procedência'!L47</f>
        <v>1.0862944162436547</v>
      </c>
      <c r="H47" s="4">
        <f>'CV Rotina &lt;2A - procedência'!V47</f>
        <v>1.1370558375634519</v>
      </c>
      <c r="I47" s="4">
        <f>'CV Rotina &lt;2A - procedência'!P47</f>
        <v>1.0913705583756346</v>
      </c>
      <c r="J47" s="4">
        <f>'CV Rotina &lt;2A - procedência'!R47</f>
        <v>0.8375634517766497</v>
      </c>
      <c r="K47" s="4">
        <f>'CV Rotina &lt;2A - procedência'!T47</f>
        <v>1.2436548223350254</v>
      </c>
      <c r="L47" s="4">
        <f>'CV Rotina &lt;2A - procedência'!X47</f>
        <v>1.1573604060913705</v>
      </c>
      <c r="M47" s="2">
        <f t="shared" si="4"/>
        <v>1</v>
      </c>
      <c r="N47" s="2">
        <f t="shared" si="5"/>
        <v>7</v>
      </c>
      <c r="O47" s="2">
        <f t="shared" si="2"/>
        <v>8</v>
      </c>
      <c r="P47" s="2">
        <f t="shared" si="3"/>
        <v>4</v>
      </c>
    </row>
    <row r="48" spans="1:16" x14ac:dyDescent="0.25">
      <c r="A48" s="2" t="s">
        <v>4</v>
      </c>
      <c r="B48" s="2" t="s">
        <v>52</v>
      </c>
      <c r="C48" s="4">
        <f>'CV Rotina &lt;2A - procedência'!F48</f>
        <v>0.52554744525547448</v>
      </c>
      <c r="D48" s="4">
        <f>'CV Rotina &lt;2A - procedência'!N48</f>
        <v>1.0218978102189782</v>
      </c>
      <c r="E48" s="4">
        <f>'CV Rotina &lt;2A - procedência'!H48</f>
        <v>0.86861313868613144</v>
      </c>
      <c r="F48" s="4">
        <f>'CV Rotina &lt;2A - procedência'!J48</f>
        <v>0.86131386861313863</v>
      </c>
      <c r="G48" s="4">
        <f>'CV Rotina &lt;2A - procedência'!L48</f>
        <v>0.95620437956204385</v>
      </c>
      <c r="H48" s="4">
        <f>'CV Rotina &lt;2A - procedência'!V48</f>
        <v>0.97080291970802923</v>
      </c>
      <c r="I48" s="4">
        <f>'CV Rotina &lt;2A - procedência'!P48</f>
        <v>0.79562043795620441</v>
      </c>
      <c r="J48" s="4">
        <f>'CV Rotina &lt;2A - procedência'!R48</f>
        <v>1</v>
      </c>
      <c r="K48" s="4">
        <f>'CV Rotina &lt;2A - procedência'!T48</f>
        <v>1.0729927007299269</v>
      </c>
      <c r="L48" s="4">
        <f>'CV Rotina &lt;2A - procedência'!X48</f>
        <v>1.0583941605839415</v>
      </c>
      <c r="M48" s="2">
        <f t="shared" si="4"/>
        <v>1</v>
      </c>
      <c r="N48" s="2">
        <f t="shared" si="5"/>
        <v>5</v>
      </c>
      <c r="O48" s="2">
        <f t="shared" si="2"/>
        <v>6</v>
      </c>
      <c r="P48" s="2">
        <f t="shared" si="3"/>
        <v>2</v>
      </c>
    </row>
    <row r="49" spans="1:16" x14ac:dyDescent="0.25">
      <c r="A49" s="2" t="s">
        <v>5</v>
      </c>
      <c r="B49" s="2" t="s">
        <v>53</v>
      </c>
      <c r="C49" s="4">
        <f>'CV Rotina &lt;2A - procedência'!F49</f>
        <v>0.33454545454545453</v>
      </c>
      <c r="D49" s="4">
        <f>'CV Rotina &lt;2A - procedência'!N49</f>
        <v>0.79272727272727272</v>
      </c>
      <c r="E49" s="4">
        <f>'CV Rotina &lt;2A - procedência'!H49</f>
        <v>0.7781818181818182</v>
      </c>
      <c r="F49" s="4">
        <f>'CV Rotina &lt;2A - procedência'!J49</f>
        <v>0.79272727272727272</v>
      </c>
      <c r="G49" s="4">
        <f>'CV Rotina &lt;2A - procedência'!L49</f>
        <v>0.81454545454545457</v>
      </c>
      <c r="H49" s="4">
        <f>'CV Rotina &lt;2A - procedência'!V49</f>
        <v>0.83272727272727276</v>
      </c>
      <c r="I49" s="4">
        <f>'CV Rotina &lt;2A - procedência'!P49</f>
        <v>0.76</v>
      </c>
      <c r="J49" s="4">
        <f>'CV Rotina &lt;2A - procedência'!R49</f>
        <v>0.78181818181818186</v>
      </c>
      <c r="K49" s="4">
        <f>'CV Rotina &lt;2A - procedência'!T49</f>
        <v>0.89090909090909087</v>
      </c>
      <c r="L49" s="4">
        <f>'CV Rotina &lt;2A - procedência'!X49</f>
        <v>0.87636363636363634</v>
      </c>
      <c r="M49" s="2">
        <f t="shared" si="4"/>
        <v>0</v>
      </c>
      <c r="N49" s="2">
        <f t="shared" si="5"/>
        <v>0</v>
      </c>
      <c r="O49" s="2">
        <f t="shared" si="2"/>
        <v>0</v>
      </c>
      <c r="P49" s="2">
        <f t="shared" si="3"/>
        <v>0</v>
      </c>
    </row>
    <row r="50" spans="1:16" x14ac:dyDescent="0.25">
      <c r="A50" s="2" t="s">
        <v>3</v>
      </c>
      <c r="B50" s="2" t="s">
        <v>54</v>
      </c>
      <c r="C50" s="4">
        <f>'CV Rotina &lt;2A - procedência'!F50</f>
        <v>0.45054945054945056</v>
      </c>
      <c r="D50" s="4">
        <f>'CV Rotina &lt;2A - procedência'!N50</f>
        <v>0.9853479853479854</v>
      </c>
      <c r="E50" s="4">
        <f>'CV Rotina &lt;2A - procedência'!H50</f>
        <v>0.94139194139194138</v>
      </c>
      <c r="F50" s="4">
        <f>'CV Rotina &lt;2A - procedência'!J50</f>
        <v>0.93406593406593408</v>
      </c>
      <c r="G50" s="4">
        <f>'CV Rotina &lt;2A - procedência'!L50</f>
        <v>0.97069597069597069</v>
      </c>
      <c r="H50" s="4">
        <f>'CV Rotina &lt;2A - procedência'!V50</f>
        <v>0.93772893772893773</v>
      </c>
      <c r="I50" s="4">
        <f>'CV Rotina &lt;2A - procedência'!P50</f>
        <v>0.95238095238095233</v>
      </c>
      <c r="J50" s="4">
        <f>'CV Rotina &lt;2A - procedência'!R50</f>
        <v>0.91208791208791207</v>
      </c>
      <c r="K50" s="4">
        <f>'CV Rotina &lt;2A - procedência'!T50</f>
        <v>0.98901098901098905</v>
      </c>
      <c r="L50" s="4">
        <f>'CV Rotina &lt;2A - procedência'!X50</f>
        <v>0.94505494505494503</v>
      </c>
      <c r="M50" s="2">
        <f t="shared" si="4"/>
        <v>1</v>
      </c>
      <c r="N50" s="2">
        <f t="shared" si="5"/>
        <v>3</v>
      </c>
      <c r="O50" s="2">
        <f t="shared" si="2"/>
        <v>4</v>
      </c>
      <c r="P50" s="2">
        <f t="shared" si="3"/>
        <v>1</v>
      </c>
    </row>
    <row r="51" spans="1:16" x14ac:dyDescent="0.25">
      <c r="A51" s="2" t="s">
        <v>3</v>
      </c>
      <c r="B51" s="2" t="s">
        <v>55</v>
      </c>
      <c r="C51" s="4">
        <f>'CV Rotina &lt;2A - procedência'!F51</f>
        <v>0.18571428571428572</v>
      </c>
      <c r="D51" s="4">
        <f>'CV Rotina &lt;2A - procedência'!N51</f>
        <v>0.94285714285714284</v>
      </c>
      <c r="E51" s="4">
        <f>'CV Rotina &lt;2A - procedência'!H51</f>
        <v>0.82857142857142863</v>
      </c>
      <c r="F51" s="4">
        <f>'CV Rotina &lt;2A - procedência'!J51</f>
        <v>0.9</v>
      </c>
      <c r="G51" s="4">
        <f>'CV Rotina &lt;2A - procedência'!L51</f>
        <v>0.95714285714285718</v>
      </c>
      <c r="H51" s="4">
        <f>'CV Rotina &lt;2A - procedência'!V51</f>
        <v>0.95714285714285718</v>
      </c>
      <c r="I51" s="4">
        <f>'CV Rotina &lt;2A - procedência'!P51</f>
        <v>0.91428571428571426</v>
      </c>
      <c r="J51" s="4">
        <f>'CV Rotina &lt;2A - procedência'!R51</f>
        <v>0.87142857142857144</v>
      </c>
      <c r="K51" s="4">
        <f>'CV Rotina &lt;2A - procedência'!T51</f>
        <v>1.1000000000000001</v>
      </c>
      <c r="L51" s="4">
        <f>'CV Rotina &lt;2A - procedência'!X51</f>
        <v>1.0714285714285714</v>
      </c>
      <c r="M51" s="2">
        <f t="shared" si="4"/>
        <v>1</v>
      </c>
      <c r="N51" s="2">
        <f t="shared" si="5"/>
        <v>4</v>
      </c>
      <c r="O51" s="2">
        <f t="shared" si="2"/>
        <v>5</v>
      </c>
      <c r="P51" s="2">
        <f t="shared" si="3"/>
        <v>2</v>
      </c>
    </row>
    <row r="52" spans="1:16" x14ac:dyDescent="0.25">
      <c r="A52" s="2" t="s">
        <v>5</v>
      </c>
      <c r="B52" s="2" t="s">
        <v>56</v>
      </c>
      <c r="C52" s="4">
        <f>'CV Rotina &lt;2A - procedência'!F52</f>
        <v>0.83886255924170616</v>
      </c>
      <c r="D52" s="4">
        <f>'CV Rotina &lt;2A - procedência'!N52</f>
        <v>1.1042654028436019</v>
      </c>
      <c r="E52" s="4">
        <f>'CV Rotina &lt;2A - procedência'!H52</f>
        <v>1.0379146919431279</v>
      </c>
      <c r="F52" s="4">
        <f>'CV Rotina &lt;2A - procedência'!J52</f>
        <v>1.0568720379146919</v>
      </c>
      <c r="G52" s="4">
        <f>'CV Rotina &lt;2A - procedência'!L52</f>
        <v>1.1042654028436019</v>
      </c>
      <c r="H52" s="4">
        <f>'CV Rotina &lt;2A - procedência'!V52</f>
        <v>0.98104265402843605</v>
      </c>
      <c r="I52" s="4">
        <f>'CV Rotina &lt;2A - procedência'!P52</f>
        <v>1.0710900473933649</v>
      </c>
      <c r="J52" s="4">
        <f>'CV Rotina &lt;2A - procedência'!R52</f>
        <v>0.96208530805687209</v>
      </c>
      <c r="K52" s="4">
        <f>'CV Rotina &lt;2A - procedência'!T52</f>
        <v>1.028436018957346</v>
      </c>
      <c r="L52" s="4">
        <f>'CV Rotina &lt;2A - procedência'!X52</f>
        <v>1.0094786729857821</v>
      </c>
      <c r="M52" s="2">
        <f t="shared" si="4"/>
        <v>1</v>
      </c>
      <c r="N52" s="2">
        <f t="shared" si="5"/>
        <v>8</v>
      </c>
      <c r="O52" s="2">
        <f t="shared" si="2"/>
        <v>9</v>
      </c>
      <c r="P52" s="2">
        <f t="shared" si="3"/>
        <v>4</v>
      </c>
    </row>
    <row r="53" spans="1:16" x14ac:dyDescent="0.25">
      <c r="A53" s="2" t="s">
        <v>5</v>
      </c>
      <c r="B53" s="2" t="s">
        <v>57</v>
      </c>
      <c r="C53" s="4">
        <f>'CV Rotina &lt;2A - procedência'!F53</f>
        <v>0.33766233766233766</v>
      </c>
      <c r="D53" s="4">
        <f>'CV Rotina &lt;2A - procedência'!N53</f>
        <v>1.0064935064935066</v>
      </c>
      <c r="E53" s="4">
        <f>'CV Rotina &lt;2A - procedência'!H53</f>
        <v>0.94805194805194803</v>
      </c>
      <c r="F53" s="4">
        <f>'CV Rotina &lt;2A - procedência'!J53</f>
        <v>0.93506493506493504</v>
      </c>
      <c r="G53" s="4">
        <f>'CV Rotina &lt;2A - procedência'!L53</f>
        <v>1.0194805194805194</v>
      </c>
      <c r="H53" s="4">
        <f>'CV Rotina &lt;2A - procedência'!V53</f>
        <v>1.1103896103896105</v>
      </c>
      <c r="I53" s="4">
        <f>'CV Rotina &lt;2A - procedência'!P53</f>
        <v>0.98051948051948057</v>
      </c>
      <c r="J53" s="4">
        <f>'CV Rotina &lt;2A - procedência'!R53</f>
        <v>0.97402597402597402</v>
      </c>
      <c r="K53" s="4">
        <f>'CV Rotina &lt;2A - procedência'!T53</f>
        <v>1.2272727272727273</v>
      </c>
      <c r="L53" s="4">
        <f>'CV Rotina &lt;2A - procedência'!X53</f>
        <v>1.2337662337662338</v>
      </c>
      <c r="M53" s="2">
        <f t="shared" si="4"/>
        <v>1</v>
      </c>
      <c r="N53" s="2">
        <f t="shared" si="5"/>
        <v>6</v>
      </c>
      <c r="O53" s="2">
        <f t="shared" si="2"/>
        <v>7</v>
      </c>
      <c r="P53" s="2">
        <f t="shared" si="3"/>
        <v>2</v>
      </c>
    </row>
    <row r="54" spans="1:16" x14ac:dyDescent="0.25">
      <c r="A54" s="2" t="s">
        <v>3</v>
      </c>
      <c r="B54" s="2" t="s">
        <v>58</v>
      </c>
      <c r="C54" s="4">
        <f>'CV Rotina &lt;2A - procedência'!F54</f>
        <v>0.61450924608819346</v>
      </c>
      <c r="D54" s="4">
        <f>'CV Rotina &lt;2A - procedência'!N54</f>
        <v>0.92176386913229014</v>
      </c>
      <c r="E54" s="4">
        <f>'CV Rotina &lt;2A - procedência'!H54</f>
        <v>0.86770981507823608</v>
      </c>
      <c r="F54" s="4">
        <f>'CV Rotina &lt;2A - procedência'!J54</f>
        <v>0.85917496443812236</v>
      </c>
      <c r="G54" s="4">
        <f>'CV Rotina &lt;2A - procedência'!L54</f>
        <v>0.93029871977240397</v>
      </c>
      <c r="H54" s="4">
        <f>'CV Rotina &lt;2A - procedência'!V54</f>
        <v>0.93172119487908966</v>
      </c>
      <c r="I54" s="4">
        <f>'CV Rotina &lt;2A - procedência'!P54</f>
        <v>0.93172119487908966</v>
      </c>
      <c r="J54" s="4">
        <f>'CV Rotina &lt;2A - procedência'!R54</f>
        <v>0.80369843527738261</v>
      </c>
      <c r="K54" s="4">
        <f>'CV Rotina &lt;2A - procedência'!T54</f>
        <v>0.90469416785206258</v>
      </c>
      <c r="L54" s="4">
        <f>'CV Rotina &lt;2A - procedência'!X54</f>
        <v>0.8904694167852063</v>
      </c>
      <c r="M54" s="2">
        <f t="shared" si="4"/>
        <v>1</v>
      </c>
      <c r="N54" s="2">
        <f t="shared" si="5"/>
        <v>0</v>
      </c>
      <c r="O54" s="2">
        <f t="shared" si="2"/>
        <v>1</v>
      </c>
      <c r="P54" s="2">
        <f t="shared" si="3"/>
        <v>0</v>
      </c>
    </row>
    <row r="55" spans="1:16" x14ac:dyDescent="0.25">
      <c r="A55" s="2" t="s">
        <v>4</v>
      </c>
      <c r="B55" s="2" t="s">
        <v>59</v>
      </c>
      <c r="C55" s="4">
        <f>'CV Rotina &lt;2A - procedência'!F55</f>
        <v>0.44298245614035087</v>
      </c>
      <c r="D55" s="4">
        <f>'CV Rotina &lt;2A - procedência'!N55</f>
        <v>0.94298245614035092</v>
      </c>
      <c r="E55" s="4">
        <f>'CV Rotina &lt;2A - procedência'!H55</f>
        <v>0.93859649122807021</v>
      </c>
      <c r="F55" s="4">
        <f>'CV Rotina &lt;2A - procedência'!J55</f>
        <v>0.93859649122807021</v>
      </c>
      <c r="G55" s="4">
        <f>'CV Rotina &lt;2A - procedência'!L55</f>
        <v>0.95614035087719296</v>
      </c>
      <c r="H55" s="4">
        <f>'CV Rotina &lt;2A - procedência'!V55</f>
        <v>0.95175438596491224</v>
      </c>
      <c r="I55" s="4">
        <f>'CV Rotina &lt;2A - procedência'!P55</f>
        <v>0.92982456140350878</v>
      </c>
      <c r="J55" s="4">
        <f>'CV Rotina &lt;2A - procedência'!R55</f>
        <v>0.94298245614035092</v>
      </c>
      <c r="K55" s="4">
        <f>'CV Rotina &lt;2A - procedência'!T55</f>
        <v>0.92105263157894735</v>
      </c>
      <c r="L55" s="4">
        <f>'CV Rotina &lt;2A - procedência'!X55</f>
        <v>0.86403508771929827</v>
      </c>
      <c r="M55" s="2">
        <f t="shared" si="4"/>
        <v>1</v>
      </c>
      <c r="N55" s="2">
        <f t="shared" si="5"/>
        <v>2</v>
      </c>
      <c r="O55" s="2">
        <f t="shared" si="2"/>
        <v>3</v>
      </c>
      <c r="P55" s="2">
        <f t="shared" si="3"/>
        <v>2</v>
      </c>
    </row>
    <row r="56" spans="1:16" x14ac:dyDescent="0.25">
      <c r="A56" s="2" t="s">
        <v>3</v>
      </c>
      <c r="B56" s="2" t="s">
        <v>60</v>
      </c>
      <c r="C56" s="4">
        <f>'CV Rotina &lt;2A - procedência'!F56</f>
        <v>0.15697674418604651</v>
      </c>
      <c r="D56" s="4">
        <f>'CV Rotina &lt;2A - procedência'!N56</f>
        <v>1.0436046511627908</v>
      </c>
      <c r="E56" s="4">
        <f>'CV Rotina &lt;2A - procedência'!H56</f>
        <v>0.93895348837209303</v>
      </c>
      <c r="F56" s="4">
        <f>'CV Rotina &lt;2A - procedência'!J56</f>
        <v>0.95930232558139539</v>
      </c>
      <c r="G56" s="4">
        <f>'CV Rotina &lt;2A - procedência'!L56</f>
        <v>1.069767441860465</v>
      </c>
      <c r="H56" s="4">
        <f>'CV Rotina &lt;2A - procedência'!V56</f>
        <v>0.93023255813953487</v>
      </c>
      <c r="I56" s="4">
        <f>'CV Rotina &lt;2A - procedência'!P56</f>
        <v>0.97383720930232553</v>
      </c>
      <c r="J56" s="4">
        <f>'CV Rotina &lt;2A - procedência'!R56</f>
        <v>0.80523255813953487</v>
      </c>
      <c r="K56" s="4">
        <f>'CV Rotina &lt;2A - procedência'!T56</f>
        <v>0.96802325581395354</v>
      </c>
      <c r="L56" s="4">
        <f>'CV Rotina &lt;2A - procedência'!X56</f>
        <v>0.90988372093023251</v>
      </c>
      <c r="M56" s="2">
        <f t="shared" si="4"/>
        <v>1</v>
      </c>
      <c r="N56" s="2">
        <f t="shared" si="5"/>
        <v>4</v>
      </c>
      <c r="O56" s="2">
        <f t="shared" si="2"/>
        <v>5</v>
      </c>
      <c r="P56" s="2">
        <f t="shared" si="3"/>
        <v>2</v>
      </c>
    </row>
    <row r="57" spans="1:16" x14ac:dyDescent="0.25">
      <c r="A57" s="2" t="s">
        <v>3</v>
      </c>
      <c r="B57" s="2" t="s">
        <v>61</v>
      </c>
      <c r="C57" s="4">
        <f>'CV Rotina &lt;2A - procedência'!F57</f>
        <v>0.17350157728706625</v>
      </c>
      <c r="D57" s="4">
        <f>'CV Rotina &lt;2A - procedência'!N57</f>
        <v>0.89905362776025233</v>
      </c>
      <c r="E57" s="4">
        <f>'CV Rotina &lt;2A - procedência'!H57</f>
        <v>0.86435331230283907</v>
      </c>
      <c r="F57" s="4">
        <f>'CV Rotina &lt;2A - procedência'!J57</f>
        <v>0.88012618296529965</v>
      </c>
      <c r="G57" s="4">
        <f>'CV Rotina &lt;2A - procedência'!L57</f>
        <v>0.94006309148264988</v>
      </c>
      <c r="H57" s="4">
        <f>'CV Rotina &lt;2A - procedência'!V57</f>
        <v>0.93690851735015768</v>
      </c>
      <c r="I57" s="4">
        <f>'CV Rotina &lt;2A - procedência'!P57</f>
        <v>0.8517350157728707</v>
      </c>
      <c r="J57" s="4">
        <f>'CV Rotina &lt;2A - procedência'!R57</f>
        <v>0.74763406940063093</v>
      </c>
      <c r="K57" s="4">
        <f>'CV Rotina &lt;2A - procedência'!T57</f>
        <v>0.97160883280757093</v>
      </c>
      <c r="L57" s="4">
        <f>'CV Rotina &lt;2A - procedência'!X57</f>
        <v>0.86119873817034698</v>
      </c>
      <c r="M57" s="2">
        <f t="shared" si="4"/>
        <v>0</v>
      </c>
      <c r="N57" s="2">
        <f t="shared" si="5"/>
        <v>1</v>
      </c>
      <c r="O57" s="2">
        <f t="shared" si="2"/>
        <v>1</v>
      </c>
      <c r="P57" s="2">
        <f t="shared" si="3"/>
        <v>0</v>
      </c>
    </row>
    <row r="58" spans="1:16" x14ac:dyDescent="0.25">
      <c r="A58" s="2" t="s">
        <v>5</v>
      </c>
      <c r="B58" s="2" t="s">
        <v>62</v>
      </c>
      <c r="C58" s="4">
        <f>'CV Rotina &lt;2A - procedência'!F58</f>
        <v>0.57792207792207795</v>
      </c>
      <c r="D58" s="4">
        <f>'CV Rotina &lt;2A - procedência'!N58</f>
        <v>0.8441558441558441</v>
      </c>
      <c r="E58" s="4">
        <f>'CV Rotina &lt;2A - procedência'!H58</f>
        <v>0.86688311688311692</v>
      </c>
      <c r="F58" s="4">
        <f>'CV Rotina &lt;2A - procedência'!J58</f>
        <v>0.86688311688311692</v>
      </c>
      <c r="G58" s="4">
        <f>'CV Rotina &lt;2A - procedência'!L58</f>
        <v>0.89610389610389607</v>
      </c>
      <c r="H58" s="4">
        <f>'CV Rotina &lt;2A - procedência'!V58</f>
        <v>0.90259740259740262</v>
      </c>
      <c r="I58" s="4">
        <f>'CV Rotina &lt;2A - procedência'!P58</f>
        <v>0.85389610389610393</v>
      </c>
      <c r="J58" s="4">
        <f>'CV Rotina &lt;2A - procedência'!R58</f>
        <v>0.73701298701298701</v>
      </c>
      <c r="K58" s="4">
        <f>'CV Rotina &lt;2A - procedência'!T58</f>
        <v>0.89935064935064934</v>
      </c>
      <c r="L58" s="4">
        <f>'CV Rotina &lt;2A - procedência'!X58</f>
        <v>0.75324675324675328</v>
      </c>
      <c r="M58" s="2">
        <f t="shared" si="4"/>
        <v>0</v>
      </c>
      <c r="N58" s="2">
        <f t="shared" si="5"/>
        <v>0</v>
      </c>
      <c r="O58" s="2">
        <f t="shared" si="2"/>
        <v>0</v>
      </c>
      <c r="P58" s="2">
        <f t="shared" si="3"/>
        <v>0</v>
      </c>
    </row>
    <row r="59" spans="1:16" x14ac:dyDescent="0.25">
      <c r="A59" s="2" t="s">
        <v>3</v>
      </c>
      <c r="B59" s="2" t="s">
        <v>63</v>
      </c>
      <c r="C59" s="4">
        <f>'CV Rotina &lt;2A - procedência'!F59</f>
        <v>6.1728395061728392E-2</v>
      </c>
      <c r="D59" s="4">
        <f>'CV Rotina &lt;2A - procedência'!N59</f>
        <v>1.1604938271604939</v>
      </c>
      <c r="E59" s="4">
        <f>'CV Rotina &lt;2A - procedência'!H59</f>
        <v>1.345679012345679</v>
      </c>
      <c r="F59" s="4">
        <f>'CV Rotina &lt;2A - procedência'!J59</f>
        <v>1.308641975308642</v>
      </c>
      <c r="G59" s="4">
        <f>'CV Rotina &lt;2A - procedência'!L59</f>
        <v>1.1604938271604939</v>
      </c>
      <c r="H59" s="4">
        <f>'CV Rotina &lt;2A - procedência'!V59</f>
        <v>1.2098765432098766</v>
      </c>
      <c r="I59" s="4">
        <f>'CV Rotina &lt;2A - procedência'!P59</f>
        <v>1.2839506172839505</v>
      </c>
      <c r="J59" s="4">
        <f>'CV Rotina &lt;2A - procedência'!R59</f>
        <v>1.1234567901234569</v>
      </c>
      <c r="K59" s="4">
        <f>'CV Rotina &lt;2A - procedência'!T59</f>
        <v>1.2345679012345678</v>
      </c>
      <c r="L59" s="4">
        <f>'CV Rotina &lt;2A - procedência'!X59</f>
        <v>1.271604938271605</v>
      </c>
      <c r="M59" s="2">
        <f t="shared" si="4"/>
        <v>1</v>
      </c>
      <c r="N59" s="2">
        <f t="shared" si="5"/>
        <v>8</v>
      </c>
      <c r="O59" s="2">
        <f t="shared" si="2"/>
        <v>9</v>
      </c>
      <c r="P59" s="2">
        <f t="shared" si="3"/>
        <v>4</v>
      </c>
    </row>
    <row r="60" spans="1:16" x14ac:dyDescent="0.25">
      <c r="A60" s="2" t="s">
        <v>5</v>
      </c>
      <c r="B60" s="2" t="s">
        <v>64</v>
      </c>
      <c r="C60" s="4">
        <f>'CV Rotina &lt;2A - procedência'!F60</f>
        <v>0.1736842105263158</v>
      </c>
      <c r="D60" s="4">
        <f>'CV Rotina &lt;2A - procedência'!N60</f>
        <v>1.0526315789473684</v>
      </c>
      <c r="E60" s="4">
        <f>'CV Rotina &lt;2A - procedência'!H60</f>
        <v>1.0105263157894737</v>
      </c>
      <c r="F60" s="4">
        <f>'CV Rotina &lt;2A - procedência'!J60</f>
        <v>1.0052631578947369</v>
      </c>
      <c r="G60" s="4">
        <f>'CV Rotina &lt;2A - procedência'!L60</f>
        <v>1.0842105263157895</v>
      </c>
      <c r="H60" s="4">
        <f>'CV Rotina &lt;2A - procedência'!V60</f>
        <v>0.94736842105263153</v>
      </c>
      <c r="I60" s="4">
        <f>'CV Rotina &lt;2A - procedência'!P60</f>
        <v>1.0421052631578946</v>
      </c>
      <c r="J60" s="4">
        <f>'CV Rotina &lt;2A - procedência'!R60</f>
        <v>0.94210526315789478</v>
      </c>
      <c r="K60" s="4">
        <f>'CV Rotina &lt;2A - procedência'!T60</f>
        <v>1.0684210526315789</v>
      </c>
      <c r="L60" s="4">
        <f>'CV Rotina &lt;2A - procedência'!X60</f>
        <v>1</v>
      </c>
      <c r="M60" s="2">
        <f t="shared" si="4"/>
        <v>1</v>
      </c>
      <c r="N60" s="2">
        <f t="shared" si="5"/>
        <v>6</v>
      </c>
      <c r="O60" s="2">
        <f t="shared" si="2"/>
        <v>7</v>
      </c>
      <c r="P60" s="2">
        <f t="shared" si="3"/>
        <v>3</v>
      </c>
    </row>
    <row r="61" spans="1:16" x14ac:dyDescent="0.25">
      <c r="A61" s="2" t="s">
        <v>4</v>
      </c>
      <c r="B61" s="2" t="s">
        <v>65</v>
      </c>
      <c r="C61" s="4">
        <f>'CV Rotina &lt;2A - procedência'!F61</f>
        <v>0.18238993710691823</v>
      </c>
      <c r="D61" s="4">
        <f>'CV Rotina &lt;2A - procedência'!N61</f>
        <v>0.99685534591194969</v>
      </c>
      <c r="E61" s="4">
        <f>'CV Rotina &lt;2A - procedência'!H61</f>
        <v>0.9308176100628931</v>
      </c>
      <c r="F61" s="4">
        <f>'CV Rotina &lt;2A - procedência'!J61</f>
        <v>0.9308176100628931</v>
      </c>
      <c r="G61" s="4">
        <f>'CV Rotina &lt;2A - procedência'!L61</f>
        <v>0.98742138364779874</v>
      </c>
      <c r="H61" s="4">
        <f>'CV Rotina &lt;2A - procedência'!V61</f>
        <v>0.99056603773584906</v>
      </c>
      <c r="I61" s="4">
        <f>'CV Rotina &lt;2A - procedência'!P61</f>
        <v>0.97169811320754718</v>
      </c>
      <c r="J61" s="4">
        <f>'CV Rotina &lt;2A - procedência'!R61</f>
        <v>0.98427672955974843</v>
      </c>
      <c r="K61" s="4">
        <f>'CV Rotina &lt;2A - procedência'!T61</f>
        <v>1.0188679245283019</v>
      </c>
      <c r="L61" s="4">
        <f>'CV Rotina &lt;2A - procedência'!X61</f>
        <v>0.89937106918238996</v>
      </c>
      <c r="M61" s="2">
        <f t="shared" si="4"/>
        <v>1</v>
      </c>
      <c r="N61" s="2">
        <f t="shared" si="5"/>
        <v>5</v>
      </c>
      <c r="O61" s="2">
        <f t="shared" si="2"/>
        <v>6</v>
      </c>
      <c r="P61" s="2">
        <f t="shared" si="3"/>
        <v>2</v>
      </c>
    </row>
    <row r="62" spans="1:16" x14ac:dyDescent="0.25">
      <c r="A62" s="2" t="s">
        <v>5</v>
      </c>
      <c r="B62" s="2" t="s">
        <v>66</v>
      </c>
      <c r="C62" s="4">
        <f>'CV Rotina &lt;2A - procedência'!F62</f>
        <v>0.49606299212598426</v>
      </c>
      <c r="D62" s="4">
        <f>'CV Rotina &lt;2A - procedência'!N62</f>
        <v>0.96062992125984248</v>
      </c>
      <c r="E62" s="4">
        <f>'CV Rotina &lt;2A - procedência'!H62</f>
        <v>0.76377952755905509</v>
      </c>
      <c r="F62" s="4">
        <f>'CV Rotina &lt;2A - procedência'!J62</f>
        <v>0.80314960629921262</v>
      </c>
      <c r="G62" s="4">
        <f>'CV Rotina &lt;2A - procedência'!L62</f>
        <v>0.97637795275590555</v>
      </c>
      <c r="H62" s="4">
        <f>'CV Rotina &lt;2A - procedência'!V62</f>
        <v>0.92913385826771655</v>
      </c>
      <c r="I62" s="4">
        <f>'CV Rotina &lt;2A - procedência'!P62</f>
        <v>0.94488188976377951</v>
      </c>
      <c r="J62" s="4">
        <f>'CV Rotina &lt;2A - procedência'!R62</f>
        <v>0.97637795275590555</v>
      </c>
      <c r="K62" s="4">
        <f>'CV Rotina &lt;2A - procedência'!T62</f>
        <v>1.015748031496063</v>
      </c>
      <c r="L62" s="4">
        <f>'CV Rotina &lt;2A - procedência'!X62</f>
        <v>0.952755905511811</v>
      </c>
      <c r="M62" s="2">
        <f t="shared" si="4"/>
        <v>1</v>
      </c>
      <c r="N62" s="2">
        <f t="shared" si="5"/>
        <v>4</v>
      </c>
      <c r="O62" s="2">
        <f t="shared" si="2"/>
        <v>5</v>
      </c>
      <c r="P62" s="2">
        <f t="shared" si="3"/>
        <v>1</v>
      </c>
    </row>
    <row r="63" spans="1:16" x14ac:dyDescent="0.25">
      <c r="A63" s="2" t="s">
        <v>2</v>
      </c>
      <c r="B63" s="2" t="s">
        <v>67</v>
      </c>
      <c r="C63" s="4">
        <f>'CV Rotina &lt;2A - procedência'!F63</f>
        <v>0.52252252252252251</v>
      </c>
      <c r="D63" s="4">
        <f>'CV Rotina &lt;2A - procedência'!N63</f>
        <v>1.027027027027027</v>
      </c>
      <c r="E63" s="4">
        <f>'CV Rotina &lt;2A - procedência'!H63</f>
        <v>1.0180180180180181</v>
      </c>
      <c r="F63" s="4">
        <f>'CV Rotina &lt;2A - procedência'!J63</f>
        <v>1.027027027027027</v>
      </c>
      <c r="G63" s="4">
        <f>'CV Rotina &lt;2A - procedência'!L63</f>
        <v>1.0180180180180181</v>
      </c>
      <c r="H63" s="4">
        <f>'CV Rotina &lt;2A - procedência'!V63</f>
        <v>0.86486486486486491</v>
      </c>
      <c r="I63" s="4">
        <f>'CV Rotina &lt;2A - procedência'!P63</f>
        <v>0.98198198198198194</v>
      </c>
      <c r="J63" s="4">
        <f>'CV Rotina &lt;2A - procedência'!R63</f>
        <v>0.80180180180180183</v>
      </c>
      <c r="K63" s="4">
        <f>'CV Rotina &lt;2A - procedência'!T63</f>
        <v>0.90990990990990994</v>
      </c>
      <c r="L63" s="4">
        <f>'CV Rotina &lt;2A - procedência'!X63</f>
        <v>0.90990990990990994</v>
      </c>
      <c r="M63" s="2">
        <f t="shared" si="4"/>
        <v>1</v>
      </c>
      <c r="N63" s="2">
        <f t="shared" si="5"/>
        <v>4</v>
      </c>
      <c r="O63" s="2">
        <f t="shared" si="2"/>
        <v>5</v>
      </c>
      <c r="P63" s="2">
        <f t="shared" si="3"/>
        <v>3</v>
      </c>
    </row>
    <row r="64" spans="1:16" x14ac:dyDescent="0.25">
      <c r="A64" s="2" t="s">
        <v>2</v>
      </c>
      <c r="B64" s="2" t="s">
        <v>68</v>
      </c>
      <c r="C64" s="4">
        <f>'CV Rotina &lt;2A - procedência'!F64</f>
        <v>0.8597560975609756</v>
      </c>
      <c r="D64" s="4">
        <f>'CV Rotina &lt;2A - procedência'!N64</f>
        <v>0.97713414634146345</v>
      </c>
      <c r="E64" s="4">
        <f>'CV Rotina &lt;2A - procedência'!H64</f>
        <v>0.91463414634146345</v>
      </c>
      <c r="F64" s="4">
        <f>'CV Rotina &lt;2A - procedência'!J64</f>
        <v>0.92682926829268297</v>
      </c>
      <c r="G64" s="4">
        <f>'CV Rotina &lt;2A - procedência'!L64</f>
        <v>0.96036585365853655</v>
      </c>
      <c r="H64" s="4">
        <f>'CV Rotina &lt;2A - procedência'!V64</f>
        <v>0.91615853658536583</v>
      </c>
      <c r="I64" s="4">
        <f>'CV Rotina &lt;2A - procedência'!P64</f>
        <v>0.92987804878048785</v>
      </c>
      <c r="J64" s="4">
        <f>'CV Rotina &lt;2A - procedência'!R64</f>
        <v>0.85518292682926833</v>
      </c>
      <c r="K64" s="4">
        <f>'CV Rotina &lt;2A - procedência'!T64</f>
        <v>0.9222560975609756</v>
      </c>
      <c r="L64" s="4">
        <f>'CV Rotina &lt;2A - procedência'!X64</f>
        <v>0.89329268292682928</v>
      </c>
      <c r="M64" s="2">
        <f t="shared" si="4"/>
        <v>1</v>
      </c>
      <c r="N64" s="2">
        <f t="shared" si="5"/>
        <v>1</v>
      </c>
      <c r="O64" s="2">
        <f t="shared" si="2"/>
        <v>2</v>
      </c>
      <c r="P64" s="2">
        <f t="shared" si="3"/>
        <v>1</v>
      </c>
    </row>
    <row r="65" spans="1:16" x14ac:dyDescent="0.25">
      <c r="A65" s="2" t="s">
        <v>2</v>
      </c>
      <c r="B65" s="2" t="s">
        <v>69</v>
      </c>
      <c r="C65" s="4">
        <f>'CV Rotina &lt;2A - procedência'!F65</f>
        <v>0.72875816993464049</v>
      </c>
      <c r="D65" s="4">
        <f>'CV Rotina &lt;2A - procedência'!N65</f>
        <v>0.74836601307189543</v>
      </c>
      <c r="E65" s="4">
        <f>'CV Rotina &lt;2A - procedência'!H65</f>
        <v>0.74509803921568629</v>
      </c>
      <c r="F65" s="4">
        <f>'CV Rotina &lt;2A - procedência'!J65</f>
        <v>0.74183006535947715</v>
      </c>
      <c r="G65" s="4">
        <f>'CV Rotina &lt;2A - procedência'!L65</f>
        <v>0.75816993464052285</v>
      </c>
      <c r="H65" s="4">
        <f>'CV Rotina &lt;2A - procedência'!V65</f>
        <v>0.84313725490196079</v>
      </c>
      <c r="I65" s="4">
        <f>'CV Rotina &lt;2A - procedência'!P65</f>
        <v>0.73856209150326801</v>
      </c>
      <c r="J65" s="4">
        <f>'CV Rotina &lt;2A - procedência'!R65</f>
        <v>0.77124183006535951</v>
      </c>
      <c r="K65" s="4">
        <f>'CV Rotina &lt;2A - procedência'!T65</f>
        <v>0.87581699346405228</v>
      </c>
      <c r="L65" s="4">
        <f>'CV Rotina &lt;2A - procedência'!X65</f>
        <v>0.80392156862745101</v>
      </c>
      <c r="M65" s="2">
        <f t="shared" si="4"/>
        <v>0</v>
      </c>
      <c r="N65" s="2">
        <f t="shared" si="5"/>
        <v>0</v>
      </c>
      <c r="O65" s="2">
        <f t="shared" si="2"/>
        <v>0</v>
      </c>
      <c r="P65" s="2">
        <f t="shared" si="3"/>
        <v>0</v>
      </c>
    </row>
    <row r="66" spans="1:16" x14ac:dyDescent="0.25">
      <c r="A66" s="2" t="s">
        <v>4</v>
      </c>
      <c r="B66" s="2" t="s">
        <v>70</v>
      </c>
      <c r="C66" s="4">
        <f>'CV Rotina &lt;2A - procedência'!F66</f>
        <v>0.54205607476635509</v>
      </c>
      <c r="D66" s="4">
        <f>'CV Rotina &lt;2A - procedência'!N66</f>
        <v>1.0186915887850467</v>
      </c>
      <c r="E66" s="4">
        <f>'CV Rotina &lt;2A - procedência'!H66</f>
        <v>0.98130841121495327</v>
      </c>
      <c r="F66" s="4">
        <f>'CV Rotina &lt;2A - procedência'!J66</f>
        <v>1.0186915887850467</v>
      </c>
      <c r="G66" s="4">
        <f>'CV Rotina &lt;2A - procedência'!L66</f>
        <v>1.02803738317757</v>
      </c>
      <c r="H66" s="4">
        <f>'CV Rotina &lt;2A - procedência'!V66</f>
        <v>0.96261682242990654</v>
      </c>
      <c r="I66" s="4">
        <f>'CV Rotina &lt;2A - procedência'!P66</f>
        <v>0.99065420560747663</v>
      </c>
      <c r="J66" s="4">
        <f>'CV Rotina &lt;2A - procedência'!R66</f>
        <v>0.85981308411214952</v>
      </c>
      <c r="K66" s="4">
        <f>'CV Rotina &lt;2A - procedência'!T66</f>
        <v>1.0373831775700935</v>
      </c>
      <c r="L66" s="4">
        <f>'CV Rotina &lt;2A - procedência'!X66</f>
        <v>0.95327102803738317</v>
      </c>
      <c r="M66" s="2">
        <f t="shared" ref="M66:M79" si="6">COUNTIF(C66:D66,"&gt;=0,9")</f>
        <v>1</v>
      </c>
      <c r="N66" s="2">
        <f t="shared" ref="N66:N79" si="7">COUNTIFS(E66:L66,"&gt;=0,95")</f>
        <v>7</v>
      </c>
      <c r="O66" s="2">
        <f t="shared" si="2"/>
        <v>8</v>
      </c>
      <c r="P66" s="2">
        <f t="shared" si="3"/>
        <v>4</v>
      </c>
    </row>
    <row r="67" spans="1:16" x14ac:dyDescent="0.25">
      <c r="A67" s="2" t="s">
        <v>4</v>
      </c>
      <c r="B67" s="2" t="s">
        <v>71</v>
      </c>
      <c r="C67" s="4">
        <f>'CV Rotina &lt;2A - procedência'!F67</f>
        <v>0.58809523809523812</v>
      </c>
      <c r="D67" s="4">
        <f>'CV Rotina &lt;2A - procedência'!N67</f>
        <v>0.88095238095238093</v>
      </c>
      <c r="E67" s="4">
        <f>'CV Rotina &lt;2A - procedência'!H67</f>
        <v>0.9</v>
      </c>
      <c r="F67" s="4">
        <f>'CV Rotina &lt;2A - procedência'!J67</f>
        <v>0.8928571428571429</v>
      </c>
      <c r="G67" s="4">
        <f>'CV Rotina &lt;2A - procedência'!L67</f>
        <v>0.90476190476190477</v>
      </c>
      <c r="H67" s="4">
        <f>'CV Rotina &lt;2A - procedência'!V67</f>
        <v>0.96666666666666667</v>
      </c>
      <c r="I67" s="4">
        <f>'CV Rotina &lt;2A - procedência'!P67</f>
        <v>0.86428571428571432</v>
      </c>
      <c r="J67" s="4">
        <f>'CV Rotina &lt;2A - procedência'!R67</f>
        <v>0.8928571428571429</v>
      </c>
      <c r="K67" s="4">
        <f>'CV Rotina &lt;2A - procedência'!T67</f>
        <v>0.96190476190476193</v>
      </c>
      <c r="L67" s="4">
        <f>'CV Rotina &lt;2A - procedência'!X67</f>
        <v>0.93333333333333335</v>
      </c>
      <c r="M67" s="2">
        <f t="shared" si="6"/>
        <v>0</v>
      </c>
      <c r="N67" s="2">
        <f t="shared" si="7"/>
        <v>2</v>
      </c>
      <c r="O67" s="2">
        <f t="shared" ref="O67:O79" si="8">SUM(M67:N67)</f>
        <v>2</v>
      </c>
      <c r="P67" s="2">
        <f t="shared" ref="P67:P79" si="9">COUNTIF(E67:H67,"&gt;=0,95")</f>
        <v>1</v>
      </c>
    </row>
    <row r="68" spans="1:16" x14ac:dyDescent="0.25">
      <c r="A68" s="2" t="s">
        <v>5</v>
      </c>
      <c r="B68" s="2" t="s">
        <v>72</v>
      </c>
      <c r="C68" s="4">
        <f>'CV Rotina &lt;2A - procedência'!F68</f>
        <v>0.75423728813559321</v>
      </c>
      <c r="D68" s="4">
        <f>'CV Rotina &lt;2A - procedência'!N68</f>
        <v>1.1186440677966101</v>
      </c>
      <c r="E68" s="4">
        <f>'CV Rotina &lt;2A - procedência'!H68</f>
        <v>1.0169491525423728</v>
      </c>
      <c r="F68" s="4">
        <f>'CV Rotina &lt;2A - procedência'!J68</f>
        <v>1.0338983050847457</v>
      </c>
      <c r="G68" s="4">
        <f>'CV Rotina &lt;2A - procedência'!L68</f>
        <v>1.1694915254237288</v>
      </c>
      <c r="H68" s="4">
        <f>'CV Rotina &lt;2A - procedência'!V68</f>
        <v>0.94915254237288138</v>
      </c>
      <c r="I68" s="4">
        <f>'CV Rotina &lt;2A - procedência'!P68</f>
        <v>1.1440677966101696</v>
      </c>
      <c r="J68" s="4">
        <f>'CV Rotina &lt;2A - procedência'!R68</f>
        <v>0.8728813559322034</v>
      </c>
      <c r="K68" s="4">
        <f>'CV Rotina &lt;2A - procedência'!T68</f>
        <v>0.72881355932203384</v>
      </c>
      <c r="L68" s="4">
        <f>'CV Rotina &lt;2A - procedência'!X68</f>
        <v>0.73728813559322037</v>
      </c>
      <c r="M68" s="2">
        <f t="shared" si="6"/>
        <v>1</v>
      </c>
      <c r="N68" s="2">
        <f t="shared" si="7"/>
        <v>4</v>
      </c>
      <c r="O68" s="2">
        <f t="shared" si="8"/>
        <v>5</v>
      </c>
      <c r="P68" s="2">
        <f t="shared" si="9"/>
        <v>3</v>
      </c>
    </row>
    <row r="69" spans="1:16" x14ac:dyDescent="0.25">
      <c r="A69" s="2" t="s">
        <v>3</v>
      </c>
      <c r="B69" s="2" t="s">
        <v>73</v>
      </c>
      <c r="C69" s="4">
        <f>'CV Rotina &lt;2A - procedência'!F69</f>
        <v>1.3615257048092868</v>
      </c>
      <c r="D69" s="4">
        <f>'CV Rotina &lt;2A - procedência'!N69</f>
        <v>0.87396351575456055</v>
      </c>
      <c r="E69" s="4">
        <f>'CV Rotina &lt;2A - procedência'!H69</f>
        <v>0.83305693753454946</v>
      </c>
      <c r="F69" s="4">
        <f>'CV Rotina &lt;2A - procedência'!J69</f>
        <v>0.8385848535102266</v>
      </c>
      <c r="G69" s="4">
        <f>'CV Rotina &lt;2A - procedência'!L69</f>
        <v>0.91431730237700382</v>
      </c>
      <c r="H69" s="4">
        <f>'CV Rotina &lt;2A - procedência'!V69</f>
        <v>0.80541735765616362</v>
      </c>
      <c r="I69" s="4">
        <f>'CV Rotina &lt;2A - procedência'!P69</f>
        <v>0.86180210060807072</v>
      </c>
      <c r="J69" s="4">
        <f>'CV Rotina &lt;2A - procedência'!R69</f>
        <v>0.64068546158098394</v>
      </c>
      <c r="K69" s="4">
        <f>'CV Rotina &lt;2A - procedência'!T69</f>
        <v>0.85903814262023215</v>
      </c>
      <c r="L69" s="4">
        <f>'CV Rotina &lt;2A - procedência'!X69</f>
        <v>0.74129353233830841</v>
      </c>
      <c r="M69" s="2">
        <f t="shared" si="6"/>
        <v>1</v>
      </c>
      <c r="N69" s="2">
        <f t="shared" si="7"/>
        <v>0</v>
      </c>
      <c r="O69" s="2">
        <f t="shared" si="8"/>
        <v>1</v>
      </c>
      <c r="P69" s="2">
        <f t="shared" si="9"/>
        <v>0</v>
      </c>
    </row>
    <row r="70" spans="1:16" x14ac:dyDescent="0.25">
      <c r="A70" s="2" t="s">
        <v>4</v>
      </c>
      <c r="B70" s="2" t="s">
        <v>74</v>
      </c>
      <c r="C70" s="4">
        <f>'CV Rotina &lt;2A - procedência'!F70</f>
        <v>0.660377358490566</v>
      </c>
      <c r="D70" s="4">
        <f>'CV Rotina &lt;2A - procedência'!N70</f>
        <v>1.1698113207547169</v>
      </c>
      <c r="E70" s="4">
        <f>'CV Rotina &lt;2A - procedência'!H70</f>
        <v>1.1415094339622642</v>
      </c>
      <c r="F70" s="4">
        <f>'CV Rotina &lt;2A - procedência'!J70</f>
        <v>1.1509433962264151</v>
      </c>
      <c r="G70" s="4">
        <f>'CV Rotina &lt;2A - procedência'!L70</f>
        <v>1.1320754716981132</v>
      </c>
      <c r="H70" s="4">
        <f>'CV Rotina &lt;2A - procedência'!V70</f>
        <v>1.0660377358490567</v>
      </c>
      <c r="I70" s="4">
        <f>'CV Rotina &lt;2A - procedência'!P70</f>
        <v>1.0094339622641511</v>
      </c>
      <c r="J70" s="4">
        <f>'CV Rotina &lt;2A - procedência'!R70</f>
        <v>1.0094339622641511</v>
      </c>
      <c r="K70" s="4">
        <f>'CV Rotina &lt;2A - procedência'!T70</f>
        <v>1.1037735849056605</v>
      </c>
      <c r="L70" s="4">
        <f>'CV Rotina &lt;2A - procedência'!X70</f>
        <v>1.1132075471698113</v>
      </c>
      <c r="M70" s="2">
        <f t="shared" si="6"/>
        <v>1</v>
      </c>
      <c r="N70" s="2">
        <f t="shared" si="7"/>
        <v>8</v>
      </c>
      <c r="O70" s="2">
        <f t="shared" si="8"/>
        <v>9</v>
      </c>
      <c r="P70" s="2">
        <f t="shared" si="9"/>
        <v>4</v>
      </c>
    </row>
    <row r="71" spans="1:16" x14ac:dyDescent="0.25">
      <c r="A71" s="2" t="s">
        <v>2</v>
      </c>
      <c r="B71" s="2" t="s">
        <v>75</v>
      </c>
      <c r="C71" s="4">
        <f>'CV Rotina &lt;2A - procedência'!F71</f>
        <v>1.0682453106292404</v>
      </c>
      <c r="D71" s="4">
        <f>'CV Rotina &lt;2A - procedência'!N71</f>
        <v>0.84488492749767197</v>
      </c>
      <c r="E71" s="4">
        <f>'CV Rotina &lt;2A - procedência'!H71</f>
        <v>0.79553013170147668</v>
      </c>
      <c r="F71" s="4">
        <f>'CV Rotina &lt;2A - procedência'!J71</f>
        <v>0.80790208859917523</v>
      </c>
      <c r="G71" s="4">
        <f>'CV Rotina &lt;2A - procedência'!L71</f>
        <v>0.88279898895836106</v>
      </c>
      <c r="H71" s="4">
        <f>'CV Rotina &lt;2A - procedência'!V71</f>
        <v>0.82147133164826391</v>
      </c>
      <c r="I71" s="4">
        <f>'CV Rotina &lt;2A - procedência'!P71</f>
        <v>0.82280164959425306</v>
      </c>
      <c r="J71" s="4">
        <f>'CV Rotina &lt;2A - procedência'!R71</f>
        <v>0.67433816682187042</v>
      </c>
      <c r="K71" s="4">
        <f>'CV Rotina &lt;2A - procedência'!T71</f>
        <v>0.80218172143142208</v>
      </c>
      <c r="L71" s="4">
        <f>'CV Rotina &lt;2A - procedência'!X71</f>
        <v>0.64028202740454965</v>
      </c>
      <c r="M71" s="2">
        <f t="shared" si="6"/>
        <v>1</v>
      </c>
      <c r="N71" s="2">
        <f t="shared" si="7"/>
        <v>0</v>
      </c>
      <c r="O71" s="2">
        <f t="shared" si="8"/>
        <v>1</v>
      </c>
      <c r="P71" s="2">
        <f t="shared" si="9"/>
        <v>0</v>
      </c>
    </row>
    <row r="72" spans="1:16" x14ac:dyDescent="0.25">
      <c r="A72" s="2" t="s">
        <v>4</v>
      </c>
      <c r="B72" s="2" t="s">
        <v>76</v>
      </c>
      <c r="C72" s="4">
        <f>'CV Rotina &lt;2A - procedência'!F72</f>
        <v>9.237875288683603E-2</v>
      </c>
      <c r="D72" s="4">
        <f>'CV Rotina &lt;2A - procedência'!N72</f>
        <v>0.93764434180138567</v>
      </c>
      <c r="E72" s="4">
        <f>'CV Rotina &lt;2A - procedência'!H72</f>
        <v>0.89145496535796764</v>
      </c>
      <c r="F72" s="4">
        <f>'CV Rotina &lt;2A - procedência'!J72</f>
        <v>0.89607390300230949</v>
      </c>
      <c r="G72" s="4">
        <f>'CV Rotina &lt;2A - procedência'!L72</f>
        <v>0.9515011547344111</v>
      </c>
      <c r="H72" s="4">
        <f>'CV Rotina &lt;2A - procedência'!V72</f>
        <v>0.94688221709006926</v>
      </c>
      <c r="I72" s="4">
        <f>'CV Rotina &lt;2A - procedência'!P72</f>
        <v>0.94688221709006926</v>
      </c>
      <c r="J72" s="4">
        <f>'CV Rotina &lt;2A - procedência'!R72</f>
        <v>0.75981524249422627</v>
      </c>
      <c r="K72" s="4">
        <f>'CV Rotina &lt;2A - procedência'!T72</f>
        <v>0.89607390300230949</v>
      </c>
      <c r="L72" s="4">
        <f>'CV Rotina &lt;2A - procedência'!X72</f>
        <v>0.81062355658198615</v>
      </c>
      <c r="M72" s="2">
        <f t="shared" si="6"/>
        <v>1</v>
      </c>
      <c r="N72" s="2">
        <f t="shared" si="7"/>
        <v>1</v>
      </c>
      <c r="O72" s="2">
        <f t="shared" si="8"/>
        <v>2</v>
      </c>
      <c r="P72" s="2">
        <f t="shared" si="9"/>
        <v>1</v>
      </c>
    </row>
    <row r="73" spans="1:16" x14ac:dyDescent="0.25">
      <c r="A73" s="2" t="s">
        <v>5</v>
      </c>
      <c r="B73" s="2" t="s">
        <v>77</v>
      </c>
      <c r="C73" s="4">
        <f>'CV Rotina &lt;2A - procedência'!F73</f>
        <v>0.22857142857142856</v>
      </c>
      <c r="D73" s="4">
        <f>'CV Rotina &lt;2A - procedência'!N73</f>
        <v>1.0408163265306123</v>
      </c>
      <c r="E73" s="4">
        <f>'CV Rotina &lt;2A - procedência'!H73</f>
        <v>1.0081632653061225</v>
      </c>
      <c r="F73" s="4">
        <f>'CV Rotina &lt;2A - procedência'!J73</f>
        <v>1.0040816326530613</v>
      </c>
      <c r="G73" s="4">
        <f>'CV Rotina &lt;2A - procedência'!L73</f>
        <v>1.0326530612244897</v>
      </c>
      <c r="H73" s="4">
        <f>'CV Rotina &lt;2A - procedência'!V73</f>
        <v>0.93877551020408168</v>
      </c>
      <c r="I73" s="4">
        <f>'CV Rotina &lt;2A - procedência'!P73</f>
        <v>0.98775510204081629</v>
      </c>
      <c r="J73" s="4">
        <f>'CV Rotina &lt;2A - procedência'!R73</f>
        <v>0.86122448979591837</v>
      </c>
      <c r="K73" s="4">
        <f>'CV Rotina &lt;2A - procedência'!T73</f>
        <v>1.0122448979591836</v>
      </c>
      <c r="L73" s="4">
        <f>'CV Rotina &lt;2A - procedência'!X73</f>
        <v>0.88163265306122451</v>
      </c>
      <c r="M73" s="2">
        <f t="shared" si="6"/>
        <v>1</v>
      </c>
      <c r="N73" s="2">
        <f t="shared" si="7"/>
        <v>5</v>
      </c>
      <c r="O73" s="2">
        <f t="shared" si="8"/>
        <v>6</v>
      </c>
      <c r="P73" s="2">
        <f t="shared" si="9"/>
        <v>3</v>
      </c>
    </row>
    <row r="74" spans="1:16" x14ac:dyDescent="0.25">
      <c r="A74" s="2" t="s">
        <v>2</v>
      </c>
      <c r="B74" s="2" t="s">
        <v>78</v>
      </c>
      <c r="C74" s="4">
        <f>'CV Rotina &lt;2A - procedência'!F74</f>
        <v>1.5314285714285714</v>
      </c>
      <c r="D74" s="4">
        <f>'CV Rotina &lt;2A - procedência'!N74</f>
        <v>1.1428571428571428</v>
      </c>
      <c r="E74" s="4">
        <f>'CV Rotina &lt;2A - procedência'!H74</f>
        <v>1.1257142857142857</v>
      </c>
      <c r="F74" s="4">
        <f>'CV Rotina &lt;2A - procedência'!J74</f>
        <v>1.1285714285714286</v>
      </c>
      <c r="G74" s="4">
        <f>'CV Rotina &lt;2A - procedência'!L74</f>
        <v>1.1571428571428573</v>
      </c>
      <c r="H74" s="4">
        <f>'CV Rotina &lt;2A - procedência'!V74</f>
        <v>1.0028571428571429</v>
      </c>
      <c r="I74" s="4">
        <f>'CV Rotina &lt;2A - procedência'!P74</f>
        <v>1.1114285714285714</v>
      </c>
      <c r="J74" s="4">
        <f>'CV Rotina &lt;2A - procedência'!R74</f>
        <v>1.0371428571428571</v>
      </c>
      <c r="K74" s="4">
        <f>'CV Rotina &lt;2A - procedência'!T74</f>
        <v>1.0342857142857143</v>
      </c>
      <c r="L74" s="4">
        <f>'CV Rotina &lt;2A - procedência'!X74</f>
        <v>0.97714285714285709</v>
      </c>
      <c r="M74" s="2">
        <f t="shared" si="6"/>
        <v>2</v>
      </c>
      <c r="N74" s="2">
        <f t="shared" si="7"/>
        <v>8</v>
      </c>
      <c r="O74" s="2">
        <f t="shared" si="8"/>
        <v>10</v>
      </c>
      <c r="P74" s="2">
        <f t="shared" si="9"/>
        <v>4</v>
      </c>
    </row>
    <row r="75" spans="1:16" x14ac:dyDescent="0.25">
      <c r="A75" s="2" t="s">
        <v>2</v>
      </c>
      <c r="B75" s="2" t="s">
        <v>79</v>
      </c>
      <c r="C75" s="4">
        <f>'CV Rotina &lt;2A - procedência'!F75</f>
        <v>0.28921023359288101</v>
      </c>
      <c r="D75" s="4">
        <f>'CV Rotina &lt;2A - procedência'!N75</f>
        <v>0.98665183537263623</v>
      </c>
      <c r="E75" s="4">
        <f>'CV Rotina &lt;2A - procedência'!H75</f>
        <v>0.91101223581757507</v>
      </c>
      <c r="F75" s="4">
        <f>'CV Rotina &lt;2A - procedência'!J75</f>
        <v>0.91434927697441604</v>
      </c>
      <c r="G75" s="4">
        <f>'CV Rotina &lt;2A - procedência'!L75</f>
        <v>1.0411568409343714</v>
      </c>
      <c r="H75" s="4">
        <f>'CV Rotina &lt;2A - procedência'!V75</f>
        <v>0.91101223581757507</v>
      </c>
      <c r="I75" s="4">
        <f>'CV Rotina &lt;2A - procedência'!P75</f>
        <v>0.98776418242491659</v>
      </c>
      <c r="J75" s="4">
        <f>'CV Rotina &lt;2A - procedência'!R75</f>
        <v>0.71635150166852057</v>
      </c>
      <c r="K75" s="4">
        <f>'CV Rotina &lt;2A - procedência'!T75</f>
        <v>0.94215795328142382</v>
      </c>
      <c r="L75" s="4">
        <f>'CV Rotina &lt;2A - procedência'!X75</f>
        <v>0.74193548387096775</v>
      </c>
      <c r="M75" s="2">
        <f t="shared" si="6"/>
        <v>1</v>
      </c>
      <c r="N75" s="2">
        <f t="shared" si="7"/>
        <v>2</v>
      </c>
      <c r="O75" s="2">
        <f t="shared" si="8"/>
        <v>3</v>
      </c>
      <c r="P75" s="2">
        <f t="shared" si="9"/>
        <v>1</v>
      </c>
    </row>
    <row r="76" spans="1:16" x14ac:dyDescent="0.25">
      <c r="A76" s="2" t="s">
        <v>3</v>
      </c>
      <c r="B76" s="2" t="s">
        <v>80</v>
      </c>
      <c r="C76" s="4">
        <f>'CV Rotina &lt;2A - procedência'!F76</f>
        <v>0.50413223140495866</v>
      </c>
      <c r="D76" s="4">
        <f>'CV Rotina &lt;2A - procedência'!N76</f>
        <v>0.93388429752066116</v>
      </c>
      <c r="E76" s="4">
        <f>'CV Rotina &lt;2A - procedência'!H76</f>
        <v>0.99173553719008267</v>
      </c>
      <c r="F76" s="4">
        <f>'CV Rotina &lt;2A - procedência'!J76</f>
        <v>1.0082644628099173</v>
      </c>
      <c r="G76" s="4">
        <f>'CV Rotina &lt;2A - procedência'!L76</f>
        <v>0.97520661157024791</v>
      </c>
      <c r="H76" s="4">
        <f>'CV Rotina &lt;2A - procedência'!V76</f>
        <v>0.95041322314049592</v>
      </c>
      <c r="I76" s="4">
        <f>'CV Rotina &lt;2A - procedência'!P76</f>
        <v>0.98347107438016534</v>
      </c>
      <c r="J76" s="4">
        <f>'CV Rotina &lt;2A - procedência'!R76</f>
        <v>0.85950413223140498</v>
      </c>
      <c r="K76" s="4">
        <f>'CV Rotina &lt;2A - procedência'!T76</f>
        <v>1.0165289256198347</v>
      </c>
      <c r="L76" s="4">
        <f>'CV Rotina &lt;2A - procedência'!X76</f>
        <v>0.88429752066115708</v>
      </c>
      <c r="M76" s="2">
        <f t="shared" si="6"/>
        <v>1</v>
      </c>
      <c r="N76" s="2">
        <f t="shared" si="7"/>
        <v>6</v>
      </c>
      <c r="O76" s="2">
        <f t="shared" si="8"/>
        <v>7</v>
      </c>
      <c r="P76" s="2">
        <f t="shared" si="9"/>
        <v>4</v>
      </c>
    </row>
    <row r="77" spans="1:16" x14ac:dyDescent="0.25">
      <c r="A77" s="2" t="s">
        <v>4</v>
      </c>
      <c r="B77" s="2" t="s">
        <v>81</v>
      </c>
      <c r="C77" s="4">
        <f>'CV Rotina &lt;2A - procedência'!F77</f>
        <v>0.38325991189427311</v>
      </c>
      <c r="D77" s="4">
        <f>'CV Rotina &lt;2A - procedência'!N77</f>
        <v>1.0088105726872247</v>
      </c>
      <c r="E77" s="4">
        <f>'CV Rotina &lt;2A - procedência'!H77</f>
        <v>0.94273127753303965</v>
      </c>
      <c r="F77" s="4">
        <f>'CV Rotina &lt;2A - procedência'!J77</f>
        <v>0.92951541850220265</v>
      </c>
      <c r="G77" s="4">
        <f>'CV Rotina &lt;2A - procedência'!L77</f>
        <v>0.99559471365638763</v>
      </c>
      <c r="H77" s="4">
        <f>'CV Rotina &lt;2A - procedência'!V77</f>
        <v>1.0837004405286343</v>
      </c>
      <c r="I77" s="4">
        <f>'CV Rotina &lt;2A - procedência'!P77</f>
        <v>0.99559471365638763</v>
      </c>
      <c r="J77" s="4">
        <f>'CV Rotina &lt;2A - procedência'!R77</f>
        <v>0.89427312775330392</v>
      </c>
      <c r="K77" s="4">
        <f>'CV Rotina &lt;2A - procedência'!T77</f>
        <v>1.0969162995594715</v>
      </c>
      <c r="L77" s="4">
        <f>'CV Rotina &lt;2A - procedência'!X77</f>
        <v>0.94273127753303965</v>
      </c>
      <c r="M77" s="2">
        <f t="shared" si="6"/>
        <v>1</v>
      </c>
      <c r="N77" s="2">
        <f t="shared" si="7"/>
        <v>4</v>
      </c>
      <c r="O77" s="2">
        <f t="shared" si="8"/>
        <v>5</v>
      </c>
      <c r="P77" s="2">
        <f t="shared" si="9"/>
        <v>2</v>
      </c>
    </row>
    <row r="78" spans="1:16" x14ac:dyDescent="0.25">
      <c r="A78" s="2" t="s">
        <v>2</v>
      </c>
      <c r="B78" s="2" t="s">
        <v>82</v>
      </c>
      <c r="C78" s="4">
        <f>'CV Rotina &lt;2A - procedência'!F78</f>
        <v>0.84957443112732323</v>
      </c>
      <c r="D78" s="4">
        <f>'CV Rotina &lt;2A - procedência'!N78</f>
        <v>0.77818308146604132</v>
      </c>
      <c r="E78" s="4">
        <f>'CV Rotina &lt;2A - procedência'!H78</f>
        <v>0.74431127323258639</v>
      </c>
      <c r="F78" s="4">
        <f>'CV Rotina &lt;2A - procedência'!J78</f>
        <v>0.74813270800764287</v>
      </c>
      <c r="G78" s="4">
        <f>'CV Rotina &lt;2A - procedência'!L78</f>
        <v>0.80562793121417409</v>
      </c>
      <c r="H78" s="4">
        <f>'CV Rotina &lt;2A - procedência'!V78</f>
        <v>0.75907590759075905</v>
      </c>
      <c r="I78" s="4">
        <f>'CV Rotina &lt;2A - procedência'!P78</f>
        <v>0.75039082855653982</v>
      </c>
      <c r="J78" s="4">
        <f>'CV Rotina &lt;2A - procedência'!R78</f>
        <v>0.67135660934514507</v>
      </c>
      <c r="K78" s="4">
        <f>'CV Rotina &lt;2A - procedência'!T78</f>
        <v>0.79016849053326388</v>
      </c>
      <c r="L78" s="4">
        <f>'CV Rotina &lt;2A - procedência'!X78</f>
        <v>0.64043772798332466</v>
      </c>
      <c r="M78" s="2">
        <f t="shared" si="6"/>
        <v>0</v>
      </c>
      <c r="N78" s="2">
        <f t="shared" si="7"/>
        <v>0</v>
      </c>
      <c r="O78" s="2">
        <f t="shared" si="8"/>
        <v>0</v>
      </c>
      <c r="P78" s="2">
        <f t="shared" si="9"/>
        <v>0</v>
      </c>
    </row>
    <row r="79" spans="1:16" x14ac:dyDescent="0.25">
      <c r="A79" s="2" t="s">
        <v>2</v>
      </c>
      <c r="B79" s="2" t="s">
        <v>83</v>
      </c>
      <c r="C79" s="4">
        <f>'CV Rotina &lt;2A - procedência'!F79</f>
        <v>1.821853961677887</v>
      </c>
      <c r="D79" s="4">
        <f>'CV Rotina &lt;2A - procedência'!N79</f>
        <v>0.87571206628689802</v>
      </c>
      <c r="E79" s="4">
        <f>'CV Rotina &lt;2A - procedência'!H79</f>
        <v>0.92594510616261005</v>
      </c>
      <c r="F79" s="4">
        <f>'CV Rotina &lt;2A - procedência'!J79</f>
        <v>0.92439150699119632</v>
      </c>
      <c r="G79" s="4">
        <f>'CV Rotina &lt;2A - procedência'!L79</f>
        <v>0.90678404971517346</v>
      </c>
      <c r="H79" s="4">
        <f>'CV Rotina &lt;2A - procedência'!V79</f>
        <v>0.88166752977731744</v>
      </c>
      <c r="I79" s="4">
        <f>'CV Rotina &lt;2A - procedência'!P79</f>
        <v>0.86224754013464522</v>
      </c>
      <c r="J79" s="4">
        <f>'CV Rotina &lt;2A - procedência'!R79</f>
        <v>0.68332470222682551</v>
      </c>
      <c r="K79" s="4">
        <f>'CV Rotina &lt;2A - procedência'!T79</f>
        <v>0.92749870533402379</v>
      </c>
      <c r="L79" s="4">
        <f>'CV Rotina &lt;2A - procedência'!X79</f>
        <v>0.79596064215432416</v>
      </c>
      <c r="M79" s="2">
        <f t="shared" si="6"/>
        <v>1</v>
      </c>
      <c r="N79" s="2">
        <f t="shared" si="7"/>
        <v>0</v>
      </c>
      <c r="O79" s="2">
        <f t="shared" si="8"/>
        <v>1</v>
      </c>
      <c r="P79" s="2">
        <f t="shared" si="9"/>
        <v>0</v>
      </c>
    </row>
    <row r="81" spans="1:16" s="38" customFormat="1" x14ac:dyDescent="0.25">
      <c r="A81"/>
      <c r="B81" s="33" t="s">
        <v>110</v>
      </c>
      <c r="C81" s="4">
        <f>'CV Rotina &lt;2A - procedência'!F81</f>
        <v>0.75</v>
      </c>
      <c r="D81" s="4">
        <f>'CV Rotina &lt;2A - procedência'!N81</f>
        <v>0.9226149622512011</v>
      </c>
      <c r="E81" s="4">
        <f>'CV Rotina &lt;2A - procedência'!H81</f>
        <v>0.89224433768016476</v>
      </c>
      <c r="F81" s="4">
        <f>'CV Rotina &lt;2A - procedência'!J81</f>
        <v>0.90065202470830474</v>
      </c>
      <c r="G81" s="4">
        <f>'CV Rotina &lt;2A - procedência'!L81</f>
        <v>0.95075497597803704</v>
      </c>
      <c r="H81" s="4">
        <f>'CV Rotina &lt;2A - procedência'!V81</f>
        <v>0.90665751544269046</v>
      </c>
      <c r="I81" s="4">
        <f>'CV Rotina &lt;2A - procedência'!P81</f>
        <v>0.91901166781056964</v>
      </c>
      <c r="J81" s="4">
        <f>'CV Rotina &lt;2A - procedência'!R81</f>
        <v>0.76544269045984903</v>
      </c>
      <c r="K81" s="4">
        <f>'CV Rotina &lt;2A - procedência'!T81</f>
        <v>0.90803019903912152</v>
      </c>
      <c r="L81" s="4">
        <f>'CV Rotina &lt;2A - procedência'!X81</f>
        <v>0.83785175017158542</v>
      </c>
      <c r="M81" s="2">
        <f>COUNTIF(C81:D81,"&gt;=0,9")</f>
        <v>1</v>
      </c>
      <c r="N81" s="2">
        <f>COUNTIFS(E81:L81,"&gt;=0,95")</f>
        <v>1</v>
      </c>
      <c r="O81" s="2">
        <f t="shared" ref="O81" si="10">SUM(M81:N81)</f>
        <v>2</v>
      </c>
      <c r="P81" s="2">
        <f t="shared" ref="P81" si="11">COUNTIF(E81:H81,"&gt;=0,95")</f>
        <v>1</v>
      </c>
    </row>
    <row r="82" spans="1:16" s="38" customFormat="1" x14ac:dyDescent="0.25">
      <c r="A82"/>
      <c r="B82" s="33" t="s">
        <v>111</v>
      </c>
      <c r="C82" s="4">
        <f>'CV Rotina &lt;2A - procedência'!F82</f>
        <v>1.1116491028197095</v>
      </c>
      <c r="D82" s="4">
        <f>'CV Rotina &lt;2A - procedência'!N82</f>
        <v>0.90558245514098545</v>
      </c>
      <c r="E82" s="4">
        <f>'CV Rotina &lt;2A - procedência'!H82</f>
        <v>0.86058103104528627</v>
      </c>
      <c r="F82" s="4">
        <f>'CV Rotina &lt;2A - procedência'!J82</f>
        <v>0.86570777556251777</v>
      </c>
      <c r="G82" s="4">
        <f>'CV Rotina &lt;2A - procedência'!L82</f>
        <v>0.91113642836798636</v>
      </c>
      <c r="H82" s="4">
        <f>'CV Rotina &lt;2A - procedência'!V82</f>
        <v>0.90187980632298492</v>
      </c>
      <c r="I82" s="4">
        <f>'CV Rotina &lt;2A - procedência'!P82</f>
        <v>0.88735403019082881</v>
      </c>
      <c r="J82" s="4">
        <f>'CV Rotina &lt;2A - procedência'!R82</f>
        <v>0.77869552833950439</v>
      </c>
      <c r="K82" s="4">
        <f>'CV Rotina &lt;2A - procedência'!T82</f>
        <v>0.90273426374252352</v>
      </c>
      <c r="L82" s="4">
        <f>'CV Rotina &lt;2A - procedência'!X82</f>
        <v>0.79421817146112217</v>
      </c>
      <c r="M82" s="2">
        <f t="shared" ref="M82:M85" si="12">COUNTIF(C82:D82,"&gt;=0,9")</f>
        <v>2</v>
      </c>
      <c r="N82" s="2">
        <f t="shared" ref="N82:N85" si="13">COUNTIFS(E82:L82,"&gt;=0,95")</f>
        <v>0</v>
      </c>
      <c r="O82" s="2">
        <f t="shared" ref="O82:O85" si="14">SUM(M82:N82)</f>
        <v>2</v>
      </c>
      <c r="P82" s="2">
        <f t="shared" ref="P82:P85" si="15">COUNTIF(E82:H82,"&gt;=0,95")</f>
        <v>0</v>
      </c>
    </row>
    <row r="83" spans="1:16" s="38" customFormat="1" x14ac:dyDescent="0.25">
      <c r="A83"/>
      <c r="B83" s="33" t="s">
        <v>112</v>
      </c>
      <c r="C83" s="4">
        <f>'CV Rotina &lt;2A - procedência'!F83</f>
        <v>0.95436175455889605</v>
      </c>
      <c r="D83" s="4">
        <f>'CV Rotina &lt;2A - procedência'!N83</f>
        <v>0.8699195005749959</v>
      </c>
      <c r="E83" s="4">
        <f>'CV Rotina &lt;2A - procedência'!H83</f>
        <v>0.84389682930836207</v>
      </c>
      <c r="F83" s="4">
        <f>'CV Rotina &lt;2A - procedência'!J83</f>
        <v>0.84987678659438148</v>
      </c>
      <c r="G83" s="4">
        <f>'CV Rotina &lt;2A - procedência'!L83</f>
        <v>0.89899786430096928</v>
      </c>
      <c r="H83" s="4">
        <f>'CV Rotina &lt;2A - procedência'!V83</f>
        <v>0.84139970428782651</v>
      </c>
      <c r="I83" s="4">
        <f>'CV Rotina &lt;2A - procedência'!P83</f>
        <v>0.85033678330869067</v>
      </c>
      <c r="J83" s="4">
        <f>'CV Rotina &lt;2A - procedência'!R83</f>
        <v>0.71956628881222273</v>
      </c>
      <c r="K83" s="4">
        <f>'CV Rotina &lt;2A - procedência'!T83</f>
        <v>0.86048956793165765</v>
      </c>
      <c r="L83" s="4">
        <f>'CV Rotina &lt;2A - procedência'!X83</f>
        <v>0.73027764087399372</v>
      </c>
      <c r="M83" s="2">
        <f t="shared" si="12"/>
        <v>1</v>
      </c>
      <c r="N83" s="2">
        <f t="shared" si="13"/>
        <v>0</v>
      </c>
      <c r="O83" s="2">
        <f t="shared" si="14"/>
        <v>1</v>
      </c>
      <c r="P83" s="2">
        <f t="shared" si="15"/>
        <v>0</v>
      </c>
    </row>
    <row r="84" spans="1:16" s="38" customFormat="1" x14ac:dyDescent="0.25">
      <c r="A84"/>
      <c r="B84" s="33" t="s">
        <v>113</v>
      </c>
      <c r="C84" s="4">
        <f>'CV Rotina &lt;2A - procedência'!F84</f>
        <v>0.98223590715300801</v>
      </c>
      <c r="D84" s="4">
        <f>'CV Rotina &lt;2A - procedência'!N84</f>
        <v>0.95855045002368544</v>
      </c>
      <c r="E84" s="4">
        <f>'CV Rotina &lt;2A - procedência'!H84</f>
        <v>0.93131217432496449</v>
      </c>
      <c r="F84" s="4">
        <f>'CV Rotina &lt;2A - procedência'!J84</f>
        <v>0.93723353860729508</v>
      </c>
      <c r="G84" s="4">
        <f>'CV Rotina &lt;2A - procedência'!L84</f>
        <v>0.98176219801042164</v>
      </c>
      <c r="H84" s="4">
        <f>'CV Rotina &lt;2A - procedência'!V84</f>
        <v>0.91342965419232591</v>
      </c>
      <c r="I84" s="4">
        <f>'CV Rotina &lt;2A - procedência'!P84</f>
        <v>0.94836570345807669</v>
      </c>
      <c r="J84" s="4">
        <f>'CV Rotina &lt;2A - procedência'!R84</f>
        <v>0.80033159639981055</v>
      </c>
      <c r="K84" s="4">
        <f>'CV Rotina &lt;2A - procedência'!T84</f>
        <v>0.93427285646612979</v>
      </c>
      <c r="L84" s="4">
        <f>'CV Rotina &lt;2A - procedência'!X84</f>
        <v>0.83645191852202749</v>
      </c>
      <c r="M84" s="2">
        <f t="shared" si="12"/>
        <v>2</v>
      </c>
      <c r="N84" s="2">
        <f t="shared" si="13"/>
        <v>1</v>
      </c>
      <c r="O84" s="2">
        <f t="shared" si="14"/>
        <v>3</v>
      </c>
      <c r="P84" s="2">
        <f t="shared" si="15"/>
        <v>1</v>
      </c>
    </row>
    <row r="85" spans="1:16" s="38" customFormat="1" x14ac:dyDescent="0.25">
      <c r="A85"/>
      <c r="B85" s="35" t="s">
        <v>109</v>
      </c>
      <c r="C85" s="43">
        <f>'CV Rotina &lt;2A - procedência'!F85</f>
        <v>0.95723868623016106</v>
      </c>
      <c r="D85" s="43">
        <f>'CV Rotina &lt;2A - procedência'!N85</f>
        <v>0.89516518780567955</v>
      </c>
      <c r="E85" s="43">
        <f>'CV Rotina &lt;2A - procedência'!H85</f>
        <v>0.86587794080689751</v>
      </c>
      <c r="F85" s="43">
        <f>'CV Rotina &lt;2A - procedência'!J85</f>
        <v>0.87200603143304534</v>
      </c>
      <c r="G85" s="43">
        <f>'CV Rotina &lt;2A - procedência'!L85</f>
        <v>0.91998685456900386</v>
      </c>
      <c r="H85" s="43">
        <f>'CV Rotina &lt;2A - procedência'!V85</f>
        <v>0.86871967368400704</v>
      </c>
      <c r="I85" s="43">
        <f>'CV Rotina &lt;2A - procedência'!P85</f>
        <v>0.87910069786773382</v>
      </c>
      <c r="J85" s="43">
        <f>'CV Rotina &lt;2A - procedência'!R85</f>
        <v>0.74594521448317197</v>
      </c>
      <c r="K85" s="43">
        <f>'CV Rotina &lt;2A - procedência'!T85</f>
        <v>0.88362427265170407</v>
      </c>
      <c r="L85" s="43">
        <f>'CV Rotina &lt;2A - procedência'!X85</f>
        <v>0.76840843627365696</v>
      </c>
      <c r="M85" s="2">
        <f t="shared" si="12"/>
        <v>1</v>
      </c>
      <c r="N85" s="2">
        <f t="shared" si="13"/>
        <v>0</v>
      </c>
      <c r="O85" s="2">
        <f t="shared" si="14"/>
        <v>1</v>
      </c>
      <c r="P85" s="2">
        <f t="shared" si="15"/>
        <v>0</v>
      </c>
    </row>
    <row r="88" spans="1:16" x14ac:dyDescent="0.25">
      <c r="A88" s="24" t="s">
        <v>156</v>
      </c>
      <c r="B88" s="5"/>
    </row>
    <row r="89" spans="1:16" x14ac:dyDescent="0.25">
      <c r="A89" s="24" t="s">
        <v>155</v>
      </c>
      <c r="B89" s="5"/>
    </row>
    <row r="90" spans="1:16" x14ac:dyDescent="0.25">
      <c r="A90" s="8" t="s">
        <v>157</v>
      </c>
    </row>
    <row r="91" spans="1:16" x14ac:dyDescent="0.25">
      <c r="A91" t="s">
        <v>158</v>
      </c>
    </row>
    <row r="92" spans="1:16" x14ac:dyDescent="0.25">
      <c r="A92" t="s">
        <v>88</v>
      </c>
    </row>
    <row r="93" spans="1:16" ht="17.25" x14ac:dyDescent="0.25">
      <c r="A93" s="1" t="s">
        <v>89</v>
      </c>
    </row>
    <row r="94" spans="1:16" x14ac:dyDescent="0.25">
      <c r="A94" t="s">
        <v>90</v>
      </c>
    </row>
    <row r="95" spans="1:16" x14ac:dyDescent="0.25">
      <c r="A95" t="s">
        <v>91</v>
      </c>
    </row>
  </sheetData>
  <customSheetViews>
    <customSheetView guid="{3750D93B-2A32-4040-BAE5-F8408ECDBB1D}" state="hidden">
      <selection activeCell="C3" sqref="C3"/>
      <pageMargins left="0.511811024" right="0.511811024" top="0.78740157499999996" bottom="0.78740157499999996" header="0.31496062000000002" footer="0.31496062000000002"/>
      <pageSetup paperSize="9" orientation="portrait" verticalDpi="0" r:id="rId1"/>
    </customSheetView>
    <customSheetView guid="{9EFA0E2E-4423-4194-BE85-A51AF61C76D7}" state="hidden">
      <selection activeCell="C3" sqref="C3"/>
      <pageMargins left="0.511811024" right="0.511811024" top="0.78740157499999996" bottom="0.78740157499999996" header="0.31496062000000002" footer="0.31496062000000002"/>
      <pageSetup paperSize="9" orientation="portrait" verticalDpi="0" r:id="rId2"/>
    </customSheetView>
    <customSheetView guid="{1A030D3C-92EE-4DAF-ABAC-228947DF045D}" state="hidden">
      <selection activeCell="C3" sqref="C3"/>
      <pageMargins left="0.511811024" right="0.511811024" top="0.78740157499999996" bottom="0.78740157499999996" header="0.31496062000000002" footer="0.31496062000000002"/>
      <pageSetup paperSize="9" orientation="portrait" verticalDpi="0" r:id="rId3"/>
    </customSheetView>
  </customSheetViews>
  <pageMargins left="0.511811024" right="0.511811024" top="0.78740157499999996" bottom="0.78740157499999996" header="0.31496062000000002" footer="0.31496062000000002"/>
  <pageSetup paperSize="9" orientation="portrait" verticalDpi="0" r:id="rId4"/>
</worksheet>
</file>

<file path=xl/worksheets/wsSortMap1.xml><?xml version="1.0" encoding="utf-8"?>
<worksheetSortMap xmlns="http://schemas.microsoft.com/office/excel/2006/main">
  <rowSortMap ref="A3:XFD80" count="78">
    <row newVal="2" oldVal="31"/>
    <row newVal="3" oldVal="2"/>
    <row newVal="4" oldVal="3"/>
    <row newVal="5" oldVal="54"/>
    <row newVal="6" oldVal="55"/>
    <row newVal="7" oldVal="4"/>
    <row newVal="8" oldVal="56"/>
    <row newVal="9" oldVal="57"/>
    <row newVal="10" oldVal="32"/>
    <row newVal="11" oldVal="58"/>
    <row newVal="12" oldVal="5"/>
    <row newVal="13" oldVal="6"/>
    <row newVal="14" oldVal="7"/>
    <row newVal="15" oldVal="59"/>
    <row newVal="16" oldVal="33"/>
    <row newVal="17" oldVal="60"/>
    <row newVal="18" oldVal="34"/>
    <row newVal="19" oldVal="61"/>
    <row newVal="20" oldVal="8"/>
    <row newVal="21" oldVal="9"/>
    <row newVal="22" oldVal="35"/>
    <row newVal="23" oldVal="62"/>
    <row newVal="24" oldVal="36"/>
    <row newVal="25" oldVal="63"/>
    <row newVal="26" oldVal="10"/>
    <row newVal="27" oldVal="37"/>
    <row newVal="28" oldVal="11"/>
    <row newVal="29" oldVal="64"/>
    <row newVal="30" oldVal="38"/>
    <row newVal="31" oldVal="39"/>
    <row newVal="32" oldVal="40"/>
    <row newVal="33" oldVal="65"/>
    <row newVal="34" oldVal="66"/>
    <row newVal="35" oldVal="67"/>
    <row newVal="36" oldVal="41"/>
    <row newVal="37" oldVal="68"/>
    <row newVal="38" oldVal="42"/>
    <row newVal="39" oldVal="69"/>
    <row newVal="40" oldVal="12"/>
    <row newVal="41" oldVal="70"/>
    <row newVal="42" oldVal="43"/>
    <row newVal="43" oldVal="44"/>
    <row newVal="44" oldVal="13"/>
    <row newVal="45" oldVal="14"/>
    <row newVal="46" oldVal="71"/>
    <row newVal="47" oldVal="45"/>
    <row newVal="48" oldVal="15"/>
    <row newVal="49" oldVal="72"/>
    <row newVal="50" oldVal="16"/>
    <row newVal="51" oldVal="17"/>
    <row newVal="52" oldVal="73"/>
    <row newVal="53" oldVal="74"/>
    <row newVal="54" oldVal="18"/>
    <row newVal="55" oldVal="19"/>
    <row newVal="56" oldVal="20"/>
    <row newVal="57" oldVal="21"/>
    <row newVal="58" oldVal="75"/>
    <row newVal="59" oldVal="22"/>
    <row newVal="60" oldVal="76"/>
    <row newVal="61" oldVal="23"/>
    <row newVal="62" oldVal="77"/>
    <row newVal="63" oldVal="46"/>
    <row newVal="64" oldVal="47"/>
    <row newVal="65" oldVal="48"/>
    <row newVal="66" oldVal="24"/>
    <row newVal="67" oldVal="25"/>
    <row newVal="68" oldVal="78"/>
    <row newVal="69" oldVal="26"/>
    <row newVal="70" oldVal="27"/>
    <row newVal="71" oldVal="49"/>
    <row newVal="72" oldVal="28"/>
    <row newVal="73" oldVal="79"/>
    <row newVal="74" oldVal="50"/>
    <row newVal="75" oldVal="51"/>
    <row newVal="76" oldVal="29"/>
    <row newVal="77" oldVal="30"/>
    <row newVal="78" oldVal="52"/>
    <row newVal="79" oldVal="53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CV Rotina &lt;2A - procedência</vt:lpstr>
      <vt:lpstr>CV Rotina &lt;2A - residência</vt:lpstr>
      <vt:lpstr>CV REF 1A e 4A - procedência</vt:lpstr>
      <vt:lpstr>CV REF 1A e 4A - residência</vt:lpstr>
      <vt:lpstr>Cobert. Meningo C Adolescentes</vt:lpstr>
      <vt:lpstr>Cobert. HPV 2023</vt:lpstr>
      <vt:lpstr>dTpa gestantes - procedência</vt:lpstr>
      <vt:lpstr>dTpa gestantes - residência</vt:lpstr>
      <vt:lpstr>cálculos1</vt:lpstr>
      <vt:lpstr>cálculos2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Tamiris Cristine Ribeiro Ferreira</dc:creator>
  <cp:lastModifiedBy>Renata Martins Fantin</cp:lastModifiedBy>
  <dcterms:created xsi:type="dcterms:W3CDTF">2022-08-04T15:03:57Z</dcterms:created>
  <dcterms:modified xsi:type="dcterms:W3CDTF">2024-02-08T16:28:36Z</dcterms:modified>
</cp:coreProperties>
</file>