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3\11.nov\"/>
    </mc:Choice>
  </mc:AlternateContent>
  <bookViews>
    <workbookView xWindow="-120" yWindow="-120" windowWidth="15360" windowHeight="7290" tabRatio="856"/>
  </bookViews>
  <sheets>
    <sheet name="CV Rotina &lt;2A - procedência" sheetId="1" r:id="rId1"/>
    <sheet name="CV Rotina &lt;2A - residência" sheetId="2" r:id="rId2"/>
    <sheet name="CV REF 1A e 4A - procedência" sheetId="3" r:id="rId3"/>
    <sheet name="CV REF 1A e 4A - residência" sheetId="4" r:id="rId4"/>
    <sheet name="Cobert. Meningo C Adolescentes" sheetId="5" r:id="rId5"/>
    <sheet name="Cobert. HPV 2023" sheetId="6" r:id="rId6"/>
    <sheet name="dTpa gestantes - procedência" sheetId="7" r:id="rId7"/>
    <sheet name="dTpa gestantes - residência" sheetId="8" r:id="rId8"/>
    <sheet name="cálculos1" sheetId="9" state="hidden" r:id="rId9"/>
    <sheet name="cálculos2" sheetId="10" state="hidden" r:id="rId10"/>
  </sheets>
  <definedNames>
    <definedName name="_xlnm._FilterDatabase" localSheetId="5" hidden="1">'Cobert. HPV 2023'!$A$1:$F$80</definedName>
    <definedName name="_xlnm._FilterDatabase" localSheetId="2" hidden="1">'CV REF 1A e 4A - procedência'!$A$1:$X$79</definedName>
    <definedName name="_xlnm._FilterDatabase" localSheetId="3" hidden="1">'CV REF 1A e 4A - residência'!$A$1:$X$79</definedName>
    <definedName name="_xlnm._FilterDatabase" localSheetId="0" hidden="1">'CV Rotina &lt;2A - procedência'!$A$1:$X$86</definedName>
    <definedName name="_xlnm._FilterDatabase" localSheetId="1" hidden="1">'CV Rotina &lt;2A - residência'!$A$1:$X$86</definedName>
    <definedName name="Z_1A030D3C_92EE_4DAF_ABAC_228947DF045D_.wvu.FilterData" localSheetId="5" hidden="1">'Cobert. HPV 2023'!$A$1:$F$80</definedName>
    <definedName name="Z_1A030D3C_92EE_4DAF_ABAC_228947DF045D_.wvu.FilterData" localSheetId="2" hidden="1">'CV REF 1A e 4A - procedência'!$A$1:$X$79</definedName>
    <definedName name="Z_1A030D3C_92EE_4DAF_ABAC_228947DF045D_.wvu.FilterData" localSheetId="3" hidden="1">'CV REF 1A e 4A - residência'!$A$1:$X$79</definedName>
    <definedName name="Z_1A030D3C_92EE_4DAF_ABAC_228947DF045D_.wvu.FilterData" localSheetId="0" hidden="1">'CV Rotina &lt;2A - procedência'!$A$1:$X$86</definedName>
    <definedName name="Z_1A030D3C_92EE_4DAF_ABAC_228947DF045D_.wvu.FilterData" localSheetId="1" hidden="1">'CV Rotina &lt;2A - residência'!$A$1:$X$86</definedName>
    <definedName name="Z_9EFA0E2E_4423_4194_BE85_A51AF61C76D7_.wvu.FilterData" localSheetId="5" hidden="1">'Cobert. HPV 2023'!$A$1:$F$80</definedName>
    <definedName name="Z_9EFA0E2E_4423_4194_BE85_A51AF61C76D7_.wvu.FilterData" localSheetId="2" hidden="1">'CV REF 1A e 4A - procedência'!$A$1:$X$79</definedName>
    <definedName name="Z_9EFA0E2E_4423_4194_BE85_A51AF61C76D7_.wvu.FilterData" localSheetId="3" hidden="1">'CV REF 1A e 4A - residência'!$A$1:$X$79</definedName>
    <definedName name="Z_9EFA0E2E_4423_4194_BE85_A51AF61C76D7_.wvu.FilterData" localSheetId="0" hidden="1">'CV Rotina &lt;2A - procedência'!$A$1:$X$86</definedName>
    <definedName name="Z_9EFA0E2E_4423_4194_BE85_A51AF61C76D7_.wvu.FilterData" localSheetId="1" hidden="1">'CV Rotina &lt;2A - residência'!$A$1:$X$86</definedName>
  </definedNames>
  <calcPr calcId="152511"/>
  <customWorkbookViews>
    <customWorkbookView name="Renata Martins Fantin - Modo de exibição pessoal" guid="{1A030D3C-92EE-4DAF-ABAC-228947DF045D}" mergeInterval="0" personalView="1" maximized="1" xWindow="-8" yWindow="-8" windowWidth="1382" windowHeight="744" tabRatio="856" activeSheetId="1"/>
    <customWorkbookView name="Leoverlane da Cunha Miranda - Modo de exibição pessoal" guid="{9EFA0E2E-4423-4194-BE85-A51AF61C76D7}" mergeInterval="0" personalView="1" maximized="1" xWindow="-1928" yWindow="-275" windowWidth="1936" windowHeight="1056" tabRatio="8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2" i="8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2" i="7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2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2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2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" i="1"/>
  <c r="Z84" i="2" l="1"/>
  <c r="Z83" i="2"/>
  <c r="Z82" i="2"/>
  <c r="Z81" i="2"/>
  <c r="Z81" i="1"/>
  <c r="Z84" i="1"/>
  <c r="Z83" i="1"/>
  <c r="Z82" i="1"/>
  <c r="AA20" i="1"/>
  <c r="AA15" i="1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3" i="1"/>
  <c r="AA4" i="1"/>
  <c r="AA5" i="1"/>
  <c r="AA6" i="1"/>
  <c r="AA7" i="1"/>
  <c r="AA8" i="1"/>
  <c r="AA9" i="1"/>
  <c r="AA10" i="1"/>
  <c r="AA11" i="1"/>
  <c r="AA12" i="1"/>
  <c r="AA13" i="1"/>
  <c r="AA14" i="1"/>
  <c r="AA16" i="1"/>
  <c r="AA17" i="1"/>
  <c r="AA18" i="1"/>
  <c r="AA19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2" i="2"/>
  <c r="F2" i="1" l="1"/>
  <c r="AA2" i="1"/>
  <c r="Z86" i="1" s="1"/>
  <c r="Z87" i="1" s="1"/>
  <c r="Z86" i="2"/>
  <c r="Z87" i="2" s="1"/>
  <c r="Z85" i="2"/>
  <c r="C2" i="9"/>
  <c r="H2" i="1"/>
  <c r="Z85" i="1"/>
  <c r="E85" i="8"/>
  <c r="C85" i="8"/>
  <c r="E84" i="8"/>
  <c r="C84" i="8"/>
  <c r="E83" i="8"/>
  <c r="C83" i="8"/>
  <c r="E82" i="8"/>
  <c r="C82" i="8"/>
  <c r="E81" i="8"/>
  <c r="C81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W85" i="4"/>
  <c r="U85" i="4"/>
  <c r="S85" i="4"/>
  <c r="Q85" i="4"/>
  <c r="O85" i="4"/>
  <c r="M85" i="4"/>
  <c r="K85" i="4"/>
  <c r="I85" i="4"/>
  <c r="G85" i="4"/>
  <c r="E85" i="4"/>
  <c r="C85" i="4"/>
  <c r="W84" i="4"/>
  <c r="U84" i="4"/>
  <c r="S84" i="4"/>
  <c r="Q84" i="4"/>
  <c r="O84" i="4"/>
  <c r="M84" i="4"/>
  <c r="K84" i="4"/>
  <c r="I84" i="4"/>
  <c r="G84" i="4"/>
  <c r="E84" i="4"/>
  <c r="C84" i="4"/>
  <c r="W83" i="4"/>
  <c r="U83" i="4"/>
  <c r="S83" i="4"/>
  <c r="Q83" i="4"/>
  <c r="O83" i="4"/>
  <c r="M83" i="4"/>
  <c r="K83" i="4"/>
  <c r="I83" i="4"/>
  <c r="G83" i="4"/>
  <c r="E83" i="4"/>
  <c r="C83" i="4"/>
  <c r="W82" i="4"/>
  <c r="U82" i="4"/>
  <c r="S82" i="4"/>
  <c r="Q82" i="4"/>
  <c r="O82" i="4"/>
  <c r="M82" i="4"/>
  <c r="K82" i="4"/>
  <c r="I82" i="4"/>
  <c r="G82" i="4"/>
  <c r="E82" i="4"/>
  <c r="C82" i="4"/>
  <c r="W81" i="4"/>
  <c r="U81" i="4"/>
  <c r="S81" i="4"/>
  <c r="Q81" i="4"/>
  <c r="O81" i="4"/>
  <c r="M81" i="4"/>
  <c r="K81" i="4"/>
  <c r="I81" i="4"/>
  <c r="G81" i="4"/>
  <c r="E81" i="4"/>
  <c r="C81" i="4"/>
  <c r="X79" i="4"/>
  <c r="V79" i="4"/>
  <c r="R79" i="4"/>
  <c r="N79" i="4"/>
  <c r="J79" i="4"/>
  <c r="H79" i="4"/>
  <c r="N78" i="4"/>
  <c r="R77" i="4"/>
  <c r="N77" i="4"/>
  <c r="X76" i="4"/>
  <c r="T76" i="4"/>
  <c r="R76" i="4"/>
  <c r="P76" i="4"/>
  <c r="L76" i="4"/>
  <c r="H76" i="4"/>
  <c r="J76" i="4"/>
  <c r="V75" i="4"/>
  <c r="R75" i="4"/>
  <c r="N75" i="4"/>
  <c r="J75" i="4"/>
  <c r="H75" i="4"/>
  <c r="X75" i="4"/>
  <c r="X74" i="4"/>
  <c r="T74" i="4"/>
  <c r="N74" i="4"/>
  <c r="L74" i="4"/>
  <c r="P74" i="4"/>
  <c r="V73" i="4"/>
  <c r="T73" i="4"/>
  <c r="N73" i="4"/>
  <c r="L73" i="4"/>
  <c r="X72" i="4"/>
  <c r="T72" i="4"/>
  <c r="P72" i="4"/>
  <c r="L72" i="4"/>
  <c r="V71" i="4"/>
  <c r="R71" i="4"/>
  <c r="N71" i="4"/>
  <c r="J71" i="4"/>
  <c r="H71" i="4"/>
  <c r="V70" i="4"/>
  <c r="T70" i="4"/>
  <c r="L70" i="4"/>
  <c r="H70" i="4"/>
  <c r="P70" i="4"/>
  <c r="V69" i="4"/>
  <c r="T69" i="4"/>
  <c r="R69" i="4"/>
  <c r="L69" i="4"/>
  <c r="J69" i="4"/>
  <c r="H69" i="4"/>
  <c r="X68" i="4"/>
  <c r="T68" i="4"/>
  <c r="P68" i="4"/>
  <c r="L68" i="4"/>
  <c r="X67" i="4"/>
  <c r="V67" i="4"/>
  <c r="R67" i="4"/>
  <c r="N67" i="4"/>
  <c r="J67" i="4"/>
  <c r="H67" i="4"/>
  <c r="H66" i="4"/>
  <c r="V66" i="4"/>
  <c r="T65" i="4"/>
  <c r="R65" i="4"/>
  <c r="J65" i="4"/>
  <c r="H65" i="4"/>
  <c r="X64" i="4"/>
  <c r="T64" i="4"/>
  <c r="R64" i="4"/>
  <c r="P64" i="4"/>
  <c r="L64" i="4"/>
  <c r="J64" i="4"/>
  <c r="H64" i="4"/>
  <c r="X63" i="4"/>
  <c r="V63" i="4"/>
  <c r="R63" i="4"/>
  <c r="N63" i="4"/>
  <c r="J63" i="4"/>
  <c r="H63" i="4"/>
  <c r="X62" i="4"/>
  <c r="X60" i="4"/>
  <c r="T60" i="4"/>
  <c r="R60" i="4"/>
  <c r="P60" i="4"/>
  <c r="L60" i="4"/>
  <c r="H60" i="4"/>
  <c r="J60" i="4"/>
  <c r="V59" i="4"/>
  <c r="R59" i="4"/>
  <c r="N59" i="4"/>
  <c r="J59" i="4"/>
  <c r="H59" i="4"/>
  <c r="X59" i="4"/>
  <c r="X58" i="4"/>
  <c r="T58" i="4"/>
  <c r="N58" i="4"/>
  <c r="L58" i="4"/>
  <c r="P58" i="4"/>
  <c r="T57" i="4"/>
  <c r="L57" i="4"/>
  <c r="X56" i="4"/>
  <c r="T56" i="4"/>
  <c r="P56" i="4"/>
  <c r="L56" i="4"/>
  <c r="V55" i="4"/>
  <c r="R55" i="4"/>
  <c r="N55" i="4"/>
  <c r="J55" i="4"/>
  <c r="H55" i="4"/>
  <c r="V54" i="4"/>
  <c r="T54" i="4"/>
  <c r="P54" i="4"/>
  <c r="L54" i="4"/>
  <c r="J54" i="4"/>
  <c r="X54" i="4"/>
  <c r="X53" i="4"/>
  <c r="V53" i="4"/>
  <c r="R53" i="4"/>
  <c r="P53" i="4"/>
  <c r="N53" i="4"/>
  <c r="J53" i="4"/>
  <c r="H53" i="4"/>
  <c r="T53" i="4"/>
  <c r="V52" i="4"/>
  <c r="N52" i="4"/>
  <c r="H52" i="4"/>
  <c r="R52" i="4"/>
  <c r="T51" i="4"/>
  <c r="N51" i="4"/>
  <c r="X50" i="4"/>
  <c r="T50" i="4"/>
  <c r="P50" i="4"/>
  <c r="L50" i="4"/>
  <c r="X49" i="4"/>
  <c r="V49" i="4"/>
  <c r="R49" i="4"/>
  <c r="P49" i="4"/>
  <c r="N49" i="4"/>
  <c r="J49" i="4"/>
  <c r="H49" i="4"/>
  <c r="T49" i="4"/>
  <c r="V48" i="4"/>
  <c r="P48" i="4"/>
  <c r="N48" i="4"/>
  <c r="H48" i="4"/>
  <c r="R48" i="4"/>
  <c r="V47" i="4"/>
  <c r="N47" i="4"/>
  <c r="X46" i="4"/>
  <c r="T46" i="4"/>
  <c r="R46" i="4"/>
  <c r="P46" i="4"/>
  <c r="L46" i="4"/>
  <c r="J46" i="4"/>
  <c r="X45" i="4"/>
  <c r="V45" i="4"/>
  <c r="R45" i="4"/>
  <c r="N45" i="4"/>
  <c r="J45" i="4"/>
  <c r="H45" i="4"/>
  <c r="X44" i="4"/>
  <c r="V44" i="4"/>
  <c r="L44" i="4"/>
  <c r="T44" i="4"/>
  <c r="V43" i="4"/>
  <c r="L43" i="4"/>
  <c r="H43" i="4"/>
  <c r="X42" i="4"/>
  <c r="T42" i="4"/>
  <c r="P42" i="4"/>
  <c r="L42" i="4"/>
  <c r="R42" i="4"/>
  <c r="V41" i="4"/>
  <c r="R41" i="4"/>
  <c r="N41" i="4"/>
  <c r="J41" i="4"/>
  <c r="H41" i="4"/>
  <c r="P41" i="4"/>
  <c r="X40" i="4"/>
  <c r="V40" i="4"/>
  <c r="T40" i="4"/>
  <c r="L40" i="4"/>
  <c r="H40" i="4"/>
  <c r="P40" i="4"/>
  <c r="V39" i="4"/>
  <c r="T39" i="4"/>
  <c r="L39" i="4"/>
  <c r="J39" i="4"/>
  <c r="H39" i="4"/>
  <c r="X38" i="4"/>
  <c r="T38" i="4"/>
  <c r="P38" i="4"/>
  <c r="L38" i="4"/>
  <c r="J38" i="4"/>
  <c r="X37" i="4"/>
  <c r="V37" i="4"/>
  <c r="R37" i="4"/>
  <c r="N37" i="4"/>
  <c r="J37" i="4"/>
  <c r="H37" i="4"/>
  <c r="P37" i="4"/>
  <c r="T36" i="4"/>
  <c r="P36" i="4"/>
  <c r="L36" i="4"/>
  <c r="J36" i="4"/>
  <c r="H36" i="4"/>
  <c r="X36" i="4"/>
  <c r="R36" i="4"/>
  <c r="V35" i="4"/>
  <c r="R35" i="4"/>
  <c r="N35" i="4"/>
  <c r="J35" i="4"/>
  <c r="H35" i="4"/>
  <c r="T35" i="4"/>
  <c r="T34" i="4"/>
  <c r="L34" i="4"/>
  <c r="X34" i="4"/>
  <c r="R34" i="4"/>
  <c r="T33" i="4"/>
  <c r="R33" i="4"/>
  <c r="L33" i="4"/>
  <c r="J33" i="4"/>
  <c r="X33" i="4"/>
  <c r="H33" i="4"/>
  <c r="X32" i="4"/>
  <c r="T32" i="4"/>
  <c r="R32" i="4"/>
  <c r="P32" i="4"/>
  <c r="L32" i="4"/>
  <c r="J32" i="4"/>
  <c r="H32" i="4"/>
  <c r="V32" i="4"/>
  <c r="V31" i="4"/>
  <c r="R31" i="4"/>
  <c r="N31" i="4"/>
  <c r="J31" i="4"/>
  <c r="H31" i="4"/>
  <c r="T31" i="4"/>
  <c r="T30" i="4"/>
  <c r="L30" i="4"/>
  <c r="X30" i="4"/>
  <c r="R30" i="4"/>
  <c r="T29" i="4"/>
  <c r="R29" i="4"/>
  <c r="L29" i="4"/>
  <c r="J29" i="4"/>
  <c r="X29" i="4"/>
  <c r="H29" i="4"/>
  <c r="X28" i="4"/>
  <c r="T28" i="4"/>
  <c r="R28" i="4"/>
  <c r="P28" i="4"/>
  <c r="L28" i="4"/>
  <c r="J28" i="4"/>
  <c r="H28" i="4"/>
  <c r="V28" i="4"/>
  <c r="V27" i="4"/>
  <c r="R27" i="4"/>
  <c r="N27" i="4"/>
  <c r="J27" i="4"/>
  <c r="H27" i="4"/>
  <c r="T27" i="4"/>
  <c r="T26" i="4"/>
  <c r="L26" i="4"/>
  <c r="X26" i="4"/>
  <c r="R26" i="4"/>
  <c r="T25" i="4"/>
  <c r="R25" i="4"/>
  <c r="L25" i="4"/>
  <c r="J25" i="4"/>
  <c r="X25" i="4"/>
  <c r="H25" i="4"/>
  <c r="X24" i="4"/>
  <c r="T24" i="4"/>
  <c r="R24" i="4"/>
  <c r="P24" i="4"/>
  <c r="L24" i="4"/>
  <c r="J24" i="4"/>
  <c r="H24" i="4"/>
  <c r="V24" i="4"/>
  <c r="V23" i="4"/>
  <c r="R23" i="4"/>
  <c r="N23" i="4"/>
  <c r="J23" i="4"/>
  <c r="H23" i="4"/>
  <c r="T23" i="4"/>
  <c r="T22" i="4"/>
  <c r="L22" i="4"/>
  <c r="X22" i="4"/>
  <c r="R22" i="4"/>
  <c r="T21" i="4"/>
  <c r="R21" i="4"/>
  <c r="L21" i="4"/>
  <c r="J21" i="4"/>
  <c r="X21" i="4"/>
  <c r="H21" i="4"/>
  <c r="X20" i="4"/>
  <c r="T20" i="4"/>
  <c r="R20" i="4"/>
  <c r="P20" i="4"/>
  <c r="L20" i="4"/>
  <c r="J20" i="4"/>
  <c r="H20" i="4"/>
  <c r="V20" i="4"/>
  <c r="V19" i="4"/>
  <c r="R19" i="4"/>
  <c r="N19" i="4"/>
  <c r="J19" i="4"/>
  <c r="H19" i="4"/>
  <c r="T19" i="4"/>
  <c r="T18" i="4"/>
  <c r="L18" i="4"/>
  <c r="X18" i="4"/>
  <c r="R18" i="4"/>
  <c r="T17" i="4"/>
  <c r="R17" i="4"/>
  <c r="L17" i="4"/>
  <c r="J17" i="4"/>
  <c r="X17" i="4"/>
  <c r="H17" i="4"/>
  <c r="X16" i="4"/>
  <c r="T16" i="4"/>
  <c r="R16" i="4"/>
  <c r="P16" i="4"/>
  <c r="L16" i="4"/>
  <c r="J16" i="4"/>
  <c r="H16" i="4"/>
  <c r="V16" i="4"/>
  <c r="V15" i="4"/>
  <c r="R15" i="4"/>
  <c r="N15" i="4"/>
  <c r="J15" i="4"/>
  <c r="H15" i="4"/>
  <c r="T15" i="4"/>
  <c r="T14" i="4"/>
  <c r="L14" i="4"/>
  <c r="X14" i="4"/>
  <c r="R14" i="4"/>
  <c r="T13" i="4"/>
  <c r="R13" i="4"/>
  <c r="L13" i="4"/>
  <c r="J13" i="4"/>
  <c r="X13" i="4"/>
  <c r="H13" i="4"/>
  <c r="X12" i="4"/>
  <c r="T12" i="4"/>
  <c r="R12" i="4"/>
  <c r="P12" i="4"/>
  <c r="L12" i="4"/>
  <c r="J12" i="4"/>
  <c r="H12" i="4"/>
  <c r="V12" i="4"/>
  <c r="V11" i="4"/>
  <c r="R11" i="4"/>
  <c r="N11" i="4"/>
  <c r="J11" i="4"/>
  <c r="H11" i="4"/>
  <c r="T11" i="4"/>
  <c r="T10" i="4"/>
  <c r="L10" i="4"/>
  <c r="X10" i="4"/>
  <c r="R10" i="4"/>
  <c r="T9" i="4"/>
  <c r="R9" i="4"/>
  <c r="L9" i="4"/>
  <c r="J9" i="4"/>
  <c r="X9" i="4"/>
  <c r="H9" i="4"/>
  <c r="X8" i="4"/>
  <c r="T8" i="4"/>
  <c r="R8" i="4"/>
  <c r="P8" i="4"/>
  <c r="L8" i="4"/>
  <c r="J8" i="4"/>
  <c r="H8" i="4"/>
  <c r="V8" i="4"/>
  <c r="V7" i="4"/>
  <c r="R7" i="4"/>
  <c r="N7" i="4"/>
  <c r="J7" i="4"/>
  <c r="H7" i="4"/>
  <c r="T7" i="4"/>
  <c r="T6" i="4"/>
  <c r="L6" i="4"/>
  <c r="X6" i="4"/>
  <c r="R6" i="4"/>
  <c r="T5" i="4"/>
  <c r="R5" i="4"/>
  <c r="L5" i="4"/>
  <c r="J5" i="4"/>
  <c r="H5" i="4"/>
  <c r="X4" i="4"/>
  <c r="T4" i="4"/>
  <c r="R4" i="4"/>
  <c r="P4" i="4"/>
  <c r="L4" i="4"/>
  <c r="J4" i="4"/>
  <c r="H4" i="4"/>
  <c r="V3" i="4"/>
  <c r="R3" i="4"/>
  <c r="N3" i="4"/>
  <c r="J3" i="4"/>
  <c r="H3" i="4"/>
  <c r="T3" i="4"/>
  <c r="T2" i="4"/>
  <c r="L2" i="4"/>
  <c r="X2" i="4"/>
  <c r="C85" i="2"/>
  <c r="W84" i="2"/>
  <c r="U84" i="2"/>
  <c r="S84" i="2"/>
  <c r="Q84" i="2"/>
  <c r="O84" i="2"/>
  <c r="M84" i="2"/>
  <c r="K84" i="2"/>
  <c r="I84" i="2"/>
  <c r="G84" i="2"/>
  <c r="E84" i="2"/>
  <c r="C84" i="2"/>
  <c r="W83" i="2"/>
  <c r="U83" i="2"/>
  <c r="S83" i="2"/>
  <c r="Q83" i="2"/>
  <c r="O83" i="2"/>
  <c r="M83" i="2"/>
  <c r="K83" i="2"/>
  <c r="I83" i="2"/>
  <c r="G83" i="2"/>
  <c r="E83" i="2"/>
  <c r="C83" i="2"/>
  <c r="W82" i="2"/>
  <c r="U82" i="2"/>
  <c r="S82" i="2"/>
  <c r="Q82" i="2"/>
  <c r="O82" i="2"/>
  <c r="M82" i="2"/>
  <c r="K82" i="2"/>
  <c r="I82" i="2"/>
  <c r="G82" i="2"/>
  <c r="E82" i="2"/>
  <c r="C82" i="2"/>
  <c r="W81" i="2"/>
  <c r="U81" i="2"/>
  <c r="S81" i="2"/>
  <c r="Q81" i="2"/>
  <c r="O81" i="2"/>
  <c r="M81" i="2"/>
  <c r="K81" i="2"/>
  <c r="I81" i="2"/>
  <c r="G81" i="2"/>
  <c r="E81" i="2"/>
  <c r="C81" i="2"/>
  <c r="V79" i="2"/>
  <c r="H79" i="10" s="1"/>
  <c r="J79" i="2"/>
  <c r="F79" i="10" s="1"/>
  <c r="T79" i="2"/>
  <c r="K79" i="10" s="1"/>
  <c r="P78" i="2"/>
  <c r="I78" i="10" s="1"/>
  <c r="X76" i="2"/>
  <c r="L76" i="10" s="1"/>
  <c r="V75" i="2"/>
  <c r="H75" i="10" s="1"/>
  <c r="R75" i="2"/>
  <c r="J75" i="10" s="1"/>
  <c r="J75" i="2"/>
  <c r="F75" i="10" s="1"/>
  <c r="H75" i="2"/>
  <c r="E75" i="10" s="1"/>
  <c r="T75" i="2"/>
  <c r="K75" i="10" s="1"/>
  <c r="P74" i="2"/>
  <c r="I74" i="10" s="1"/>
  <c r="N74" i="2"/>
  <c r="D74" i="10" s="1"/>
  <c r="L74" i="2"/>
  <c r="G74" i="10" s="1"/>
  <c r="T73" i="2"/>
  <c r="K73" i="10" s="1"/>
  <c r="T72" i="2"/>
  <c r="K72" i="10" s="1"/>
  <c r="T71" i="2"/>
  <c r="K71" i="10" s="1"/>
  <c r="X70" i="2"/>
  <c r="L70" i="10" s="1"/>
  <c r="T69" i="2"/>
  <c r="K69" i="10" s="1"/>
  <c r="N69" i="2"/>
  <c r="D69" i="10" s="1"/>
  <c r="T68" i="2"/>
  <c r="K68" i="10" s="1"/>
  <c r="P68" i="2"/>
  <c r="I68" i="10" s="1"/>
  <c r="V67" i="2"/>
  <c r="H67" i="10" s="1"/>
  <c r="R67" i="2"/>
  <c r="J67" i="10" s="1"/>
  <c r="J67" i="2"/>
  <c r="F67" i="10" s="1"/>
  <c r="H67" i="2"/>
  <c r="E67" i="10" s="1"/>
  <c r="T67" i="2"/>
  <c r="K67" i="10" s="1"/>
  <c r="P66" i="2"/>
  <c r="I66" i="10" s="1"/>
  <c r="T65" i="2"/>
  <c r="K65" i="10" s="1"/>
  <c r="N65" i="2"/>
  <c r="D65" i="10" s="1"/>
  <c r="L65" i="2"/>
  <c r="G65" i="10" s="1"/>
  <c r="P64" i="2"/>
  <c r="I64" i="10" s="1"/>
  <c r="V62" i="2"/>
  <c r="H62" i="10" s="1"/>
  <c r="R62" i="2"/>
  <c r="J62" i="10" s="1"/>
  <c r="P62" i="2"/>
  <c r="I62" i="10" s="1"/>
  <c r="J62" i="2"/>
  <c r="F62" i="10" s="1"/>
  <c r="H62" i="2"/>
  <c r="E62" i="10" s="1"/>
  <c r="F62" i="2"/>
  <c r="C62" i="10" s="1"/>
  <c r="T62" i="2"/>
  <c r="K62" i="10" s="1"/>
  <c r="V61" i="2"/>
  <c r="H61" i="10" s="1"/>
  <c r="L61" i="2"/>
  <c r="G61" i="10" s="1"/>
  <c r="H61" i="2"/>
  <c r="E61" i="10" s="1"/>
  <c r="T61" i="2"/>
  <c r="K61" i="10" s="1"/>
  <c r="N60" i="2"/>
  <c r="D60" i="10" s="1"/>
  <c r="R59" i="2"/>
  <c r="J59" i="10" s="1"/>
  <c r="V58" i="2"/>
  <c r="H58" i="10" s="1"/>
  <c r="J58" i="2"/>
  <c r="F58" i="10" s="1"/>
  <c r="T58" i="2"/>
  <c r="K58" i="10" s="1"/>
  <c r="L57" i="2"/>
  <c r="G57" i="10" s="1"/>
  <c r="N56" i="2"/>
  <c r="D56" i="10" s="1"/>
  <c r="J56" i="2"/>
  <c r="F56" i="10" s="1"/>
  <c r="R55" i="2"/>
  <c r="J55" i="10" s="1"/>
  <c r="T54" i="2"/>
  <c r="K54" i="10" s="1"/>
  <c r="V53" i="2"/>
  <c r="H53" i="10" s="1"/>
  <c r="H53" i="2"/>
  <c r="E53" i="10" s="1"/>
  <c r="T53" i="2"/>
  <c r="K53" i="10" s="1"/>
  <c r="N52" i="2"/>
  <c r="D52" i="10" s="1"/>
  <c r="R50" i="2"/>
  <c r="J50" i="10" s="1"/>
  <c r="P50" i="2"/>
  <c r="I50" i="10" s="1"/>
  <c r="H50" i="2"/>
  <c r="E50" i="10" s="1"/>
  <c r="F50" i="2"/>
  <c r="C50" i="10" s="1"/>
  <c r="T50" i="2"/>
  <c r="K50" i="10" s="1"/>
  <c r="V49" i="2"/>
  <c r="H49" i="10" s="1"/>
  <c r="L49" i="2"/>
  <c r="G49" i="10" s="1"/>
  <c r="H49" i="2"/>
  <c r="E49" i="10" s="1"/>
  <c r="T49" i="2"/>
  <c r="K49" i="10" s="1"/>
  <c r="N48" i="2"/>
  <c r="D48" i="10" s="1"/>
  <c r="V46" i="2"/>
  <c r="H46" i="10" s="1"/>
  <c r="R46" i="2"/>
  <c r="J46" i="10" s="1"/>
  <c r="J46" i="2"/>
  <c r="F46" i="10" s="1"/>
  <c r="H46" i="2"/>
  <c r="E46" i="10" s="1"/>
  <c r="T46" i="2"/>
  <c r="K46" i="10" s="1"/>
  <c r="L45" i="2"/>
  <c r="G45" i="10" s="1"/>
  <c r="N44" i="2"/>
  <c r="D44" i="10" s="1"/>
  <c r="J44" i="2"/>
  <c r="F44" i="10" s="1"/>
  <c r="R43" i="2"/>
  <c r="J43" i="10" s="1"/>
  <c r="T42" i="2"/>
  <c r="K42" i="10" s="1"/>
  <c r="V41" i="2"/>
  <c r="H41" i="10" s="1"/>
  <c r="T41" i="2"/>
  <c r="K41" i="10" s="1"/>
  <c r="L41" i="2"/>
  <c r="G41" i="10" s="1"/>
  <c r="H41" i="2"/>
  <c r="E41" i="10" s="1"/>
  <c r="F41" i="2"/>
  <c r="C41" i="10" s="1"/>
  <c r="P41" i="2"/>
  <c r="I41" i="10" s="1"/>
  <c r="N40" i="2"/>
  <c r="D40" i="10" s="1"/>
  <c r="J40" i="2"/>
  <c r="F40" i="10" s="1"/>
  <c r="J39" i="2"/>
  <c r="F39" i="10" s="1"/>
  <c r="T39" i="2"/>
  <c r="K39" i="10" s="1"/>
  <c r="V38" i="2"/>
  <c r="H38" i="10" s="1"/>
  <c r="R38" i="2"/>
  <c r="J38" i="10" s="1"/>
  <c r="P38" i="2"/>
  <c r="I38" i="10" s="1"/>
  <c r="J38" i="2"/>
  <c r="F38" i="10" s="1"/>
  <c r="H38" i="2"/>
  <c r="E38" i="10" s="1"/>
  <c r="F38" i="2"/>
  <c r="C38" i="10" s="1"/>
  <c r="T38" i="2"/>
  <c r="K38" i="10" s="1"/>
  <c r="T37" i="2"/>
  <c r="K37" i="10" s="1"/>
  <c r="L37" i="2"/>
  <c r="G37" i="10" s="1"/>
  <c r="H37" i="2"/>
  <c r="E37" i="10" s="1"/>
  <c r="V37" i="2"/>
  <c r="H37" i="10" s="1"/>
  <c r="T36" i="2"/>
  <c r="K36" i="10" s="1"/>
  <c r="L36" i="2"/>
  <c r="G36" i="10" s="1"/>
  <c r="F36" i="2"/>
  <c r="C36" i="10" s="1"/>
  <c r="V36" i="2"/>
  <c r="H36" i="10" s="1"/>
  <c r="L35" i="2"/>
  <c r="G35" i="10" s="1"/>
  <c r="V34" i="2"/>
  <c r="H34" i="10" s="1"/>
  <c r="P34" i="2"/>
  <c r="I34" i="10" s="1"/>
  <c r="J34" i="2"/>
  <c r="F34" i="10" s="1"/>
  <c r="F34" i="2"/>
  <c r="C34" i="10" s="1"/>
  <c r="T34" i="2"/>
  <c r="K34" i="10" s="1"/>
  <c r="T33" i="2"/>
  <c r="K33" i="10" s="1"/>
  <c r="H33" i="2"/>
  <c r="E33" i="10" s="1"/>
  <c r="L33" i="2"/>
  <c r="G33" i="10" s="1"/>
  <c r="V32" i="2"/>
  <c r="H32" i="10" s="1"/>
  <c r="T32" i="2"/>
  <c r="K32" i="10" s="1"/>
  <c r="L32" i="2"/>
  <c r="G32" i="10" s="1"/>
  <c r="J32" i="2"/>
  <c r="F32" i="10" s="1"/>
  <c r="F32" i="2"/>
  <c r="C32" i="10" s="1"/>
  <c r="R32" i="2"/>
  <c r="J32" i="10" s="1"/>
  <c r="X31" i="2"/>
  <c r="L31" i="10" s="1"/>
  <c r="J31" i="2"/>
  <c r="F31" i="10" s="1"/>
  <c r="T31" i="2"/>
  <c r="K31" i="10" s="1"/>
  <c r="V30" i="2"/>
  <c r="H30" i="10" s="1"/>
  <c r="R30" i="2"/>
  <c r="J30" i="10" s="1"/>
  <c r="P30" i="2"/>
  <c r="I30" i="10" s="1"/>
  <c r="J30" i="2"/>
  <c r="F30" i="10" s="1"/>
  <c r="H30" i="2"/>
  <c r="E30" i="10" s="1"/>
  <c r="F30" i="2"/>
  <c r="C30" i="10" s="1"/>
  <c r="T30" i="2"/>
  <c r="K30" i="10" s="1"/>
  <c r="T29" i="2"/>
  <c r="K29" i="10" s="1"/>
  <c r="L29" i="2"/>
  <c r="G29" i="10" s="1"/>
  <c r="H29" i="2"/>
  <c r="E29" i="10" s="1"/>
  <c r="V29" i="2"/>
  <c r="H29" i="10" s="1"/>
  <c r="V28" i="2"/>
  <c r="H28" i="10" s="1"/>
  <c r="J28" i="2"/>
  <c r="F28" i="10" s="1"/>
  <c r="T28" i="2"/>
  <c r="K28" i="10" s="1"/>
  <c r="L27" i="2"/>
  <c r="G27" i="10" s="1"/>
  <c r="X27" i="2"/>
  <c r="L27" i="10" s="1"/>
  <c r="R26" i="2"/>
  <c r="J26" i="10" s="1"/>
  <c r="H26" i="2"/>
  <c r="E26" i="10" s="1"/>
  <c r="T26" i="2"/>
  <c r="K26" i="10" s="1"/>
  <c r="L25" i="2"/>
  <c r="G25" i="10" s="1"/>
  <c r="H25" i="2"/>
  <c r="E25" i="10" s="1"/>
  <c r="R24" i="2"/>
  <c r="J24" i="10" s="1"/>
  <c r="L24" i="2"/>
  <c r="G24" i="10" s="1"/>
  <c r="R23" i="2"/>
  <c r="J23" i="10" s="1"/>
  <c r="X23" i="2"/>
  <c r="L23" i="10" s="1"/>
  <c r="X22" i="2"/>
  <c r="L22" i="10" s="1"/>
  <c r="X21" i="2"/>
  <c r="L21" i="10" s="1"/>
  <c r="R20" i="2"/>
  <c r="J20" i="10" s="1"/>
  <c r="J20" i="2"/>
  <c r="F20" i="10" s="1"/>
  <c r="X20" i="2"/>
  <c r="L20" i="10" s="1"/>
  <c r="R19" i="2"/>
  <c r="J19" i="10" s="1"/>
  <c r="X19" i="2"/>
  <c r="L19" i="10" s="1"/>
  <c r="X18" i="2"/>
  <c r="L18" i="10" s="1"/>
  <c r="X17" i="2"/>
  <c r="L17" i="10" s="1"/>
  <c r="R16" i="2"/>
  <c r="J16" i="10" s="1"/>
  <c r="J16" i="2"/>
  <c r="F16" i="10" s="1"/>
  <c r="X16" i="2"/>
  <c r="L16" i="10" s="1"/>
  <c r="R15" i="2"/>
  <c r="J15" i="10" s="1"/>
  <c r="X15" i="2"/>
  <c r="L15" i="10" s="1"/>
  <c r="X14" i="2"/>
  <c r="L14" i="10" s="1"/>
  <c r="X13" i="2"/>
  <c r="L13" i="10" s="1"/>
  <c r="V12" i="2"/>
  <c r="H12" i="10" s="1"/>
  <c r="V11" i="2"/>
  <c r="H11" i="10" s="1"/>
  <c r="J11" i="2"/>
  <c r="F11" i="10" s="1"/>
  <c r="T11" i="2"/>
  <c r="K11" i="10" s="1"/>
  <c r="T10" i="2"/>
  <c r="K10" i="10" s="1"/>
  <c r="L10" i="2"/>
  <c r="G10" i="10" s="1"/>
  <c r="R9" i="2"/>
  <c r="J9" i="10" s="1"/>
  <c r="X9" i="2"/>
  <c r="L9" i="10" s="1"/>
  <c r="X8" i="2"/>
  <c r="L8" i="10" s="1"/>
  <c r="X7" i="2"/>
  <c r="L7" i="10" s="1"/>
  <c r="J6" i="2"/>
  <c r="F6" i="10" s="1"/>
  <c r="R4" i="2"/>
  <c r="J4" i="10" s="1"/>
  <c r="X3" i="2"/>
  <c r="L3" i="10" s="1"/>
  <c r="P3" i="2"/>
  <c r="I3" i="10" s="1"/>
  <c r="J3" i="2"/>
  <c r="F3" i="10" s="1"/>
  <c r="H3" i="2"/>
  <c r="E3" i="10" s="1"/>
  <c r="R3" i="2"/>
  <c r="J3" i="10" s="1"/>
  <c r="N2" i="2"/>
  <c r="D2" i="10" s="1"/>
  <c r="V2" i="2"/>
  <c r="H2" i="10" s="1"/>
  <c r="D85" i="8" l="1"/>
  <c r="D81" i="8"/>
  <c r="F81" i="8" s="1"/>
  <c r="D82" i="8"/>
  <c r="F82" i="8" s="1"/>
  <c r="D84" i="8"/>
  <c r="F84" i="8" s="1"/>
  <c r="F85" i="8"/>
  <c r="F3" i="8"/>
  <c r="F5" i="8"/>
  <c r="F2" i="8"/>
  <c r="F4" i="8"/>
  <c r="D83" i="8"/>
  <c r="F83" i="8" s="1"/>
  <c r="D85" i="4"/>
  <c r="N85" i="4" s="1"/>
  <c r="D83" i="4"/>
  <c r="J83" i="4" s="1"/>
  <c r="X47" i="4"/>
  <c r="P47" i="4"/>
  <c r="T52" i="4"/>
  <c r="L52" i="4"/>
  <c r="H57" i="4"/>
  <c r="J57" i="4"/>
  <c r="R57" i="4"/>
  <c r="H61" i="4"/>
  <c r="V61" i="4"/>
  <c r="J61" i="4"/>
  <c r="R62" i="4"/>
  <c r="J62" i="4"/>
  <c r="V62" i="4"/>
  <c r="H62" i="4"/>
  <c r="X66" i="4"/>
  <c r="L66" i="4"/>
  <c r="X77" i="4"/>
  <c r="P77" i="4"/>
  <c r="L77" i="4"/>
  <c r="T77" i="4"/>
  <c r="L78" i="4"/>
  <c r="T78" i="4"/>
  <c r="N2" i="4"/>
  <c r="V2" i="4"/>
  <c r="P3" i="4"/>
  <c r="X3" i="4"/>
  <c r="X7" i="4"/>
  <c r="V10" i="4"/>
  <c r="X11" i="4"/>
  <c r="V14" i="4"/>
  <c r="P15" i="4"/>
  <c r="X15" i="4"/>
  <c r="N18" i="4"/>
  <c r="P19" i="4"/>
  <c r="N22" i="4"/>
  <c r="P23" i="4"/>
  <c r="X23" i="4"/>
  <c r="N26" i="4"/>
  <c r="P27" i="4"/>
  <c r="X27" i="4"/>
  <c r="V30" i="4"/>
  <c r="P31" i="4"/>
  <c r="N34" i="4"/>
  <c r="X35" i="4"/>
  <c r="N43" i="4"/>
  <c r="R44" i="4"/>
  <c r="J44" i="4"/>
  <c r="N44" i="4"/>
  <c r="L47" i="4"/>
  <c r="H50" i="4"/>
  <c r="V50" i="4"/>
  <c r="N50" i="4"/>
  <c r="R51" i="4"/>
  <c r="J51" i="4"/>
  <c r="H51" i="4"/>
  <c r="X52" i="4"/>
  <c r="V57" i="4"/>
  <c r="X61" i="4"/>
  <c r="P61" i="4"/>
  <c r="L61" i="4"/>
  <c r="T61" i="4"/>
  <c r="L62" i="4"/>
  <c r="T62" i="4"/>
  <c r="T67" i="4"/>
  <c r="L67" i="4"/>
  <c r="P67" i="4"/>
  <c r="V68" i="4"/>
  <c r="N68" i="4"/>
  <c r="R68" i="4"/>
  <c r="H68" i="4"/>
  <c r="V72" i="4"/>
  <c r="N72" i="4"/>
  <c r="J72" i="4"/>
  <c r="R72" i="4"/>
  <c r="H72" i="4"/>
  <c r="R74" i="4"/>
  <c r="J74" i="4"/>
  <c r="H74" i="4"/>
  <c r="F83" i="4"/>
  <c r="L83" i="4" s="1"/>
  <c r="H2" i="4"/>
  <c r="P2" i="4"/>
  <c r="D82" i="4"/>
  <c r="V82" i="4" s="1"/>
  <c r="F84" i="4"/>
  <c r="T84" i="4" s="1"/>
  <c r="N5" i="4"/>
  <c r="V5" i="4"/>
  <c r="H6" i="4"/>
  <c r="P6" i="4"/>
  <c r="N9" i="4"/>
  <c r="V9" i="4"/>
  <c r="H10" i="4"/>
  <c r="P10" i="4"/>
  <c r="N13" i="4"/>
  <c r="V13" i="4"/>
  <c r="H14" i="4"/>
  <c r="P14" i="4"/>
  <c r="N17" i="4"/>
  <c r="V17" i="4"/>
  <c r="H18" i="4"/>
  <c r="P18" i="4"/>
  <c r="N21" i="4"/>
  <c r="V21" i="4"/>
  <c r="H22" i="4"/>
  <c r="P22" i="4"/>
  <c r="N25" i="4"/>
  <c r="V25" i="4"/>
  <c r="H26" i="4"/>
  <c r="P26" i="4"/>
  <c r="N29" i="4"/>
  <c r="V29" i="4"/>
  <c r="H30" i="4"/>
  <c r="P30" i="4"/>
  <c r="N33" i="4"/>
  <c r="V33" i="4"/>
  <c r="H34" i="4"/>
  <c r="P34" i="4"/>
  <c r="V36" i="4"/>
  <c r="N39" i="4"/>
  <c r="R40" i="4"/>
  <c r="J40" i="4"/>
  <c r="N40" i="4"/>
  <c r="H42" i="4"/>
  <c r="X43" i="4"/>
  <c r="P43" i="4"/>
  <c r="R43" i="4"/>
  <c r="P44" i="4"/>
  <c r="T48" i="4"/>
  <c r="L48" i="4"/>
  <c r="R50" i="4"/>
  <c r="X51" i="4"/>
  <c r="P51" i="4"/>
  <c r="V51" i="4"/>
  <c r="V56" i="4"/>
  <c r="N56" i="4"/>
  <c r="J56" i="4"/>
  <c r="R56" i="4"/>
  <c r="H56" i="4"/>
  <c r="R58" i="4"/>
  <c r="J58" i="4"/>
  <c r="H58" i="4"/>
  <c r="N61" i="4"/>
  <c r="N62" i="4"/>
  <c r="P66" i="4"/>
  <c r="T71" i="4"/>
  <c r="L71" i="4"/>
  <c r="X71" i="4"/>
  <c r="P71" i="4"/>
  <c r="V74" i="4"/>
  <c r="P78" i="4"/>
  <c r="F81" i="4"/>
  <c r="L81" i="4" s="1"/>
  <c r="D84" i="4"/>
  <c r="V84" i="4" s="1"/>
  <c r="T41" i="4"/>
  <c r="L41" i="4"/>
  <c r="V42" i="4"/>
  <c r="N42" i="4"/>
  <c r="F85" i="4"/>
  <c r="T85" i="4" s="1"/>
  <c r="N6" i="4"/>
  <c r="V6" i="4"/>
  <c r="P7" i="4"/>
  <c r="N10" i="4"/>
  <c r="P11" i="4"/>
  <c r="N14" i="4"/>
  <c r="V18" i="4"/>
  <c r="X19" i="4"/>
  <c r="V22" i="4"/>
  <c r="V26" i="4"/>
  <c r="N30" i="4"/>
  <c r="X31" i="4"/>
  <c r="V34" i="4"/>
  <c r="P35" i="4"/>
  <c r="T37" i="4"/>
  <c r="L37" i="4"/>
  <c r="V38" i="4"/>
  <c r="N38" i="4"/>
  <c r="J2" i="4"/>
  <c r="R2" i="4"/>
  <c r="D81" i="4"/>
  <c r="H81" i="4" s="1"/>
  <c r="L3" i="4"/>
  <c r="F82" i="4"/>
  <c r="P82" i="4" s="1"/>
  <c r="N4" i="4"/>
  <c r="V4" i="4"/>
  <c r="P5" i="4"/>
  <c r="X5" i="4"/>
  <c r="J6" i="4"/>
  <c r="L7" i="4"/>
  <c r="N8" i="4"/>
  <c r="P9" i="4"/>
  <c r="J10" i="4"/>
  <c r="L11" i="4"/>
  <c r="N12" i="4"/>
  <c r="P13" i="4"/>
  <c r="J14" i="4"/>
  <c r="L15" i="4"/>
  <c r="N16" i="4"/>
  <c r="P17" i="4"/>
  <c r="J18" i="4"/>
  <c r="L19" i="4"/>
  <c r="N20" i="4"/>
  <c r="P21" i="4"/>
  <c r="J22" i="4"/>
  <c r="L23" i="4"/>
  <c r="N24" i="4"/>
  <c r="P25" i="4"/>
  <c r="J26" i="4"/>
  <c r="L27" i="4"/>
  <c r="N28" i="4"/>
  <c r="P29" i="4"/>
  <c r="J30" i="4"/>
  <c r="L31" i="4"/>
  <c r="N32" i="4"/>
  <c r="P33" i="4"/>
  <c r="J34" i="4"/>
  <c r="L35" i="4"/>
  <c r="N36" i="4"/>
  <c r="H38" i="4"/>
  <c r="R38" i="4"/>
  <c r="X39" i="4"/>
  <c r="P39" i="4"/>
  <c r="R39" i="4"/>
  <c r="X41" i="4"/>
  <c r="J42" i="4"/>
  <c r="J43" i="4"/>
  <c r="T43" i="4"/>
  <c r="H44" i="4"/>
  <c r="T45" i="4"/>
  <c r="L45" i="4"/>
  <c r="P45" i="4"/>
  <c r="H46" i="4"/>
  <c r="V46" i="4"/>
  <c r="N46" i="4"/>
  <c r="R47" i="4"/>
  <c r="J47" i="4"/>
  <c r="H47" i="4"/>
  <c r="T47" i="4"/>
  <c r="X48" i="4"/>
  <c r="J50" i="4"/>
  <c r="L51" i="4"/>
  <c r="P52" i="4"/>
  <c r="R54" i="4"/>
  <c r="H54" i="4"/>
  <c r="N54" i="4"/>
  <c r="T55" i="4"/>
  <c r="L55" i="4"/>
  <c r="X55" i="4"/>
  <c r="P55" i="4"/>
  <c r="N57" i="4"/>
  <c r="V58" i="4"/>
  <c r="R61" i="4"/>
  <c r="P62" i="4"/>
  <c r="X65" i="4"/>
  <c r="P65" i="4"/>
  <c r="L65" i="4"/>
  <c r="T66" i="4"/>
  <c r="J68" i="4"/>
  <c r="H73" i="4"/>
  <c r="J73" i="4"/>
  <c r="R73" i="4"/>
  <c r="H77" i="4"/>
  <c r="V77" i="4"/>
  <c r="J77" i="4"/>
  <c r="R78" i="4"/>
  <c r="J78" i="4"/>
  <c r="V78" i="4"/>
  <c r="H78" i="4"/>
  <c r="X78" i="4"/>
  <c r="J48" i="4"/>
  <c r="L49" i="4"/>
  <c r="J52" i="4"/>
  <c r="L53" i="4"/>
  <c r="X57" i="4"/>
  <c r="P57" i="4"/>
  <c r="T63" i="4"/>
  <c r="L63" i="4"/>
  <c r="P63" i="4"/>
  <c r="V64" i="4"/>
  <c r="N64" i="4"/>
  <c r="V65" i="4"/>
  <c r="N69" i="4"/>
  <c r="R70" i="4"/>
  <c r="J70" i="4"/>
  <c r="N70" i="4"/>
  <c r="X70" i="4"/>
  <c r="X73" i="4"/>
  <c r="P73" i="4"/>
  <c r="T79" i="4"/>
  <c r="L79" i="4"/>
  <c r="P79" i="4"/>
  <c r="T81" i="4"/>
  <c r="T59" i="4"/>
  <c r="L59" i="4"/>
  <c r="P59" i="4"/>
  <c r="V60" i="4"/>
  <c r="N60" i="4"/>
  <c r="N65" i="4"/>
  <c r="R66" i="4"/>
  <c r="J66" i="4"/>
  <c r="N66" i="4"/>
  <c r="X69" i="4"/>
  <c r="P69" i="4"/>
  <c r="T75" i="4"/>
  <c r="L75" i="4"/>
  <c r="P75" i="4"/>
  <c r="V76" i="4"/>
  <c r="N76" i="4"/>
  <c r="X2" i="2"/>
  <c r="L2" i="10" s="1"/>
  <c r="R12" i="2"/>
  <c r="J12" i="10" s="1"/>
  <c r="N42" i="2"/>
  <c r="D42" i="10" s="1"/>
  <c r="N54" i="2"/>
  <c r="D54" i="10" s="1"/>
  <c r="P57" i="2"/>
  <c r="I57" i="10" s="1"/>
  <c r="F2" i="2"/>
  <c r="C2" i="10" s="1"/>
  <c r="M2" i="10" s="1"/>
  <c r="J4" i="2"/>
  <c r="F4" i="10" s="1"/>
  <c r="R6" i="2"/>
  <c r="J6" i="10" s="1"/>
  <c r="J7" i="2"/>
  <c r="F7" i="10" s="1"/>
  <c r="N11" i="2"/>
  <c r="D11" i="10" s="1"/>
  <c r="X11" i="2"/>
  <c r="L11" i="10" s="1"/>
  <c r="H12" i="2"/>
  <c r="E12" i="10" s="1"/>
  <c r="X12" i="2"/>
  <c r="L12" i="10" s="1"/>
  <c r="J13" i="2"/>
  <c r="F13" i="10" s="1"/>
  <c r="J17" i="2"/>
  <c r="F17" i="10" s="1"/>
  <c r="J21" i="2"/>
  <c r="F21" i="10" s="1"/>
  <c r="F24" i="2"/>
  <c r="C24" i="10" s="1"/>
  <c r="T24" i="2"/>
  <c r="K24" i="10" s="1"/>
  <c r="T25" i="2"/>
  <c r="K25" i="10" s="1"/>
  <c r="J26" i="2"/>
  <c r="F26" i="10" s="1"/>
  <c r="V26" i="2"/>
  <c r="H26" i="10" s="1"/>
  <c r="R27" i="2"/>
  <c r="J27" i="10" s="1"/>
  <c r="L28" i="2"/>
  <c r="G28" i="10" s="1"/>
  <c r="L31" i="2"/>
  <c r="G31" i="10" s="1"/>
  <c r="V33" i="2"/>
  <c r="H33" i="10" s="1"/>
  <c r="N34" i="2"/>
  <c r="D34" i="10" s="1"/>
  <c r="M34" i="10" s="1"/>
  <c r="X34" i="2"/>
  <c r="L34" i="10" s="1"/>
  <c r="H35" i="2"/>
  <c r="E35" i="10" s="1"/>
  <c r="T35" i="2"/>
  <c r="K35" i="10" s="1"/>
  <c r="R36" i="2"/>
  <c r="J36" i="10" s="1"/>
  <c r="L39" i="2"/>
  <c r="G39" i="10" s="1"/>
  <c r="F42" i="2"/>
  <c r="C42" i="10" s="1"/>
  <c r="P42" i="2"/>
  <c r="I42" i="10" s="1"/>
  <c r="F45" i="2"/>
  <c r="C45" i="10" s="1"/>
  <c r="T45" i="2"/>
  <c r="K45" i="10" s="1"/>
  <c r="L53" i="2"/>
  <c r="G53" i="10" s="1"/>
  <c r="F54" i="2"/>
  <c r="C54" i="10" s="1"/>
  <c r="P54" i="2"/>
  <c r="I54" i="10" s="1"/>
  <c r="F57" i="2"/>
  <c r="C57" i="10" s="1"/>
  <c r="T57" i="2"/>
  <c r="K57" i="10" s="1"/>
  <c r="N58" i="2"/>
  <c r="D58" i="10" s="1"/>
  <c r="X58" i="2"/>
  <c r="L58" i="10" s="1"/>
  <c r="F71" i="2"/>
  <c r="C71" i="10" s="1"/>
  <c r="P71" i="2"/>
  <c r="I71" i="10" s="1"/>
  <c r="N78" i="2"/>
  <c r="D78" i="10" s="1"/>
  <c r="N79" i="2"/>
  <c r="D79" i="10" s="1"/>
  <c r="X79" i="2"/>
  <c r="L79" i="10" s="1"/>
  <c r="R35" i="2"/>
  <c r="J35" i="10" s="1"/>
  <c r="X42" i="2"/>
  <c r="L42" i="10" s="1"/>
  <c r="X71" i="2"/>
  <c r="L71" i="10" s="1"/>
  <c r="R2" i="2"/>
  <c r="J2" i="10" s="1"/>
  <c r="R7" i="2"/>
  <c r="J7" i="10" s="1"/>
  <c r="J8" i="2"/>
  <c r="F8" i="10" s="1"/>
  <c r="F11" i="2"/>
  <c r="C11" i="10" s="1"/>
  <c r="M11" i="10" s="1"/>
  <c r="P11" i="2"/>
  <c r="I11" i="10" s="1"/>
  <c r="J12" i="2"/>
  <c r="F12" i="10" s="1"/>
  <c r="R13" i="2"/>
  <c r="J13" i="10" s="1"/>
  <c r="J14" i="2"/>
  <c r="F14" i="10" s="1"/>
  <c r="R17" i="2"/>
  <c r="J17" i="10" s="1"/>
  <c r="J18" i="2"/>
  <c r="F18" i="10" s="1"/>
  <c r="R21" i="2"/>
  <c r="J21" i="10" s="1"/>
  <c r="J22" i="2"/>
  <c r="F22" i="10" s="1"/>
  <c r="J24" i="2"/>
  <c r="F24" i="10" s="1"/>
  <c r="V24" i="2"/>
  <c r="H24" i="10" s="1"/>
  <c r="V25" i="2"/>
  <c r="H25" i="10" s="1"/>
  <c r="N26" i="2"/>
  <c r="D26" i="10" s="1"/>
  <c r="X26" i="2"/>
  <c r="L26" i="10" s="1"/>
  <c r="H27" i="2"/>
  <c r="E27" i="10" s="1"/>
  <c r="T27" i="2"/>
  <c r="K27" i="10" s="1"/>
  <c r="R28" i="2"/>
  <c r="J28" i="10" s="1"/>
  <c r="R31" i="2"/>
  <c r="J31" i="10" s="1"/>
  <c r="J35" i="2"/>
  <c r="F35" i="10" s="1"/>
  <c r="X35" i="2"/>
  <c r="L35" i="10" s="1"/>
  <c r="R39" i="2"/>
  <c r="J39" i="10" s="1"/>
  <c r="H42" i="2"/>
  <c r="E42" i="10" s="1"/>
  <c r="R42" i="2"/>
  <c r="J42" i="10" s="1"/>
  <c r="H45" i="2"/>
  <c r="E45" i="10" s="1"/>
  <c r="V45" i="2"/>
  <c r="H45" i="10" s="1"/>
  <c r="N46" i="2"/>
  <c r="D46" i="10" s="1"/>
  <c r="X46" i="2"/>
  <c r="L46" i="10" s="1"/>
  <c r="J48" i="2"/>
  <c r="F48" i="10" s="1"/>
  <c r="P49" i="2"/>
  <c r="I49" i="10" s="1"/>
  <c r="J50" i="2"/>
  <c r="F50" i="10" s="1"/>
  <c r="V50" i="2"/>
  <c r="H50" i="10" s="1"/>
  <c r="J52" i="2"/>
  <c r="F52" i="10" s="1"/>
  <c r="P53" i="2"/>
  <c r="I53" i="10" s="1"/>
  <c r="H54" i="2"/>
  <c r="E54" i="10" s="1"/>
  <c r="R54" i="2"/>
  <c r="J54" i="10" s="1"/>
  <c r="H57" i="2"/>
  <c r="E57" i="10" s="1"/>
  <c r="V57" i="2"/>
  <c r="H57" i="10" s="1"/>
  <c r="F58" i="2"/>
  <c r="C58" i="10" s="1"/>
  <c r="P58" i="2"/>
  <c r="I58" i="10" s="1"/>
  <c r="J60" i="2"/>
  <c r="F60" i="10" s="1"/>
  <c r="P61" i="2"/>
  <c r="I61" i="10" s="1"/>
  <c r="J64" i="2"/>
  <c r="F64" i="10" s="1"/>
  <c r="N67" i="2"/>
  <c r="D67" i="10" s="1"/>
  <c r="X67" i="2"/>
  <c r="L67" i="10" s="1"/>
  <c r="H71" i="2"/>
  <c r="E71" i="10" s="1"/>
  <c r="R71" i="2"/>
  <c r="J71" i="10" s="1"/>
  <c r="N75" i="2"/>
  <c r="D75" i="10" s="1"/>
  <c r="X75" i="2"/>
  <c r="L75" i="10" s="1"/>
  <c r="F79" i="2"/>
  <c r="C79" i="10" s="1"/>
  <c r="M79" i="10" s="1"/>
  <c r="P79" i="2"/>
  <c r="I79" i="10" s="1"/>
  <c r="P45" i="2"/>
  <c r="I45" i="10" s="1"/>
  <c r="X54" i="2"/>
  <c r="L54" i="10" s="1"/>
  <c r="N71" i="2"/>
  <c r="D71" i="10" s="1"/>
  <c r="P2" i="2"/>
  <c r="I2" i="10" s="1"/>
  <c r="H2" i="2"/>
  <c r="E2" i="10" s="1"/>
  <c r="L4" i="2"/>
  <c r="G4" i="10" s="1"/>
  <c r="J2" i="2"/>
  <c r="F2" i="10" s="1"/>
  <c r="R8" i="2"/>
  <c r="J8" i="10" s="1"/>
  <c r="J9" i="2"/>
  <c r="F9" i="10" s="1"/>
  <c r="H11" i="2"/>
  <c r="E11" i="10" s="1"/>
  <c r="R11" i="2"/>
  <c r="J11" i="10" s="1"/>
  <c r="P12" i="2"/>
  <c r="I12" i="10" s="1"/>
  <c r="R14" i="2"/>
  <c r="J14" i="10" s="1"/>
  <c r="J15" i="2"/>
  <c r="F15" i="10" s="1"/>
  <c r="R18" i="2"/>
  <c r="J18" i="10" s="1"/>
  <c r="J19" i="2"/>
  <c r="F19" i="10" s="1"/>
  <c r="R22" i="2"/>
  <c r="J22" i="10" s="1"/>
  <c r="J23" i="2"/>
  <c r="F23" i="10" s="1"/>
  <c r="F26" i="2"/>
  <c r="C26" i="10" s="1"/>
  <c r="P26" i="2"/>
  <c r="I26" i="10" s="1"/>
  <c r="J27" i="2"/>
  <c r="F27" i="10" s="1"/>
  <c r="F28" i="2"/>
  <c r="C28" i="10" s="1"/>
  <c r="N30" i="2"/>
  <c r="D30" i="10" s="1"/>
  <c r="M30" i="10" s="1"/>
  <c r="X30" i="2"/>
  <c r="L30" i="10" s="1"/>
  <c r="H31" i="2"/>
  <c r="E31" i="10" s="1"/>
  <c r="H34" i="2"/>
  <c r="E34" i="10" s="1"/>
  <c r="R34" i="2"/>
  <c r="J34" i="10" s="1"/>
  <c r="J36" i="2"/>
  <c r="F36" i="10" s="1"/>
  <c r="N38" i="2"/>
  <c r="D38" i="10" s="1"/>
  <c r="M38" i="10" s="1"/>
  <c r="X38" i="2"/>
  <c r="L38" i="10" s="1"/>
  <c r="H39" i="2"/>
  <c r="E39" i="10" s="1"/>
  <c r="J42" i="2"/>
  <c r="F42" i="10" s="1"/>
  <c r="V42" i="2"/>
  <c r="H42" i="10" s="1"/>
  <c r="F46" i="2"/>
  <c r="C46" i="10" s="1"/>
  <c r="P46" i="2"/>
  <c r="I46" i="10" s="1"/>
  <c r="F49" i="2"/>
  <c r="C49" i="10" s="1"/>
  <c r="N50" i="2"/>
  <c r="D50" i="10" s="1"/>
  <c r="M50" i="10" s="1"/>
  <c r="X50" i="2"/>
  <c r="L50" i="10" s="1"/>
  <c r="F53" i="2"/>
  <c r="C53" i="10" s="1"/>
  <c r="J54" i="2"/>
  <c r="F54" i="10" s="1"/>
  <c r="V54" i="2"/>
  <c r="H54" i="10" s="1"/>
  <c r="H58" i="2"/>
  <c r="E58" i="10" s="1"/>
  <c r="R58" i="2"/>
  <c r="J58" i="10" s="1"/>
  <c r="F61" i="2"/>
  <c r="C61" i="10" s="1"/>
  <c r="N62" i="2"/>
  <c r="D62" i="10" s="1"/>
  <c r="M62" i="10" s="1"/>
  <c r="X62" i="2"/>
  <c r="L62" i="10" s="1"/>
  <c r="F67" i="2"/>
  <c r="C67" i="10" s="1"/>
  <c r="P67" i="2"/>
  <c r="I67" i="10" s="1"/>
  <c r="J71" i="2"/>
  <c r="F71" i="10" s="1"/>
  <c r="V71" i="2"/>
  <c r="H71" i="10" s="1"/>
  <c r="F75" i="2"/>
  <c r="C75" i="10" s="1"/>
  <c r="P75" i="2"/>
  <c r="I75" i="10" s="1"/>
  <c r="H79" i="2"/>
  <c r="E79" i="10" s="1"/>
  <c r="R79" i="2"/>
  <c r="J79" i="10" s="1"/>
  <c r="D84" i="2"/>
  <c r="AA84" i="2" s="1"/>
  <c r="X5" i="2"/>
  <c r="L5" i="10" s="1"/>
  <c r="P5" i="2"/>
  <c r="I5" i="10" s="1"/>
  <c r="H5" i="2"/>
  <c r="E5" i="10" s="1"/>
  <c r="V5" i="2"/>
  <c r="H5" i="10" s="1"/>
  <c r="N5" i="2"/>
  <c r="D5" i="10" s="1"/>
  <c r="F5" i="2"/>
  <c r="C5" i="10" s="1"/>
  <c r="T5" i="2"/>
  <c r="K5" i="10" s="1"/>
  <c r="V51" i="2"/>
  <c r="H51" i="10" s="1"/>
  <c r="N51" i="2"/>
  <c r="D51" i="10" s="1"/>
  <c r="F51" i="2"/>
  <c r="C51" i="10" s="1"/>
  <c r="X51" i="2"/>
  <c r="L51" i="10" s="1"/>
  <c r="L51" i="2"/>
  <c r="G51" i="10" s="1"/>
  <c r="P51" i="2"/>
  <c r="I51" i="10" s="1"/>
  <c r="J51" i="2"/>
  <c r="F51" i="10" s="1"/>
  <c r="T51" i="2"/>
  <c r="K51" i="10" s="1"/>
  <c r="H51" i="2"/>
  <c r="E51" i="10" s="1"/>
  <c r="J5" i="2"/>
  <c r="F5" i="10" s="1"/>
  <c r="T6" i="2"/>
  <c r="K6" i="10" s="1"/>
  <c r="V47" i="2"/>
  <c r="H47" i="10" s="1"/>
  <c r="N47" i="2"/>
  <c r="D47" i="10" s="1"/>
  <c r="F47" i="2"/>
  <c r="C47" i="10" s="1"/>
  <c r="X47" i="2"/>
  <c r="L47" i="10" s="1"/>
  <c r="L47" i="2"/>
  <c r="G47" i="10" s="1"/>
  <c r="P47" i="2"/>
  <c r="I47" i="10" s="1"/>
  <c r="J47" i="2"/>
  <c r="F47" i="10" s="1"/>
  <c r="T47" i="2"/>
  <c r="K47" i="10" s="1"/>
  <c r="H47" i="2"/>
  <c r="E47" i="10" s="1"/>
  <c r="R51" i="2"/>
  <c r="J51" i="10" s="1"/>
  <c r="V63" i="2"/>
  <c r="H63" i="10" s="1"/>
  <c r="N63" i="2"/>
  <c r="D63" i="10" s="1"/>
  <c r="F63" i="2"/>
  <c r="C63" i="10" s="1"/>
  <c r="X63" i="2"/>
  <c r="L63" i="10" s="1"/>
  <c r="L63" i="2"/>
  <c r="G63" i="10" s="1"/>
  <c r="P63" i="2"/>
  <c r="I63" i="10" s="1"/>
  <c r="J63" i="2"/>
  <c r="F63" i="10" s="1"/>
  <c r="T63" i="2"/>
  <c r="K63" i="10" s="1"/>
  <c r="H63" i="2"/>
  <c r="E63" i="10" s="1"/>
  <c r="S85" i="2"/>
  <c r="L5" i="2"/>
  <c r="G5" i="10" s="1"/>
  <c r="R10" i="2"/>
  <c r="J10" i="10" s="1"/>
  <c r="J10" i="2"/>
  <c r="F10" i="10" s="1"/>
  <c r="X10" i="2"/>
  <c r="L10" i="10" s="1"/>
  <c r="P10" i="2"/>
  <c r="I10" i="10" s="1"/>
  <c r="H10" i="2"/>
  <c r="E10" i="10" s="1"/>
  <c r="V10" i="2"/>
  <c r="H10" i="10" s="1"/>
  <c r="N10" i="2"/>
  <c r="D10" i="10" s="1"/>
  <c r="F10" i="2"/>
  <c r="C10" i="10" s="1"/>
  <c r="V43" i="2"/>
  <c r="H43" i="10" s="1"/>
  <c r="N43" i="2"/>
  <c r="D43" i="10" s="1"/>
  <c r="F43" i="2"/>
  <c r="C43" i="10" s="1"/>
  <c r="X43" i="2"/>
  <c r="L43" i="10" s="1"/>
  <c r="L43" i="2"/>
  <c r="G43" i="10" s="1"/>
  <c r="P43" i="2"/>
  <c r="I43" i="10" s="1"/>
  <c r="J43" i="2"/>
  <c r="F43" i="10" s="1"/>
  <c r="T43" i="2"/>
  <c r="K43" i="10" s="1"/>
  <c r="H43" i="2"/>
  <c r="E43" i="10" s="1"/>
  <c r="R47" i="2"/>
  <c r="J47" i="10" s="1"/>
  <c r="V59" i="2"/>
  <c r="H59" i="10" s="1"/>
  <c r="N59" i="2"/>
  <c r="D59" i="10" s="1"/>
  <c r="F59" i="2"/>
  <c r="C59" i="10" s="1"/>
  <c r="X59" i="2"/>
  <c r="L59" i="10" s="1"/>
  <c r="L59" i="2"/>
  <c r="G59" i="10" s="1"/>
  <c r="P59" i="2"/>
  <c r="I59" i="10" s="1"/>
  <c r="J59" i="2"/>
  <c r="F59" i="10" s="1"/>
  <c r="T59" i="2"/>
  <c r="K59" i="10" s="1"/>
  <c r="H59" i="2"/>
  <c r="E59" i="10" s="1"/>
  <c r="R63" i="2"/>
  <c r="J63" i="10" s="1"/>
  <c r="V76" i="2"/>
  <c r="H76" i="10" s="1"/>
  <c r="N76" i="2"/>
  <c r="D76" i="10" s="1"/>
  <c r="F76" i="2"/>
  <c r="C76" i="10" s="1"/>
  <c r="R76" i="2"/>
  <c r="J76" i="10" s="1"/>
  <c r="H76" i="2"/>
  <c r="E76" i="10" s="1"/>
  <c r="L76" i="2"/>
  <c r="G76" i="10" s="1"/>
  <c r="T76" i="2"/>
  <c r="K76" i="10" s="1"/>
  <c r="P76" i="2"/>
  <c r="I76" i="10" s="1"/>
  <c r="J76" i="2"/>
  <c r="F76" i="10" s="1"/>
  <c r="X6" i="2"/>
  <c r="L6" i="10" s="1"/>
  <c r="P6" i="2"/>
  <c r="I6" i="10" s="1"/>
  <c r="H6" i="2"/>
  <c r="E6" i="10" s="1"/>
  <c r="V6" i="2"/>
  <c r="H6" i="10" s="1"/>
  <c r="N6" i="2"/>
  <c r="D6" i="10" s="1"/>
  <c r="F6" i="2"/>
  <c r="C6" i="10" s="1"/>
  <c r="D82" i="2"/>
  <c r="AA82" i="2" s="1"/>
  <c r="X4" i="2"/>
  <c r="L4" i="10" s="1"/>
  <c r="P4" i="2"/>
  <c r="I4" i="10" s="1"/>
  <c r="H4" i="2"/>
  <c r="E4" i="10" s="1"/>
  <c r="V4" i="2"/>
  <c r="H4" i="10" s="1"/>
  <c r="N4" i="2"/>
  <c r="D4" i="10" s="1"/>
  <c r="F4" i="2"/>
  <c r="C4" i="10" s="1"/>
  <c r="T4" i="2"/>
  <c r="K4" i="10" s="1"/>
  <c r="R5" i="2"/>
  <c r="J5" i="10" s="1"/>
  <c r="L6" i="2"/>
  <c r="G6" i="10" s="1"/>
  <c r="V55" i="2"/>
  <c r="H55" i="10" s="1"/>
  <c r="N55" i="2"/>
  <c r="D55" i="10" s="1"/>
  <c r="F55" i="2"/>
  <c r="C55" i="10" s="1"/>
  <c r="X55" i="2"/>
  <c r="L55" i="10" s="1"/>
  <c r="L55" i="2"/>
  <c r="G55" i="10" s="1"/>
  <c r="P55" i="2"/>
  <c r="I55" i="10" s="1"/>
  <c r="J55" i="2"/>
  <c r="F55" i="10" s="1"/>
  <c r="T55" i="2"/>
  <c r="K55" i="10" s="1"/>
  <c r="H55" i="2"/>
  <c r="E55" i="10" s="1"/>
  <c r="R70" i="2"/>
  <c r="J70" i="10" s="1"/>
  <c r="J70" i="2"/>
  <c r="F70" i="10" s="1"/>
  <c r="T70" i="2"/>
  <c r="K70" i="10" s="1"/>
  <c r="H70" i="2"/>
  <c r="E70" i="10" s="1"/>
  <c r="V70" i="2"/>
  <c r="H70" i="10" s="1"/>
  <c r="F70" i="2"/>
  <c r="C70" i="10" s="1"/>
  <c r="P70" i="2"/>
  <c r="I70" i="10" s="1"/>
  <c r="N70" i="2"/>
  <c r="D70" i="10" s="1"/>
  <c r="L70" i="2"/>
  <c r="G70" i="10" s="1"/>
  <c r="X77" i="2"/>
  <c r="L77" i="10" s="1"/>
  <c r="P77" i="2"/>
  <c r="I77" i="10" s="1"/>
  <c r="H77" i="2"/>
  <c r="E77" i="10" s="1"/>
  <c r="R77" i="2"/>
  <c r="J77" i="10" s="1"/>
  <c r="F77" i="2"/>
  <c r="C77" i="10" s="1"/>
  <c r="V77" i="2"/>
  <c r="H77" i="10" s="1"/>
  <c r="J77" i="2"/>
  <c r="F77" i="10" s="1"/>
  <c r="T77" i="2"/>
  <c r="K77" i="10" s="1"/>
  <c r="N77" i="2"/>
  <c r="D77" i="10" s="1"/>
  <c r="L77" i="2"/>
  <c r="G77" i="10" s="1"/>
  <c r="L7" i="2"/>
  <c r="G7" i="10" s="1"/>
  <c r="T7" i="2"/>
  <c r="K7" i="10" s="1"/>
  <c r="L8" i="2"/>
  <c r="G8" i="10" s="1"/>
  <c r="T8" i="2"/>
  <c r="K8" i="10" s="1"/>
  <c r="L9" i="2"/>
  <c r="G9" i="10" s="1"/>
  <c r="T9" i="2"/>
  <c r="K9" i="10" s="1"/>
  <c r="L13" i="2"/>
  <c r="G13" i="10" s="1"/>
  <c r="T13" i="2"/>
  <c r="K13" i="10" s="1"/>
  <c r="L14" i="2"/>
  <c r="G14" i="10" s="1"/>
  <c r="T14" i="2"/>
  <c r="K14" i="10" s="1"/>
  <c r="L15" i="2"/>
  <c r="G15" i="10" s="1"/>
  <c r="T15" i="2"/>
  <c r="K15" i="10" s="1"/>
  <c r="L16" i="2"/>
  <c r="G16" i="10" s="1"/>
  <c r="T16" i="2"/>
  <c r="K16" i="10" s="1"/>
  <c r="L17" i="2"/>
  <c r="G17" i="10" s="1"/>
  <c r="T17" i="2"/>
  <c r="K17" i="10" s="1"/>
  <c r="L18" i="2"/>
  <c r="G18" i="10" s="1"/>
  <c r="T18" i="2"/>
  <c r="K18" i="10" s="1"/>
  <c r="L19" i="2"/>
  <c r="G19" i="10" s="1"/>
  <c r="T19" i="2"/>
  <c r="K19" i="10" s="1"/>
  <c r="L20" i="2"/>
  <c r="G20" i="10" s="1"/>
  <c r="T20" i="2"/>
  <c r="K20" i="10" s="1"/>
  <c r="L21" i="2"/>
  <c r="G21" i="10" s="1"/>
  <c r="T21" i="2"/>
  <c r="K21" i="10" s="1"/>
  <c r="L22" i="2"/>
  <c r="G22" i="10" s="1"/>
  <c r="T22" i="2"/>
  <c r="K22" i="10" s="1"/>
  <c r="L23" i="2"/>
  <c r="G23" i="10" s="1"/>
  <c r="T23" i="2"/>
  <c r="K23" i="10" s="1"/>
  <c r="R66" i="2"/>
  <c r="J66" i="10" s="1"/>
  <c r="J66" i="2"/>
  <c r="F66" i="10" s="1"/>
  <c r="T66" i="2"/>
  <c r="K66" i="10" s="1"/>
  <c r="H66" i="2"/>
  <c r="E66" i="10" s="1"/>
  <c r="V66" i="2"/>
  <c r="H66" i="10" s="1"/>
  <c r="F66" i="2"/>
  <c r="C66" i="10" s="1"/>
  <c r="X66" i="2"/>
  <c r="L66" i="10" s="1"/>
  <c r="V72" i="2"/>
  <c r="H72" i="10" s="1"/>
  <c r="N72" i="2"/>
  <c r="D72" i="10" s="1"/>
  <c r="F72" i="2"/>
  <c r="C72" i="10" s="1"/>
  <c r="R72" i="2"/>
  <c r="J72" i="10" s="1"/>
  <c r="H72" i="2"/>
  <c r="E72" i="10" s="1"/>
  <c r="L72" i="2"/>
  <c r="G72" i="10" s="1"/>
  <c r="X72" i="2"/>
  <c r="L72" i="10" s="1"/>
  <c r="X73" i="2"/>
  <c r="L73" i="10" s="1"/>
  <c r="P73" i="2"/>
  <c r="I73" i="10" s="1"/>
  <c r="H73" i="2"/>
  <c r="E73" i="10" s="1"/>
  <c r="R73" i="2"/>
  <c r="J73" i="10" s="1"/>
  <c r="F73" i="2"/>
  <c r="C73" i="10" s="1"/>
  <c r="V73" i="2"/>
  <c r="H73" i="10" s="1"/>
  <c r="J73" i="2"/>
  <c r="F73" i="10" s="1"/>
  <c r="G85" i="2"/>
  <c r="E85" i="2"/>
  <c r="D81" i="2"/>
  <c r="AA81" i="2" s="1"/>
  <c r="L3" i="2"/>
  <c r="G3" i="10" s="1"/>
  <c r="T3" i="2"/>
  <c r="K3" i="10" s="1"/>
  <c r="F7" i="2"/>
  <c r="C7" i="10" s="1"/>
  <c r="N7" i="2"/>
  <c r="D7" i="10" s="1"/>
  <c r="V7" i="2"/>
  <c r="H7" i="10" s="1"/>
  <c r="F8" i="2"/>
  <c r="C8" i="10" s="1"/>
  <c r="N8" i="2"/>
  <c r="D8" i="10" s="1"/>
  <c r="V8" i="2"/>
  <c r="H8" i="10" s="1"/>
  <c r="F9" i="2"/>
  <c r="C9" i="10" s="1"/>
  <c r="N9" i="2"/>
  <c r="D9" i="10" s="1"/>
  <c r="V9" i="2"/>
  <c r="H9" i="10" s="1"/>
  <c r="L12" i="2"/>
  <c r="G12" i="10" s="1"/>
  <c r="T12" i="2"/>
  <c r="K12" i="10" s="1"/>
  <c r="F13" i="2"/>
  <c r="C13" i="10" s="1"/>
  <c r="N13" i="2"/>
  <c r="D13" i="10" s="1"/>
  <c r="V13" i="2"/>
  <c r="H13" i="10" s="1"/>
  <c r="F14" i="2"/>
  <c r="C14" i="10" s="1"/>
  <c r="N14" i="2"/>
  <c r="D14" i="10" s="1"/>
  <c r="V14" i="2"/>
  <c r="H14" i="10" s="1"/>
  <c r="F15" i="2"/>
  <c r="C15" i="10" s="1"/>
  <c r="N15" i="2"/>
  <c r="D15" i="10" s="1"/>
  <c r="V15" i="2"/>
  <c r="H15" i="10" s="1"/>
  <c r="F16" i="2"/>
  <c r="C16" i="10" s="1"/>
  <c r="N16" i="2"/>
  <c r="D16" i="10" s="1"/>
  <c r="V16" i="2"/>
  <c r="H16" i="10" s="1"/>
  <c r="F17" i="2"/>
  <c r="C17" i="10" s="1"/>
  <c r="N17" i="2"/>
  <c r="D17" i="10" s="1"/>
  <c r="V17" i="2"/>
  <c r="H17" i="10" s="1"/>
  <c r="F18" i="2"/>
  <c r="C18" i="10" s="1"/>
  <c r="N18" i="2"/>
  <c r="D18" i="10" s="1"/>
  <c r="V18" i="2"/>
  <c r="H18" i="10" s="1"/>
  <c r="F19" i="2"/>
  <c r="C19" i="10" s="1"/>
  <c r="N19" i="2"/>
  <c r="D19" i="10" s="1"/>
  <c r="V19" i="2"/>
  <c r="H19" i="10" s="1"/>
  <c r="F20" i="2"/>
  <c r="C20" i="10" s="1"/>
  <c r="N20" i="2"/>
  <c r="D20" i="10" s="1"/>
  <c r="V20" i="2"/>
  <c r="H20" i="10" s="1"/>
  <c r="F21" i="2"/>
  <c r="C21" i="10" s="1"/>
  <c r="N21" i="2"/>
  <c r="D21" i="10" s="1"/>
  <c r="V21" i="2"/>
  <c r="H21" i="10" s="1"/>
  <c r="F22" i="2"/>
  <c r="C22" i="10" s="1"/>
  <c r="N22" i="2"/>
  <c r="D22" i="10" s="1"/>
  <c r="V22" i="2"/>
  <c r="H22" i="10" s="1"/>
  <c r="F23" i="2"/>
  <c r="C23" i="10" s="1"/>
  <c r="N23" i="2"/>
  <c r="D23" i="10" s="1"/>
  <c r="V23" i="2"/>
  <c r="H23" i="10" s="1"/>
  <c r="R25" i="2"/>
  <c r="J25" i="10" s="1"/>
  <c r="J25" i="2"/>
  <c r="F25" i="10" s="1"/>
  <c r="N25" i="2"/>
  <c r="D25" i="10" s="1"/>
  <c r="X25" i="2"/>
  <c r="L25" i="10" s="1"/>
  <c r="R29" i="2"/>
  <c r="J29" i="10" s="1"/>
  <c r="J29" i="2"/>
  <c r="F29" i="10" s="1"/>
  <c r="N29" i="2"/>
  <c r="D29" i="10" s="1"/>
  <c r="X29" i="2"/>
  <c r="L29" i="10" s="1"/>
  <c r="R33" i="2"/>
  <c r="J33" i="10" s="1"/>
  <c r="J33" i="2"/>
  <c r="F33" i="10" s="1"/>
  <c r="N33" i="2"/>
  <c r="D33" i="10" s="1"/>
  <c r="X33" i="2"/>
  <c r="L33" i="10" s="1"/>
  <c r="R37" i="2"/>
  <c r="J37" i="10" s="1"/>
  <c r="J37" i="2"/>
  <c r="F37" i="10" s="1"/>
  <c r="P37" i="10" s="1"/>
  <c r="AE37" i="2" s="1"/>
  <c r="N37" i="2"/>
  <c r="D37" i="10" s="1"/>
  <c r="X37" i="2"/>
  <c r="L37" i="10" s="1"/>
  <c r="X40" i="2"/>
  <c r="L40" i="10" s="1"/>
  <c r="P40" i="2"/>
  <c r="I40" i="10" s="1"/>
  <c r="H40" i="2"/>
  <c r="E40" i="10" s="1"/>
  <c r="V40" i="2"/>
  <c r="H40" i="10" s="1"/>
  <c r="L40" i="2"/>
  <c r="G40" i="10" s="1"/>
  <c r="R40" i="2"/>
  <c r="J40" i="10" s="1"/>
  <c r="X44" i="2"/>
  <c r="L44" i="10" s="1"/>
  <c r="P44" i="2"/>
  <c r="I44" i="10" s="1"/>
  <c r="H44" i="2"/>
  <c r="E44" i="10" s="1"/>
  <c r="V44" i="2"/>
  <c r="H44" i="10" s="1"/>
  <c r="L44" i="2"/>
  <c r="G44" i="10" s="1"/>
  <c r="R44" i="2"/>
  <c r="J44" i="10" s="1"/>
  <c r="X48" i="2"/>
  <c r="L48" i="10" s="1"/>
  <c r="P48" i="2"/>
  <c r="I48" i="10" s="1"/>
  <c r="H48" i="2"/>
  <c r="E48" i="10" s="1"/>
  <c r="V48" i="2"/>
  <c r="H48" i="10" s="1"/>
  <c r="L48" i="2"/>
  <c r="G48" i="10" s="1"/>
  <c r="R48" i="2"/>
  <c r="J48" i="10" s="1"/>
  <c r="X52" i="2"/>
  <c r="L52" i="10" s="1"/>
  <c r="P52" i="2"/>
  <c r="I52" i="10" s="1"/>
  <c r="H52" i="2"/>
  <c r="E52" i="10" s="1"/>
  <c r="V52" i="2"/>
  <c r="H52" i="10" s="1"/>
  <c r="L52" i="2"/>
  <c r="G52" i="10" s="1"/>
  <c r="R52" i="2"/>
  <c r="J52" i="10" s="1"/>
  <c r="X56" i="2"/>
  <c r="L56" i="10" s="1"/>
  <c r="P56" i="2"/>
  <c r="I56" i="10" s="1"/>
  <c r="H56" i="2"/>
  <c r="E56" i="10" s="1"/>
  <c r="V56" i="2"/>
  <c r="H56" i="10" s="1"/>
  <c r="L56" i="2"/>
  <c r="G56" i="10" s="1"/>
  <c r="R56" i="2"/>
  <c r="J56" i="10" s="1"/>
  <c r="X60" i="2"/>
  <c r="L60" i="10" s="1"/>
  <c r="P60" i="2"/>
  <c r="I60" i="10" s="1"/>
  <c r="H60" i="2"/>
  <c r="E60" i="10" s="1"/>
  <c r="V60" i="2"/>
  <c r="H60" i="10" s="1"/>
  <c r="L60" i="2"/>
  <c r="G60" i="10" s="1"/>
  <c r="R60" i="2"/>
  <c r="J60" i="10" s="1"/>
  <c r="V64" i="2"/>
  <c r="H64" i="10" s="1"/>
  <c r="N64" i="2"/>
  <c r="D64" i="10" s="1"/>
  <c r="R64" i="2"/>
  <c r="J64" i="10" s="1"/>
  <c r="H64" i="2"/>
  <c r="E64" i="10" s="1"/>
  <c r="L64" i="2"/>
  <c r="G64" i="10" s="1"/>
  <c r="T64" i="2"/>
  <c r="K64" i="10" s="1"/>
  <c r="L66" i="2"/>
  <c r="G66" i="10" s="1"/>
  <c r="V68" i="2"/>
  <c r="H68" i="10" s="1"/>
  <c r="N68" i="2"/>
  <c r="D68" i="10" s="1"/>
  <c r="F68" i="2"/>
  <c r="C68" i="10" s="1"/>
  <c r="R68" i="2"/>
  <c r="J68" i="10" s="1"/>
  <c r="H68" i="2"/>
  <c r="E68" i="10" s="1"/>
  <c r="L68" i="2"/>
  <c r="G68" i="10" s="1"/>
  <c r="X68" i="2"/>
  <c r="L68" i="10" s="1"/>
  <c r="X69" i="2"/>
  <c r="L69" i="10" s="1"/>
  <c r="P69" i="2"/>
  <c r="I69" i="10" s="1"/>
  <c r="H69" i="2"/>
  <c r="E69" i="10" s="1"/>
  <c r="R69" i="2"/>
  <c r="J69" i="10" s="1"/>
  <c r="F69" i="2"/>
  <c r="C69" i="10" s="1"/>
  <c r="M69" i="10" s="1"/>
  <c r="V69" i="2"/>
  <c r="H69" i="10" s="1"/>
  <c r="J69" i="2"/>
  <c r="F69" i="10" s="1"/>
  <c r="J72" i="2"/>
  <c r="F72" i="10" s="1"/>
  <c r="L73" i="2"/>
  <c r="G73" i="10" s="1"/>
  <c r="R78" i="2"/>
  <c r="J78" i="10" s="1"/>
  <c r="J78" i="2"/>
  <c r="F78" i="10" s="1"/>
  <c r="T78" i="2"/>
  <c r="K78" i="10" s="1"/>
  <c r="H78" i="2"/>
  <c r="E78" i="10" s="1"/>
  <c r="V78" i="2"/>
  <c r="H78" i="10" s="1"/>
  <c r="F78" i="2"/>
  <c r="C78" i="10" s="1"/>
  <c r="X78" i="2"/>
  <c r="L78" i="10" s="1"/>
  <c r="I85" i="2"/>
  <c r="D85" i="2"/>
  <c r="AA85" i="2" s="1"/>
  <c r="D83" i="2"/>
  <c r="AA83" i="2" s="1"/>
  <c r="L2" i="2"/>
  <c r="G2" i="10" s="1"/>
  <c r="T2" i="2"/>
  <c r="K2" i="10" s="1"/>
  <c r="F3" i="2"/>
  <c r="C3" i="10" s="1"/>
  <c r="N3" i="2"/>
  <c r="D3" i="10" s="1"/>
  <c r="V3" i="2"/>
  <c r="H3" i="10" s="1"/>
  <c r="H7" i="2"/>
  <c r="E7" i="10" s="1"/>
  <c r="P7" i="2"/>
  <c r="I7" i="10" s="1"/>
  <c r="H8" i="2"/>
  <c r="E8" i="10" s="1"/>
  <c r="P8" i="2"/>
  <c r="I8" i="10" s="1"/>
  <c r="H9" i="2"/>
  <c r="E9" i="10" s="1"/>
  <c r="P9" i="2"/>
  <c r="I9" i="10" s="1"/>
  <c r="L11" i="2"/>
  <c r="G11" i="10" s="1"/>
  <c r="F12" i="2"/>
  <c r="C12" i="10" s="1"/>
  <c r="N12" i="2"/>
  <c r="D12" i="10" s="1"/>
  <c r="H13" i="2"/>
  <c r="E13" i="10" s="1"/>
  <c r="P13" i="2"/>
  <c r="I13" i="10" s="1"/>
  <c r="H14" i="2"/>
  <c r="E14" i="10" s="1"/>
  <c r="P14" i="2"/>
  <c r="I14" i="10" s="1"/>
  <c r="H15" i="2"/>
  <c r="E15" i="10" s="1"/>
  <c r="P15" i="2"/>
  <c r="I15" i="10" s="1"/>
  <c r="H16" i="2"/>
  <c r="E16" i="10" s="1"/>
  <c r="P16" i="2"/>
  <c r="I16" i="10" s="1"/>
  <c r="H17" i="2"/>
  <c r="E17" i="10" s="1"/>
  <c r="P17" i="2"/>
  <c r="I17" i="10" s="1"/>
  <c r="H18" i="2"/>
  <c r="E18" i="10" s="1"/>
  <c r="P18" i="2"/>
  <c r="I18" i="10" s="1"/>
  <c r="H19" i="2"/>
  <c r="E19" i="10" s="1"/>
  <c r="P19" i="2"/>
  <c r="I19" i="10" s="1"/>
  <c r="H20" i="2"/>
  <c r="E20" i="10" s="1"/>
  <c r="P20" i="2"/>
  <c r="I20" i="10" s="1"/>
  <c r="H21" i="2"/>
  <c r="E21" i="10" s="1"/>
  <c r="P21" i="2"/>
  <c r="I21" i="10" s="1"/>
  <c r="H22" i="2"/>
  <c r="E22" i="10" s="1"/>
  <c r="P22" i="2"/>
  <c r="I22" i="10" s="1"/>
  <c r="H23" i="2"/>
  <c r="E23" i="10" s="1"/>
  <c r="P23" i="2"/>
  <c r="I23" i="10" s="1"/>
  <c r="X24" i="2"/>
  <c r="L24" i="10" s="1"/>
  <c r="P24" i="2"/>
  <c r="I24" i="10" s="1"/>
  <c r="H24" i="2"/>
  <c r="E24" i="10" s="1"/>
  <c r="N24" i="2"/>
  <c r="D24" i="10" s="1"/>
  <c r="F25" i="2"/>
  <c r="C25" i="10" s="1"/>
  <c r="P25" i="2"/>
  <c r="I25" i="10" s="1"/>
  <c r="V27" i="2"/>
  <c r="H27" i="10" s="1"/>
  <c r="N27" i="2"/>
  <c r="D27" i="10" s="1"/>
  <c r="F27" i="2"/>
  <c r="C27" i="10" s="1"/>
  <c r="P27" i="2"/>
  <c r="I27" i="10" s="1"/>
  <c r="X28" i="2"/>
  <c r="L28" i="10" s="1"/>
  <c r="P28" i="2"/>
  <c r="I28" i="10" s="1"/>
  <c r="H28" i="2"/>
  <c r="E28" i="10" s="1"/>
  <c r="N28" i="2"/>
  <c r="D28" i="10" s="1"/>
  <c r="F29" i="2"/>
  <c r="C29" i="10" s="1"/>
  <c r="P29" i="2"/>
  <c r="I29" i="10" s="1"/>
  <c r="V31" i="2"/>
  <c r="H31" i="10" s="1"/>
  <c r="N31" i="2"/>
  <c r="D31" i="10" s="1"/>
  <c r="F31" i="2"/>
  <c r="C31" i="10" s="1"/>
  <c r="P31" i="2"/>
  <c r="I31" i="10" s="1"/>
  <c r="X32" i="2"/>
  <c r="L32" i="10" s="1"/>
  <c r="P32" i="2"/>
  <c r="I32" i="10" s="1"/>
  <c r="H32" i="2"/>
  <c r="E32" i="10" s="1"/>
  <c r="N32" i="2"/>
  <c r="D32" i="10" s="1"/>
  <c r="M32" i="10" s="1"/>
  <c r="F33" i="2"/>
  <c r="C33" i="10" s="1"/>
  <c r="M33" i="10" s="1"/>
  <c r="P33" i="2"/>
  <c r="I33" i="10" s="1"/>
  <c r="V35" i="2"/>
  <c r="H35" i="10" s="1"/>
  <c r="N35" i="2"/>
  <c r="D35" i="10" s="1"/>
  <c r="F35" i="2"/>
  <c r="C35" i="10" s="1"/>
  <c r="P35" i="2"/>
  <c r="I35" i="10" s="1"/>
  <c r="X36" i="2"/>
  <c r="L36" i="10" s="1"/>
  <c r="P36" i="2"/>
  <c r="I36" i="10" s="1"/>
  <c r="H36" i="2"/>
  <c r="E36" i="10" s="1"/>
  <c r="N36" i="2"/>
  <c r="D36" i="10" s="1"/>
  <c r="M36" i="10" s="1"/>
  <c r="F37" i="2"/>
  <c r="C37" i="10" s="1"/>
  <c r="P37" i="2"/>
  <c r="I37" i="10" s="1"/>
  <c r="V39" i="2"/>
  <c r="H39" i="10" s="1"/>
  <c r="N39" i="2"/>
  <c r="D39" i="10" s="1"/>
  <c r="F39" i="2"/>
  <c r="C39" i="10" s="1"/>
  <c r="X39" i="2"/>
  <c r="L39" i="10" s="1"/>
  <c r="P39" i="2"/>
  <c r="I39" i="10" s="1"/>
  <c r="F40" i="2"/>
  <c r="C40" i="10" s="1"/>
  <c r="M40" i="10" s="1"/>
  <c r="T40" i="2"/>
  <c r="K40" i="10" s="1"/>
  <c r="F44" i="2"/>
  <c r="C44" i="10" s="1"/>
  <c r="M44" i="10" s="1"/>
  <c r="T44" i="2"/>
  <c r="K44" i="10" s="1"/>
  <c r="F48" i="2"/>
  <c r="C48" i="10" s="1"/>
  <c r="M48" i="10" s="1"/>
  <c r="T48" i="2"/>
  <c r="K48" i="10" s="1"/>
  <c r="F52" i="2"/>
  <c r="C52" i="10" s="1"/>
  <c r="M52" i="10" s="1"/>
  <c r="T52" i="2"/>
  <c r="K52" i="10" s="1"/>
  <c r="F56" i="2"/>
  <c r="C56" i="10" s="1"/>
  <c r="M56" i="10" s="1"/>
  <c r="T56" i="2"/>
  <c r="K56" i="10" s="1"/>
  <c r="F60" i="2"/>
  <c r="C60" i="10" s="1"/>
  <c r="M60" i="10" s="1"/>
  <c r="T60" i="2"/>
  <c r="K60" i="10" s="1"/>
  <c r="F64" i="2"/>
  <c r="C64" i="10" s="1"/>
  <c r="X64" i="2"/>
  <c r="L64" i="10" s="1"/>
  <c r="X65" i="2"/>
  <c r="L65" i="10" s="1"/>
  <c r="P65" i="2"/>
  <c r="I65" i="10" s="1"/>
  <c r="H65" i="2"/>
  <c r="E65" i="10" s="1"/>
  <c r="R65" i="2"/>
  <c r="J65" i="10" s="1"/>
  <c r="F65" i="2"/>
  <c r="C65" i="10" s="1"/>
  <c r="M65" i="10" s="1"/>
  <c r="V65" i="2"/>
  <c r="H65" i="10" s="1"/>
  <c r="J65" i="2"/>
  <c r="F65" i="10" s="1"/>
  <c r="N66" i="2"/>
  <c r="D66" i="10" s="1"/>
  <c r="J68" i="2"/>
  <c r="F68" i="10" s="1"/>
  <c r="L69" i="2"/>
  <c r="G69" i="10" s="1"/>
  <c r="P72" i="2"/>
  <c r="I72" i="10" s="1"/>
  <c r="N73" i="2"/>
  <c r="D73" i="10" s="1"/>
  <c r="R74" i="2"/>
  <c r="J74" i="10" s="1"/>
  <c r="J74" i="2"/>
  <c r="F74" i="10" s="1"/>
  <c r="T74" i="2"/>
  <c r="K74" i="10" s="1"/>
  <c r="H74" i="2"/>
  <c r="E74" i="10" s="1"/>
  <c r="V74" i="2"/>
  <c r="H74" i="10" s="1"/>
  <c r="F74" i="2"/>
  <c r="C74" i="10" s="1"/>
  <c r="M74" i="10" s="1"/>
  <c r="X74" i="2"/>
  <c r="L74" i="10" s="1"/>
  <c r="L78" i="2"/>
  <c r="G78" i="10" s="1"/>
  <c r="K85" i="2"/>
  <c r="Q85" i="2"/>
  <c r="U85" i="2"/>
  <c r="M85" i="2"/>
  <c r="R41" i="2"/>
  <c r="J41" i="10" s="1"/>
  <c r="J41" i="2"/>
  <c r="F41" i="10" s="1"/>
  <c r="P41" i="10" s="1"/>
  <c r="AE41" i="2" s="1"/>
  <c r="N41" i="2"/>
  <c r="D41" i="10" s="1"/>
  <c r="M41" i="10" s="1"/>
  <c r="X41" i="2"/>
  <c r="L41" i="10" s="1"/>
  <c r="R45" i="2"/>
  <c r="J45" i="10" s="1"/>
  <c r="J45" i="2"/>
  <c r="F45" i="10" s="1"/>
  <c r="N45" i="2"/>
  <c r="D45" i="10" s="1"/>
  <c r="X45" i="2"/>
  <c r="L45" i="10" s="1"/>
  <c r="R49" i="2"/>
  <c r="J49" i="10" s="1"/>
  <c r="J49" i="2"/>
  <c r="F49" i="10" s="1"/>
  <c r="P49" i="10" s="1"/>
  <c r="AE49" i="2" s="1"/>
  <c r="N49" i="2"/>
  <c r="D49" i="10" s="1"/>
  <c r="X49" i="2"/>
  <c r="L49" i="10" s="1"/>
  <c r="R53" i="2"/>
  <c r="J53" i="10" s="1"/>
  <c r="J53" i="2"/>
  <c r="F53" i="10" s="1"/>
  <c r="N53" i="2"/>
  <c r="D53" i="10" s="1"/>
  <c r="X53" i="2"/>
  <c r="L53" i="10" s="1"/>
  <c r="R57" i="2"/>
  <c r="J57" i="10" s="1"/>
  <c r="J57" i="2"/>
  <c r="F57" i="10" s="1"/>
  <c r="N57" i="2"/>
  <c r="D57" i="10" s="1"/>
  <c r="X57" i="2"/>
  <c r="L57" i="10" s="1"/>
  <c r="R61" i="2"/>
  <c r="J61" i="10" s="1"/>
  <c r="J61" i="2"/>
  <c r="F61" i="10" s="1"/>
  <c r="P61" i="10" s="1"/>
  <c r="AE61" i="2" s="1"/>
  <c r="N61" i="2"/>
  <c r="D61" i="10" s="1"/>
  <c r="X61" i="2"/>
  <c r="L61" i="10" s="1"/>
  <c r="W85" i="2"/>
  <c r="J82" i="2"/>
  <c r="P82" i="2"/>
  <c r="L26" i="2"/>
  <c r="G26" i="10" s="1"/>
  <c r="L30" i="2"/>
  <c r="G30" i="10" s="1"/>
  <c r="L34" i="2"/>
  <c r="G34" i="10" s="1"/>
  <c r="L38" i="2"/>
  <c r="G38" i="10" s="1"/>
  <c r="L42" i="2"/>
  <c r="G42" i="10" s="1"/>
  <c r="L46" i="2"/>
  <c r="G46" i="10" s="1"/>
  <c r="P46" i="10" s="1"/>
  <c r="AE46" i="2" s="1"/>
  <c r="L50" i="2"/>
  <c r="G50" i="10" s="1"/>
  <c r="P50" i="10" s="1"/>
  <c r="AE50" i="2" s="1"/>
  <c r="L54" i="2"/>
  <c r="G54" i="10" s="1"/>
  <c r="L58" i="2"/>
  <c r="G58" i="10" s="1"/>
  <c r="L62" i="2"/>
  <c r="G62" i="10" s="1"/>
  <c r="N62" i="10" s="1"/>
  <c r="O85" i="2"/>
  <c r="F82" i="2"/>
  <c r="V82" i="2"/>
  <c r="L67" i="2"/>
  <c r="G67" i="10" s="1"/>
  <c r="L71" i="2"/>
  <c r="G71" i="10" s="1"/>
  <c r="L75" i="2"/>
  <c r="G75" i="10" s="1"/>
  <c r="P75" i="10" s="1"/>
  <c r="AE75" i="2" s="1"/>
  <c r="L79" i="2"/>
  <c r="G79" i="10" s="1"/>
  <c r="P26" i="10" l="1"/>
  <c r="AE26" i="2" s="1"/>
  <c r="M37" i="10"/>
  <c r="M26" i="10"/>
  <c r="M78" i="10"/>
  <c r="M25" i="10"/>
  <c r="R82" i="4"/>
  <c r="H83" i="4"/>
  <c r="N83" i="4"/>
  <c r="V84" i="2"/>
  <c r="P81" i="2"/>
  <c r="J84" i="2"/>
  <c r="R84" i="2"/>
  <c r="R82" i="2"/>
  <c r="N84" i="2"/>
  <c r="M31" i="10"/>
  <c r="P85" i="2"/>
  <c r="X85" i="2"/>
  <c r="M12" i="10"/>
  <c r="M9" i="10"/>
  <c r="M58" i="10"/>
  <c r="V85" i="2"/>
  <c r="L84" i="2"/>
  <c r="R85" i="2"/>
  <c r="R84" i="4"/>
  <c r="P85" i="4"/>
  <c r="R83" i="4"/>
  <c r="M22" i="10"/>
  <c r="N38" i="10"/>
  <c r="O38" i="10" s="1"/>
  <c r="AC38" i="2" s="1"/>
  <c r="M29" i="10"/>
  <c r="M39" i="10"/>
  <c r="M64" i="10"/>
  <c r="N67" i="10"/>
  <c r="M35" i="10"/>
  <c r="M27" i="10"/>
  <c r="T84" i="2"/>
  <c r="N82" i="2"/>
  <c r="T83" i="2"/>
  <c r="M3" i="10"/>
  <c r="M20" i="10"/>
  <c r="M16" i="10"/>
  <c r="M7" i="10"/>
  <c r="T82" i="2"/>
  <c r="M4" i="10"/>
  <c r="P84" i="4"/>
  <c r="T83" i="4"/>
  <c r="X84" i="4"/>
  <c r="L85" i="4"/>
  <c r="P83" i="4"/>
  <c r="X85" i="4"/>
  <c r="X83" i="4"/>
  <c r="J82" i="4"/>
  <c r="V85" i="4"/>
  <c r="N82" i="4"/>
  <c r="R85" i="4"/>
  <c r="H85" i="4"/>
  <c r="N53" i="10"/>
  <c r="N25" i="10"/>
  <c r="O25" i="10" s="1"/>
  <c r="AC25" i="2" s="1"/>
  <c r="N46" i="10"/>
  <c r="H85" i="2"/>
  <c r="M70" i="10"/>
  <c r="M46" i="10"/>
  <c r="P25" i="10"/>
  <c r="AE25" i="2" s="1"/>
  <c r="P67" i="10"/>
  <c r="AE67" i="2" s="1"/>
  <c r="L85" i="2"/>
  <c r="M23" i="10"/>
  <c r="M19" i="10"/>
  <c r="M15" i="10"/>
  <c r="M6" i="10"/>
  <c r="M76" i="10"/>
  <c r="M43" i="10"/>
  <c r="M51" i="10"/>
  <c r="M5" i="10"/>
  <c r="M42" i="10"/>
  <c r="F84" i="2"/>
  <c r="P84" i="2"/>
  <c r="N30" i="10"/>
  <c r="O30" i="10" s="1"/>
  <c r="AC30" i="2" s="1"/>
  <c r="P3" i="10"/>
  <c r="AE3" i="2" s="1"/>
  <c r="N49" i="10"/>
  <c r="N33" i="10"/>
  <c r="O33" i="10" s="1"/>
  <c r="AC33" i="2" s="1"/>
  <c r="N29" i="10"/>
  <c r="M21" i="10"/>
  <c r="M17" i="10"/>
  <c r="M13" i="10"/>
  <c r="M8" i="10"/>
  <c r="M47" i="10"/>
  <c r="M61" i="10"/>
  <c r="M49" i="10"/>
  <c r="M71" i="10"/>
  <c r="M57" i="10"/>
  <c r="M18" i="10"/>
  <c r="M14" i="10"/>
  <c r="M73" i="10"/>
  <c r="M59" i="10"/>
  <c r="M75" i="10"/>
  <c r="M67" i="10"/>
  <c r="M53" i="10"/>
  <c r="M45" i="10"/>
  <c r="O62" i="10"/>
  <c r="AC62" i="2" s="1"/>
  <c r="M68" i="10"/>
  <c r="M72" i="10"/>
  <c r="M66" i="10"/>
  <c r="M77" i="10"/>
  <c r="M55" i="10"/>
  <c r="M10" i="10"/>
  <c r="M63" i="10"/>
  <c r="M28" i="10"/>
  <c r="M54" i="10"/>
  <c r="M24" i="10"/>
  <c r="P30" i="10"/>
  <c r="AE30" i="2" s="1"/>
  <c r="N75" i="10"/>
  <c r="P38" i="10"/>
  <c r="AE38" i="2" s="1"/>
  <c r="N26" i="10"/>
  <c r="O26" i="10" s="1"/>
  <c r="AC26" i="2" s="1"/>
  <c r="N3" i="10"/>
  <c r="N50" i="10"/>
  <c r="O50" i="10" s="1"/>
  <c r="AC50" i="2" s="1"/>
  <c r="P62" i="10"/>
  <c r="AE62" i="2" s="1"/>
  <c r="N61" i="10"/>
  <c r="N41" i="10"/>
  <c r="O41" i="10" s="1"/>
  <c r="AC41" i="2" s="1"/>
  <c r="N37" i="10"/>
  <c r="O37" i="10" s="1"/>
  <c r="AC37" i="2" s="1"/>
  <c r="P33" i="10"/>
  <c r="AE33" i="2" s="1"/>
  <c r="P53" i="10"/>
  <c r="AE53" i="2" s="1"/>
  <c r="P29" i="10"/>
  <c r="AE29" i="2" s="1"/>
  <c r="N16" i="10"/>
  <c r="P16" i="10"/>
  <c r="AE16" i="2" s="1"/>
  <c r="P78" i="10"/>
  <c r="AE78" i="2" s="1"/>
  <c r="N78" i="10"/>
  <c r="O78" i="10" s="1"/>
  <c r="AC78" i="2" s="1"/>
  <c r="P40" i="10"/>
  <c r="AE40" i="2" s="1"/>
  <c r="N40" i="10"/>
  <c r="O40" i="10" s="1"/>
  <c r="AC40" i="2" s="1"/>
  <c r="N51" i="10"/>
  <c r="P51" i="10"/>
  <c r="AE51" i="2" s="1"/>
  <c r="P8" i="10"/>
  <c r="AE8" i="2" s="1"/>
  <c r="N8" i="10"/>
  <c r="N6" i="10"/>
  <c r="O6" i="10" s="1"/>
  <c r="AC6" i="2" s="1"/>
  <c r="P6" i="10"/>
  <c r="AE6" i="2" s="1"/>
  <c r="N47" i="10"/>
  <c r="P47" i="10"/>
  <c r="AE47" i="2" s="1"/>
  <c r="P5" i="10"/>
  <c r="AE5" i="2" s="1"/>
  <c r="N5" i="10"/>
  <c r="P58" i="10"/>
  <c r="AE58" i="2" s="1"/>
  <c r="N58" i="10"/>
  <c r="N34" i="10"/>
  <c r="O34" i="10" s="1"/>
  <c r="AC34" i="2" s="1"/>
  <c r="P34" i="10"/>
  <c r="AE34" i="2" s="1"/>
  <c r="P11" i="10"/>
  <c r="AE11" i="2" s="1"/>
  <c r="N11" i="10"/>
  <c r="O11" i="10" s="1"/>
  <c r="AC11" i="2" s="1"/>
  <c r="P57" i="10"/>
  <c r="AE57" i="2" s="1"/>
  <c r="N57" i="10"/>
  <c r="P45" i="10"/>
  <c r="AE45" i="2" s="1"/>
  <c r="N45" i="10"/>
  <c r="P20" i="10"/>
  <c r="AE20" i="2" s="1"/>
  <c r="N20" i="10"/>
  <c r="P14" i="10"/>
  <c r="AE14" i="2" s="1"/>
  <c r="N14" i="10"/>
  <c r="P48" i="10"/>
  <c r="AE48" i="2" s="1"/>
  <c r="N48" i="10"/>
  <c r="O48" i="10" s="1"/>
  <c r="AC48" i="2" s="1"/>
  <c r="N10" i="10"/>
  <c r="P10" i="10"/>
  <c r="AE10" i="2" s="1"/>
  <c r="P74" i="10"/>
  <c r="AE74" i="2" s="1"/>
  <c r="N74" i="10"/>
  <c r="O74" i="10" s="1"/>
  <c r="AC74" i="2" s="1"/>
  <c r="N32" i="10"/>
  <c r="O32" i="10" s="1"/>
  <c r="AC32" i="2" s="1"/>
  <c r="P32" i="10"/>
  <c r="AE32" i="2" s="1"/>
  <c r="N24" i="10"/>
  <c r="P24" i="10"/>
  <c r="AE24" i="2" s="1"/>
  <c r="P23" i="10"/>
  <c r="AE23" i="2" s="1"/>
  <c r="N23" i="10"/>
  <c r="P21" i="10"/>
  <c r="AE21" i="2" s="1"/>
  <c r="N21" i="10"/>
  <c r="O21" i="10" s="1"/>
  <c r="AC21" i="2" s="1"/>
  <c r="N19" i="10"/>
  <c r="P19" i="10"/>
  <c r="AE19" i="2" s="1"/>
  <c r="P17" i="10"/>
  <c r="AE17" i="2" s="1"/>
  <c r="N17" i="10"/>
  <c r="P15" i="10"/>
  <c r="AE15" i="2" s="1"/>
  <c r="N15" i="10"/>
  <c r="P13" i="10"/>
  <c r="AE13" i="2" s="1"/>
  <c r="N13" i="10"/>
  <c r="P69" i="10"/>
  <c r="AE69" i="2" s="1"/>
  <c r="N69" i="10"/>
  <c r="O69" i="10" s="1"/>
  <c r="AC69" i="2" s="1"/>
  <c r="P60" i="10"/>
  <c r="AE60" i="2" s="1"/>
  <c r="N60" i="10"/>
  <c r="O60" i="10" s="1"/>
  <c r="AC60" i="2" s="1"/>
  <c r="P52" i="10"/>
  <c r="AE52" i="2" s="1"/>
  <c r="N52" i="10"/>
  <c r="O52" i="10" s="1"/>
  <c r="AC52" i="2" s="1"/>
  <c r="N44" i="10"/>
  <c r="O44" i="10" s="1"/>
  <c r="AC44" i="2" s="1"/>
  <c r="P44" i="10"/>
  <c r="AE44" i="2" s="1"/>
  <c r="P73" i="10"/>
  <c r="AE73" i="2" s="1"/>
  <c r="N73" i="10"/>
  <c r="N4" i="10"/>
  <c r="P4" i="10"/>
  <c r="AE4" i="2" s="1"/>
  <c r="P59" i="10"/>
  <c r="AE59" i="2" s="1"/>
  <c r="N59" i="10"/>
  <c r="N79" i="10"/>
  <c r="O79" i="10" s="1"/>
  <c r="AC79" i="2" s="1"/>
  <c r="P79" i="10"/>
  <c r="AE79" i="2" s="1"/>
  <c r="N31" i="10"/>
  <c r="O31" i="10" s="1"/>
  <c r="AC31" i="2" s="1"/>
  <c r="P31" i="10"/>
  <c r="AE31" i="2" s="1"/>
  <c r="P2" i="10"/>
  <c r="AE2" i="2" s="1"/>
  <c r="N2" i="10"/>
  <c r="O2" i="10" s="1"/>
  <c r="AC2" i="2" s="1"/>
  <c r="P27" i="10"/>
  <c r="AE27" i="2" s="1"/>
  <c r="N27" i="10"/>
  <c r="N35" i="10"/>
  <c r="P35" i="10"/>
  <c r="AE35" i="2" s="1"/>
  <c r="N12" i="10"/>
  <c r="P12" i="10"/>
  <c r="AE12" i="2" s="1"/>
  <c r="N36" i="10"/>
  <c r="O36" i="10" s="1"/>
  <c r="AC36" i="2" s="1"/>
  <c r="P36" i="10"/>
  <c r="AE36" i="2" s="1"/>
  <c r="P28" i="10"/>
  <c r="AE28" i="2" s="1"/>
  <c r="N28" i="10"/>
  <c r="P22" i="10"/>
  <c r="AE22" i="2" s="1"/>
  <c r="N22" i="10"/>
  <c r="P18" i="10"/>
  <c r="AE18" i="2" s="1"/>
  <c r="N18" i="10"/>
  <c r="P56" i="10"/>
  <c r="AE56" i="2" s="1"/>
  <c r="N56" i="10"/>
  <c r="O56" i="10" s="1"/>
  <c r="AC56" i="2" s="1"/>
  <c r="N76" i="10"/>
  <c r="P76" i="10"/>
  <c r="AE76" i="2" s="1"/>
  <c r="P43" i="10"/>
  <c r="AE43" i="2" s="1"/>
  <c r="N43" i="10"/>
  <c r="N39" i="10"/>
  <c r="O39" i="10" s="1"/>
  <c r="AC39" i="2" s="1"/>
  <c r="P39" i="10"/>
  <c r="AE39" i="2" s="1"/>
  <c r="P71" i="10"/>
  <c r="AE71" i="2" s="1"/>
  <c r="N71" i="10"/>
  <c r="P65" i="10"/>
  <c r="AE65" i="2" s="1"/>
  <c r="N65" i="10"/>
  <c r="O65" i="10" s="1"/>
  <c r="AC65" i="2" s="1"/>
  <c r="P9" i="10"/>
  <c r="AE9" i="2" s="1"/>
  <c r="N9" i="10"/>
  <c r="N7" i="10"/>
  <c r="P7" i="10"/>
  <c r="AE7" i="2" s="1"/>
  <c r="N68" i="10"/>
  <c r="P68" i="10"/>
  <c r="AE68" i="2" s="1"/>
  <c r="P64" i="10"/>
  <c r="AE64" i="2" s="1"/>
  <c r="N64" i="10"/>
  <c r="P72" i="10"/>
  <c r="AE72" i="2" s="1"/>
  <c r="N72" i="10"/>
  <c r="N66" i="10"/>
  <c r="P66" i="10"/>
  <c r="AE66" i="2" s="1"/>
  <c r="P77" i="10"/>
  <c r="AE77" i="2" s="1"/>
  <c r="N77" i="10"/>
  <c r="P70" i="10"/>
  <c r="AE70" i="2" s="1"/>
  <c r="N70" i="10"/>
  <c r="P55" i="10"/>
  <c r="AE55" i="2" s="1"/>
  <c r="N55" i="10"/>
  <c r="P63" i="10"/>
  <c r="AE63" i="2" s="1"/>
  <c r="N63" i="10"/>
  <c r="P54" i="10"/>
  <c r="AE54" i="2" s="1"/>
  <c r="N54" i="10"/>
  <c r="N42" i="10"/>
  <c r="P42" i="10"/>
  <c r="AE42" i="2" s="1"/>
  <c r="E86" i="8"/>
  <c r="F86" i="8" s="1"/>
  <c r="T82" i="4"/>
  <c r="V83" i="4"/>
  <c r="J84" i="4"/>
  <c r="P81" i="4"/>
  <c r="X81" i="4"/>
  <c r="X82" i="4"/>
  <c r="H82" i="4"/>
  <c r="L82" i="4"/>
  <c r="N84" i="4"/>
  <c r="J81" i="4"/>
  <c r="V81" i="4"/>
  <c r="H84" i="4"/>
  <c r="L84" i="4"/>
  <c r="N81" i="4"/>
  <c r="J85" i="4"/>
  <c r="R81" i="4"/>
  <c r="G86" i="2"/>
  <c r="G87" i="2" s="1"/>
  <c r="L83" i="2"/>
  <c r="V83" i="2"/>
  <c r="M86" i="2"/>
  <c r="M87" i="2" s="1"/>
  <c r="E86" i="2"/>
  <c r="E87" i="2" s="1"/>
  <c r="O86" i="2"/>
  <c r="O87" i="2" s="1"/>
  <c r="H83" i="2"/>
  <c r="Q86" i="2"/>
  <c r="Q87" i="2" s="1"/>
  <c r="W86" i="2"/>
  <c r="W87" i="2" s="1"/>
  <c r="T85" i="2"/>
  <c r="I86" i="2"/>
  <c r="I87" i="2" s="1"/>
  <c r="U86" i="2"/>
  <c r="U87" i="2" s="1"/>
  <c r="S86" i="2"/>
  <c r="S87" i="2" s="1"/>
  <c r="F81" i="2"/>
  <c r="V81" i="2"/>
  <c r="N81" i="2"/>
  <c r="K86" i="2"/>
  <c r="K87" i="2" s="1"/>
  <c r="H81" i="2"/>
  <c r="T81" i="2"/>
  <c r="N85" i="2"/>
  <c r="L81" i="2"/>
  <c r="R83" i="2"/>
  <c r="N83" i="2"/>
  <c r="J83" i="2"/>
  <c r="J81" i="2"/>
  <c r="F83" i="2"/>
  <c r="L82" i="2"/>
  <c r="X82" i="2"/>
  <c r="X83" i="2"/>
  <c r="H82" i="2"/>
  <c r="X81" i="2"/>
  <c r="R81" i="2"/>
  <c r="J85" i="2"/>
  <c r="F85" i="2"/>
  <c r="P83" i="2"/>
  <c r="H84" i="2"/>
  <c r="X84" i="2"/>
  <c r="O63" i="10" l="1"/>
  <c r="AC63" i="2" s="1"/>
  <c r="O58" i="10"/>
  <c r="AC58" i="2" s="1"/>
  <c r="O70" i="10"/>
  <c r="AC70" i="2" s="1"/>
  <c r="O75" i="10"/>
  <c r="AC75" i="2" s="1"/>
  <c r="O59" i="10"/>
  <c r="AC59" i="2" s="1"/>
  <c r="O35" i="10"/>
  <c r="AC35" i="2" s="1"/>
  <c r="O47" i="10"/>
  <c r="AC47" i="2" s="1"/>
  <c r="O57" i="10"/>
  <c r="AC57" i="2" s="1"/>
  <c r="O5" i="10"/>
  <c r="AC5" i="2" s="1"/>
  <c r="O12" i="10"/>
  <c r="AC12" i="2" s="1"/>
  <c r="O18" i="10"/>
  <c r="AC18" i="2" s="1"/>
  <c r="O45" i="10"/>
  <c r="AC45" i="2" s="1"/>
  <c r="O17" i="10"/>
  <c r="AC17" i="2" s="1"/>
  <c r="O9" i="10"/>
  <c r="AC9" i="2" s="1"/>
  <c r="O22" i="10"/>
  <c r="AC22" i="2" s="1"/>
  <c r="O51" i="10"/>
  <c r="AC51" i="2" s="1"/>
  <c r="O72" i="10"/>
  <c r="AC72" i="2" s="1"/>
  <c r="O29" i="10"/>
  <c r="AC29" i="2" s="1"/>
  <c r="O42" i="10"/>
  <c r="AC42" i="2" s="1"/>
  <c r="O67" i="10"/>
  <c r="AC67" i="2" s="1"/>
  <c r="O16" i="10"/>
  <c r="AC16" i="2" s="1"/>
  <c r="O10" i="10"/>
  <c r="AC10" i="2" s="1"/>
  <c r="O61" i="10"/>
  <c r="AC61" i="2" s="1"/>
  <c r="O20" i="10"/>
  <c r="AC20" i="2" s="1"/>
  <c r="O53" i="10"/>
  <c r="AC53" i="2" s="1"/>
  <c r="O13" i="10"/>
  <c r="AC13" i="2" s="1"/>
  <c r="O66" i="10"/>
  <c r="AC66" i="2" s="1"/>
  <c r="O15" i="10"/>
  <c r="AC15" i="2" s="1"/>
  <c r="O64" i="10"/>
  <c r="AC64" i="2" s="1"/>
  <c r="O4" i="10"/>
  <c r="AC4" i="2" s="1"/>
  <c r="O24" i="10"/>
  <c r="AC24" i="2" s="1"/>
  <c r="O77" i="10"/>
  <c r="AC77" i="2" s="1"/>
  <c r="O7" i="10"/>
  <c r="AC7" i="2" s="1"/>
  <c r="O28" i="10"/>
  <c r="AC28" i="2" s="1"/>
  <c r="O76" i="10"/>
  <c r="AC76" i="2" s="1"/>
  <c r="O23" i="10"/>
  <c r="AC23" i="2" s="1"/>
  <c r="O14" i="10"/>
  <c r="AC14" i="2" s="1"/>
  <c r="O49" i="10"/>
  <c r="AC49" i="2" s="1"/>
  <c r="O46" i="10"/>
  <c r="AC46" i="2" s="1"/>
  <c r="O68" i="10"/>
  <c r="AC68" i="2" s="1"/>
  <c r="O71" i="10"/>
  <c r="AC71" i="2" s="1"/>
  <c r="O43" i="10"/>
  <c r="AC43" i="2" s="1"/>
  <c r="O73" i="10"/>
  <c r="AC73" i="2" s="1"/>
  <c r="O19" i="10"/>
  <c r="AC19" i="2" s="1"/>
  <c r="O8" i="10"/>
  <c r="AC8" i="2" s="1"/>
  <c r="O3" i="10"/>
  <c r="AC3" i="2" s="1"/>
  <c r="O54" i="10"/>
  <c r="AC54" i="2" s="1"/>
  <c r="O55" i="10"/>
  <c r="AC55" i="2" s="1"/>
  <c r="O27" i="10"/>
  <c r="AC27" i="2" s="1"/>
  <c r="E85" i="7"/>
  <c r="C85" i="7"/>
  <c r="E84" i="7"/>
  <c r="C84" i="7"/>
  <c r="E83" i="7"/>
  <c r="C83" i="7"/>
  <c r="E82" i="7"/>
  <c r="C82" i="7"/>
  <c r="E81" i="7"/>
  <c r="C81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D82" i="7"/>
  <c r="F3" i="7"/>
  <c r="D85" i="7"/>
  <c r="F82" i="7" l="1"/>
  <c r="F85" i="7"/>
  <c r="D83" i="7"/>
  <c r="F83" i="7" s="1"/>
  <c r="F2" i="7"/>
  <c r="D81" i="7"/>
  <c r="F81" i="7" s="1"/>
  <c r="D84" i="7"/>
  <c r="F84" i="7" s="1"/>
  <c r="F4" i="7"/>
  <c r="E86" i="7" l="1"/>
  <c r="F86" i="7" s="1"/>
  <c r="G81" i="3"/>
  <c r="G82" i="3"/>
  <c r="G83" i="3"/>
  <c r="G84" i="3"/>
  <c r="G85" i="3"/>
  <c r="W81" i="3" l="1"/>
  <c r="W85" i="3"/>
  <c r="W84" i="3"/>
  <c r="W83" i="3"/>
  <c r="W82" i="3"/>
  <c r="I85" i="3" l="1"/>
  <c r="E85" i="3"/>
  <c r="E84" i="3"/>
  <c r="E83" i="3"/>
  <c r="E82" i="3"/>
  <c r="E81" i="3"/>
  <c r="C85" i="3"/>
  <c r="C84" i="3"/>
  <c r="C83" i="3"/>
  <c r="C82" i="3"/>
  <c r="C81" i="3"/>
  <c r="H2" i="3"/>
  <c r="C85" i="1" l="1"/>
  <c r="C84" i="1"/>
  <c r="C83" i="1"/>
  <c r="C82" i="1"/>
  <c r="C81" i="1"/>
  <c r="W84" i="1" l="1"/>
  <c r="W83" i="1"/>
  <c r="W82" i="1"/>
  <c r="W81" i="1"/>
  <c r="U84" i="1"/>
  <c r="U83" i="1"/>
  <c r="U82" i="1"/>
  <c r="U81" i="1"/>
  <c r="S84" i="1"/>
  <c r="S83" i="1"/>
  <c r="S82" i="1"/>
  <c r="S81" i="1"/>
  <c r="Q84" i="1"/>
  <c r="Q83" i="1"/>
  <c r="Q82" i="1"/>
  <c r="Q81" i="1"/>
  <c r="O84" i="1"/>
  <c r="O83" i="1"/>
  <c r="O82" i="1"/>
  <c r="O81" i="1"/>
  <c r="M81" i="1"/>
  <c r="M84" i="1"/>
  <c r="M83" i="1"/>
  <c r="M82" i="1"/>
  <c r="K84" i="1"/>
  <c r="K83" i="1"/>
  <c r="K82" i="1"/>
  <c r="K81" i="1"/>
  <c r="I84" i="1"/>
  <c r="I83" i="1"/>
  <c r="I82" i="1"/>
  <c r="I81" i="1"/>
  <c r="G84" i="1"/>
  <c r="G83" i="1"/>
  <c r="G82" i="1"/>
  <c r="G81" i="1"/>
  <c r="E84" i="1"/>
  <c r="E83" i="1"/>
  <c r="E82" i="1"/>
  <c r="E81" i="1"/>
  <c r="U85" i="1" l="1"/>
  <c r="O85" i="1"/>
  <c r="E85" i="1"/>
  <c r="M85" i="1"/>
  <c r="S85" i="1"/>
  <c r="I85" i="1"/>
  <c r="K85" i="1"/>
  <c r="Q85" i="1"/>
  <c r="W85" i="1"/>
  <c r="G85" i="1"/>
  <c r="D81" i="1"/>
  <c r="AA81" i="1" s="1"/>
  <c r="D85" i="1"/>
  <c r="AA85" i="1" s="1"/>
  <c r="D84" i="1"/>
  <c r="AA84" i="1" s="1"/>
  <c r="D83" i="1"/>
  <c r="AA83" i="1" s="1"/>
  <c r="D82" i="1"/>
  <c r="AA82" i="1" s="1"/>
  <c r="F85" i="1" l="1"/>
  <c r="X83" i="1"/>
  <c r="R81" i="1"/>
  <c r="N82" i="1"/>
  <c r="N84" i="1"/>
  <c r="N85" i="1"/>
  <c r="J83" i="1"/>
  <c r="V82" i="1"/>
  <c r="R85" i="1"/>
  <c r="L81" i="1"/>
  <c r="R84" i="1"/>
  <c r="X82" i="1"/>
  <c r="R83" i="1"/>
  <c r="V81" i="1"/>
  <c r="F81" i="1"/>
  <c r="J81" i="1"/>
  <c r="R82" i="1"/>
  <c r="V85" i="1"/>
  <c r="J85" i="1"/>
  <c r="V84" i="1"/>
  <c r="J84" i="1"/>
  <c r="P81" i="1"/>
  <c r="V83" i="1"/>
  <c r="X81" i="1"/>
  <c r="H81" i="1"/>
  <c r="X85" i="1"/>
  <c r="J82" i="1"/>
  <c r="N81" i="1"/>
  <c r="N83" i="1"/>
  <c r="X84" i="1"/>
  <c r="X79" i="1"/>
  <c r="L79" i="9" s="1"/>
  <c r="V79" i="1"/>
  <c r="H79" i="9" s="1"/>
  <c r="T79" i="1"/>
  <c r="K79" i="9" s="1"/>
  <c r="R79" i="1"/>
  <c r="J79" i="9" s="1"/>
  <c r="P79" i="1"/>
  <c r="I79" i="9" s="1"/>
  <c r="N79" i="1"/>
  <c r="D79" i="9" s="1"/>
  <c r="L79" i="1"/>
  <c r="G79" i="9" s="1"/>
  <c r="J79" i="1"/>
  <c r="F79" i="9" s="1"/>
  <c r="H79" i="1"/>
  <c r="E79" i="9" s="1"/>
  <c r="F79" i="1"/>
  <c r="C79" i="9" s="1"/>
  <c r="X78" i="1"/>
  <c r="L78" i="9" s="1"/>
  <c r="V78" i="1"/>
  <c r="H78" i="9" s="1"/>
  <c r="T78" i="1"/>
  <c r="K78" i="9" s="1"/>
  <c r="R78" i="1"/>
  <c r="J78" i="9" s="1"/>
  <c r="P78" i="1"/>
  <c r="I78" i="9" s="1"/>
  <c r="N78" i="1"/>
  <c r="D78" i="9" s="1"/>
  <c r="L78" i="1"/>
  <c r="G78" i="9" s="1"/>
  <c r="J78" i="1"/>
  <c r="F78" i="9" s="1"/>
  <c r="H78" i="1"/>
  <c r="E78" i="9" s="1"/>
  <c r="F78" i="1"/>
  <c r="C78" i="9" s="1"/>
  <c r="X77" i="1"/>
  <c r="L77" i="9" s="1"/>
  <c r="V77" i="1"/>
  <c r="H77" i="9" s="1"/>
  <c r="T77" i="1"/>
  <c r="K77" i="9" s="1"/>
  <c r="R77" i="1"/>
  <c r="J77" i="9" s="1"/>
  <c r="P77" i="1"/>
  <c r="I77" i="9" s="1"/>
  <c r="N77" i="1"/>
  <c r="D77" i="9" s="1"/>
  <c r="L77" i="1"/>
  <c r="G77" i="9" s="1"/>
  <c r="J77" i="1"/>
  <c r="F77" i="9" s="1"/>
  <c r="H77" i="1"/>
  <c r="E77" i="9" s="1"/>
  <c r="F77" i="1"/>
  <c r="C77" i="9" s="1"/>
  <c r="X76" i="1"/>
  <c r="L76" i="9" s="1"/>
  <c r="V76" i="1"/>
  <c r="H76" i="9" s="1"/>
  <c r="T76" i="1"/>
  <c r="K76" i="9" s="1"/>
  <c r="R76" i="1"/>
  <c r="J76" i="9" s="1"/>
  <c r="P76" i="1"/>
  <c r="I76" i="9" s="1"/>
  <c r="N76" i="1"/>
  <c r="D76" i="9" s="1"/>
  <c r="L76" i="1"/>
  <c r="G76" i="9" s="1"/>
  <c r="J76" i="1"/>
  <c r="F76" i="9" s="1"/>
  <c r="H76" i="1"/>
  <c r="E76" i="9" s="1"/>
  <c r="F76" i="1"/>
  <c r="C76" i="9" s="1"/>
  <c r="X75" i="1"/>
  <c r="L75" i="9" s="1"/>
  <c r="V75" i="1"/>
  <c r="H75" i="9" s="1"/>
  <c r="T75" i="1"/>
  <c r="K75" i="9" s="1"/>
  <c r="R75" i="1"/>
  <c r="J75" i="9" s="1"/>
  <c r="P75" i="1"/>
  <c r="I75" i="9" s="1"/>
  <c r="N75" i="1"/>
  <c r="D75" i="9" s="1"/>
  <c r="L75" i="1"/>
  <c r="G75" i="9" s="1"/>
  <c r="J75" i="1"/>
  <c r="F75" i="9" s="1"/>
  <c r="H75" i="1"/>
  <c r="E75" i="9" s="1"/>
  <c r="F75" i="1"/>
  <c r="C75" i="9" s="1"/>
  <c r="X74" i="1"/>
  <c r="L74" i="9" s="1"/>
  <c r="V74" i="1"/>
  <c r="H74" i="9" s="1"/>
  <c r="T74" i="1"/>
  <c r="K74" i="9" s="1"/>
  <c r="R74" i="1"/>
  <c r="J74" i="9" s="1"/>
  <c r="P74" i="1"/>
  <c r="I74" i="9" s="1"/>
  <c r="N74" i="1"/>
  <c r="D74" i="9" s="1"/>
  <c r="L74" i="1"/>
  <c r="G74" i="9" s="1"/>
  <c r="J74" i="1"/>
  <c r="F74" i="9" s="1"/>
  <c r="H74" i="1"/>
  <c r="E74" i="9" s="1"/>
  <c r="F74" i="1"/>
  <c r="C74" i="9" s="1"/>
  <c r="X73" i="1"/>
  <c r="L73" i="9" s="1"/>
  <c r="V73" i="1"/>
  <c r="H73" i="9" s="1"/>
  <c r="T73" i="1"/>
  <c r="K73" i="9" s="1"/>
  <c r="R73" i="1"/>
  <c r="J73" i="9" s="1"/>
  <c r="P73" i="1"/>
  <c r="I73" i="9" s="1"/>
  <c r="N73" i="1"/>
  <c r="D73" i="9" s="1"/>
  <c r="L73" i="1"/>
  <c r="G73" i="9" s="1"/>
  <c r="J73" i="1"/>
  <c r="F73" i="9" s="1"/>
  <c r="H73" i="1"/>
  <c r="E73" i="9" s="1"/>
  <c r="F73" i="1"/>
  <c r="C73" i="9" s="1"/>
  <c r="X72" i="1"/>
  <c r="L72" i="9" s="1"/>
  <c r="V72" i="1"/>
  <c r="H72" i="9" s="1"/>
  <c r="T72" i="1"/>
  <c r="K72" i="9" s="1"/>
  <c r="R72" i="1"/>
  <c r="J72" i="9" s="1"/>
  <c r="P72" i="1"/>
  <c r="I72" i="9" s="1"/>
  <c r="N72" i="1"/>
  <c r="D72" i="9" s="1"/>
  <c r="L72" i="1"/>
  <c r="G72" i="9" s="1"/>
  <c r="J72" i="1"/>
  <c r="F72" i="9" s="1"/>
  <c r="H72" i="1"/>
  <c r="E72" i="9" s="1"/>
  <c r="F72" i="1"/>
  <c r="C72" i="9" s="1"/>
  <c r="X71" i="1"/>
  <c r="L71" i="9" s="1"/>
  <c r="V71" i="1"/>
  <c r="H71" i="9" s="1"/>
  <c r="T71" i="1"/>
  <c r="K71" i="9" s="1"/>
  <c r="R71" i="1"/>
  <c r="J71" i="9" s="1"/>
  <c r="P71" i="1"/>
  <c r="I71" i="9" s="1"/>
  <c r="N71" i="1"/>
  <c r="D71" i="9" s="1"/>
  <c r="L71" i="1"/>
  <c r="G71" i="9" s="1"/>
  <c r="J71" i="1"/>
  <c r="F71" i="9" s="1"/>
  <c r="H71" i="1"/>
  <c r="E71" i="9" s="1"/>
  <c r="F71" i="1"/>
  <c r="C71" i="9" s="1"/>
  <c r="X70" i="1"/>
  <c r="L70" i="9" s="1"/>
  <c r="V70" i="1"/>
  <c r="H70" i="9" s="1"/>
  <c r="T70" i="1"/>
  <c r="K70" i="9" s="1"/>
  <c r="R70" i="1"/>
  <c r="J70" i="9" s="1"/>
  <c r="P70" i="1"/>
  <c r="I70" i="9" s="1"/>
  <c r="N70" i="1"/>
  <c r="D70" i="9" s="1"/>
  <c r="L70" i="1"/>
  <c r="G70" i="9" s="1"/>
  <c r="J70" i="1"/>
  <c r="F70" i="9" s="1"/>
  <c r="H70" i="1"/>
  <c r="E70" i="9" s="1"/>
  <c r="F70" i="1"/>
  <c r="C70" i="9" s="1"/>
  <c r="X69" i="1"/>
  <c r="L69" i="9" s="1"/>
  <c r="V69" i="1"/>
  <c r="H69" i="9" s="1"/>
  <c r="T69" i="1"/>
  <c r="K69" i="9" s="1"/>
  <c r="R69" i="1"/>
  <c r="J69" i="9" s="1"/>
  <c r="P69" i="1"/>
  <c r="I69" i="9" s="1"/>
  <c r="N69" i="1"/>
  <c r="D69" i="9" s="1"/>
  <c r="L69" i="1"/>
  <c r="G69" i="9" s="1"/>
  <c r="J69" i="1"/>
  <c r="F69" i="9" s="1"/>
  <c r="H69" i="1"/>
  <c r="E69" i="9" s="1"/>
  <c r="F69" i="1"/>
  <c r="C69" i="9" s="1"/>
  <c r="X68" i="1"/>
  <c r="L68" i="9" s="1"/>
  <c r="V68" i="1"/>
  <c r="H68" i="9" s="1"/>
  <c r="T68" i="1"/>
  <c r="K68" i="9" s="1"/>
  <c r="R68" i="1"/>
  <c r="J68" i="9" s="1"/>
  <c r="P68" i="1"/>
  <c r="I68" i="9" s="1"/>
  <c r="N68" i="1"/>
  <c r="D68" i="9" s="1"/>
  <c r="L68" i="1"/>
  <c r="G68" i="9" s="1"/>
  <c r="J68" i="1"/>
  <c r="F68" i="9" s="1"/>
  <c r="H68" i="1"/>
  <c r="E68" i="9" s="1"/>
  <c r="F68" i="1"/>
  <c r="C68" i="9" s="1"/>
  <c r="X67" i="1"/>
  <c r="L67" i="9" s="1"/>
  <c r="V67" i="1"/>
  <c r="H67" i="9" s="1"/>
  <c r="T67" i="1"/>
  <c r="K67" i="9" s="1"/>
  <c r="R67" i="1"/>
  <c r="J67" i="9" s="1"/>
  <c r="P67" i="1"/>
  <c r="I67" i="9" s="1"/>
  <c r="N67" i="1"/>
  <c r="D67" i="9" s="1"/>
  <c r="L67" i="1"/>
  <c r="G67" i="9" s="1"/>
  <c r="J67" i="1"/>
  <c r="F67" i="9" s="1"/>
  <c r="H67" i="1"/>
  <c r="E67" i="9" s="1"/>
  <c r="F67" i="1"/>
  <c r="C67" i="9" s="1"/>
  <c r="X66" i="1"/>
  <c r="L66" i="9" s="1"/>
  <c r="V66" i="1"/>
  <c r="H66" i="9" s="1"/>
  <c r="T66" i="1"/>
  <c r="K66" i="9" s="1"/>
  <c r="R66" i="1"/>
  <c r="J66" i="9" s="1"/>
  <c r="P66" i="1"/>
  <c r="I66" i="9" s="1"/>
  <c r="N66" i="1"/>
  <c r="D66" i="9" s="1"/>
  <c r="L66" i="1"/>
  <c r="G66" i="9" s="1"/>
  <c r="J66" i="1"/>
  <c r="F66" i="9" s="1"/>
  <c r="H66" i="1"/>
  <c r="E66" i="9" s="1"/>
  <c r="F66" i="1"/>
  <c r="C66" i="9" s="1"/>
  <c r="X65" i="1"/>
  <c r="L65" i="9" s="1"/>
  <c r="V65" i="1"/>
  <c r="H65" i="9" s="1"/>
  <c r="T65" i="1"/>
  <c r="K65" i="9" s="1"/>
  <c r="R65" i="1"/>
  <c r="J65" i="9" s="1"/>
  <c r="P65" i="1"/>
  <c r="I65" i="9" s="1"/>
  <c r="N65" i="1"/>
  <c r="D65" i="9" s="1"/>
  <c r="L65" i="1"/>
  <c r="G65" i="9" s="1"/>
  <c r="J65" i="1"/>
  <c r="F65" i="9" s="1"/>
  <c r="H65" i="1"/>
  <c r="E65" i="9" s="1"/>
  <c r="F65" i="1"/>
  <c r="C65" i="9" s="1"/>
  <c r="X64" i="1"/>
  <c r="L64" i="9" s="1"/>
  <c r="V64" i="1"/>
  <c r="H64" i="9" s="1"/>
  <c r="T64" i="1"/>
  <c r="K64" i="9" s="1"/>
  <c r="R64" i="1"/>
  <c r="J64" i="9" s="1"/>
  <c r="P64" i="1"/>
  <c r="I64" i="9" s="1"/>
  <c r="N64" i="1"/>
  <c r="D64" i="9" s="1"/>
  <c r="L64" i="1"/>
  <c r="G64" i="9" s="1"/>
  <c r="J64" i="1"/>
  <c r="F64" i="9" s="1"/>
  <c r="H64" i="1"/>
  <c r="E64" i="9" s="1"/>
  <c r="F64" i="1"/>
  <c r="C64" i="9" s="1"/>
  <c r="X63" i="1"/>
  <c r="L63" i="9" s="1"/>
  <c r="V63" i="1"/>
  <c r="H63" i="9" s="1"/>
  <c r="T63" i="1"/>
  <c r="K63" i="9" s="1"/>
  <c r="R63" i="1"/>
  <c r="J63" i="9" s="1"/>
  <c r="P63" i="1"/>
  <c r="I63" i="9" s="1"/>
  <c r="N63" i="1"/>
  <c r="D63" i="9" s="1"/>
  <c r="L63" i="1"/>
  <c r="G63" i="9" s="1"/>
  <c r="J63" i="1"/>
  <c r="F63" i="9" s="1"/>
  <c r="H63" i="1"/>
  <c r="E63" i="9" s="1"/>
  <c r="F63" i="1"/>
  <c r="C63" i="9" s="1"/>
  <c r="X62" i="1"/>
  <c r="L62" i="9" s="1"/>
  <c r="V62" i="1"/>
  <c r="H62" i="9" s="1"/>
  <c r="T62" i="1"/>
  <c r="K62" i="9" s="1"/>
  <c r="R62" i="1"/>
  <c r="J62" i="9" s="1"/>
  <c r="P62" i="1"/>
  <c r="I62" i="9" s="1"/>
  <c r="N62" i="1"/>
  <c r="D62" i="9" s="1"/>
  <c r="L62" i="1"/>
  <c r="G62" i="9" s="1"/>
  <c r="J62" i="1"/>
  <c r="F62" i="9" s="1"/>
  <c r="H62" i="1"/>
  <c r="E62" i="9" s="1"/>
  <c r="F62" i="1"/>
  <c r="C62" i="9" s="1"/>
  <c r="X61" i="1"/>
  <c r="L61" i="9" s="1"/>
  <c r="V61" i="1"/>
  <c r="H61" i="9" s="1"/>
  <c r="T61" i="1"/>
  <c r="K61" i="9" s="1"/>
  <c r="R61" i="1"/>
  <c r="J61" i="9" s="1"/>
  <c r="P61" i="1"/>
  <c r="I61" i="9" s="1"/>
  <c r="N61" i="1"/>
  <c r="D61" i="9" s="1"/>
  <c r="L61" i="1"/>
  <c r="G61" i="9" s="1"/>
  <c r="J61" i="1"/>
  <c r="F61" i="9" s="1"/>
  <c r="H61" i="1"/>
  <c r="E61" i="9" s="1"/>
  <c r="F61" i="1"/>
  <c r="C61" i="9" s="1"/>
  <c r="X60" i="1"/>
  <c r="L60" i="9" s="1"/>
  <c r="V60" i="1"/>
  <c r="H60" i="9" s="1"/>
  <c r="T60" i="1"/>
  <c r="K60" i="9" s="1"/>
  <c r="R60" i="1"/>
  <c r="J60" i="9" s="1"/>
  <c r="P60" i="1"/>
  <c r="I60" i="9" s="1"/>
  <c r="N60" i="1"/>
  <c r="D60" i="9" s="1"/>
  <c r="L60" i="1"/>
  <c r="G60" i="9" s="1"/>
  <c r="J60" i="1"/>
  <c r="F60" i="9" s="1"/>
  <c r="H60" i="1"/>
  <c r="E60" i="9" s="1"/>
  <c r="F60" i="1"/>
  <c r="C60" i="9" s="1"/>
  <c r="X59" i="1"/>
  <c r="L59" i="9" s="1"/>
  <c r="V59" i="1"/>
  <c r="H59" i="9" s="1"/>
  <c r="T59" i="1"/>
  <c r="K59" i="9" s="1"/>
  <c r="R59" i="1"/>
  <c r="J59" i="9" s="1"/>
  <c r="P59" i="1"/>
  <c r="I59" i="9" s="1"/>
  <c r="N59" i="1"/>
  <c r="D59" i="9" s="1"/>
  <c r="L59" i="1"/>
  <c r="G59" i="9" s="1"/>
  <c r="J59" i="1"/>
  <c r="F59" i="9" s="1"/>
  <c r="H59" i="1"/>
  <c r="E59" i="9" s="1"/>
  <c r="F59" i="1"/>
  <c r="C59" i="9" s="1"/>
  <c r="X58" i="1"/>
  <c r="L58" i="9" s="1"/>
  <c r="V58" i="1"/>
  <c r="H58" i="9" s="1"/>
  <c r="T58" i="1"/>
  <c r="K58" i="9" s="1"/>
  <c r="R58" i="1"/>
  <c r="J58" i="9" s="1"/>
  <c r="P58" i="1"/>
  <c r="I58" i="9" s="1"/>
  <c r="N58" i="1"/>
  <c r="D58" i="9" s="1"/>
  <c r="L58" i="1"/>
  <c r="G58" i="9" s="1"/>
  <c r="J58" i="1"/>
  <c r="F58" i="9" s="1"/>
  <c r="H58" i="1"/>
  <c r="E58" i="9" s="1"/>
  <c r="F58" i="1"/>
  <c r="C58" i="9" s="1"/>
  <c r="X57" i="1"/>
  <c r="L57" i="9" s="1"/>
  <c r="V57" i="1"/>
  <c r="H57" i="9" s="1"/>
  <c r="T57" i="1"/>
  <c r="K57" i="9" s="1"/>
  <c r="R57" i="1"/>
  <c r="J57" i="9" s="1"/>
  <c r="P57" i="1"/>
  <c r="I57" i="9" s="1"/>
  <c r="N57" i="1"/>
  <c r="D57" i="9" s="1"/>
  <c r="L57" i="1"/>
  <c r="G57" i="9" s="1"/>
  <c r="J57" i="1"/>
  <c r="F57" i="9" s="1"/>
  <c r="H57" i="1"/>
  <c r="E57" i="9" s="1"/>
  <c r="F57" i="1"/>
  <c r="C57" i="9" s="1"/>
  <c r="X56" i="1"/>
  <c r="L56" i="9" s="1"/>
  <c r="V56" i="1"/>
  <c r="H56" i="9" s="1"/>
  <c r="T56" i="1"/>
  <c r="K56" i="9" s="1"/>
  <c r="R56" i="1"/>
  <c r="J56" i="9" s="1"/>
  <c r="P56" i="1"/>
  <c r="I56" i="9" s="1"/>
  <c r="N56" i="1"/>
  <c r="D56" i="9" s="1"/>
  <c r="L56" i="1"/>
  <c r="G56" i="9" s="1"/>
  <c r="J56" i="1"/>
  <c r="F56" i="9" s="1"/>
  <c r="H56" i="1"/>
  <c r="E56" i="9" s="1"/>
  <c r="F56" i="1"/>
  <c r="C56" i="9" s="1"/>
  <c r="X55" i="1"/>
  <c r="L55" i="9" s="1"/>
  <c r="V55" i="1"/>
  <c r="H55" i="9" s="1"/>
  <c r="T55" i="1"/>
  <c r="K55" i="9" s="1"/>
  <c r="R55" i="1"/>
  <c r="J55" i="9" s="1"/>
  <c r="P55" i="1"/>
  <c r="I55" i="9" s="1"/>
  <c r="N55" i="1"/>
  <c r="D55" i="9" s="1"/>
  <c r="L55" i="1"/>
  <c r="G55" i="9" s="1"/>
  <c r="J55" i="1"/>
  <c r="F55" i="9" s="1"/>
  <c r="H55" i="1"/>
  <c r="E55" i="9" s="1"/>
  <c r="F55" i="1"/>
  <c r="C55" i="9" s="1"/>
  <c r="X54" i="1"/>
  <c r="L54" i="9" s="1"/>
  <c r="V54" i="1"/>
  <c r="H54" i="9" s="1"/>
  <c r="T54" i="1"/>
  <c r="K54" i="9" s="1"/>
  <c r="R54" i="1"/>
  <c r="J54" i="9" s="1"/>
  <c r="P54" i="1"/>
  <c r="I54" i="9" s="1"/>
  <c r="N54" i="1"/>
  <c r="D54" i="9" s="1"/>
  <c r="L54" i="1"/>
  <c r="G54" i="9" s="1"/>
  <c r="J54" i="1"/>
  <c r="F54" i="9" s="1"/>
  <c r="H54" i="1"/>
  <c r="E54" i="9" s="1"/>
  <c r="F54" i="1"/>
  <c r="C54" i="9" s="1"/>
  <c r="X53" i="1"/>
  <c r="L53" i="9" s="1"/>
  <c r="V53" i="1"/>
  <c r="H53" i="9" s="1"/>
  <c r="T53" i="1"/>
  <c r="K53" i="9" s="1"/>
  <c r="R53" i="1"/>
  <c r="J53" i="9" s="1"/>
  <c r="P53" i="1"/>
  <c r="I53" i="9" s="1"/>
  <c r="N53" i="1"/>
  <c r="D53" i="9" s="1"/>
  <c r="L53" i="1"/>
  <c r="G53" i="9" s="1"/>
  <c r="J53" i="1"/>
  <c r="F53" i="9" s="1"/>
  <c r="H53" i="1"/>
  <c r="E53" i="9" s="1"/>
  <c r="F53" i="1"/>
  <c r="C53" i="9" s="1"/>
  <c r="X52" i="1"/>
  <c r="L52" i="9" s="1"/>
  <c r="V52" i="1"/>
  <c r="H52" i="9" s="1"/>
  <c r="T52" i="1"/>
  <c r="K52" i="9" s="1"/>
  <c r="R52" i="1"/>
  <c r="J52" i="9" s="1"/>
  <c r="P52" i="1"/>
  <c r="I52" i="9" s="1"/>
  <c r="N52" i="1"/>
  <c r="D52" i="9" s="1"/>
  <c r="L52" i="1"/>
  <c r="G52" i="9" s="1"/>
  <c r="J52" i="1"/>
  <c r="F52" i="9" s="1"/>
  <c r="H52" i="1"/>
  <c r="E52" i="9" s="1"/>
  <c r="F52" i="1"/>
  <c r="C52" i="9" s="1"/>
  <c r="X51" i="1"/>
  <c r="L51" i="9" s="1"/>
  <c r="V51" i="1"/>
  <c r="H51" i="9" s="1"/>
  <c r="T51" i="1"/>
  <c r="K51" i="9" s="1"/>
  <c r="R51" i="1"/>
  <c r="J51" i="9" s="1"/>
  <c r="P51" i="1"/>
  <c r="I51" i="9" s="1"/>
  <c r="N51" i="1"/>
  <c r="D51" i="9" s="1"/>
  <c r="L51" i="1"/>
  <c r="G51" i="9" s="1"/>
  <c r="J51" i="1"/>
  <c r="F51" i="9" s="1"/>
  <c r="H51" i="1"/>
  <c r="E51" i="9" s="1"/>
  <c r="F51" i="1"/>
  <c r="C51" i="9" s="1"/>
  <c r="X50" i="1"/>
  <c r="L50" i="9" s="1"/>
  <c r="V50" i="1"/>
  <c r="H50" i="9" s="1"/>
  <c r="T50" i="1"/>
  <c r="K50" i="9" s="1"/>
  <c r="R50" i="1"/>
  <c r="J50" i="9" s="1"/>
  <c r="P50" i="1"/>
  <c r="I50" i="9" s="1"/>
  <c r="N50" i="1"/>
  <c r="D50" i="9" s="1"/>
  <c r="L50" i="1"/>
  <c r="G50" i="9" s="1"/>
  <c r="J50" i="1"/>
  <c r="F50" i="9" s="1"/>
  <c r="H50" i="1"/>
  <c r="E50" i="9" s="1"/>
  <c r="F50" i="1"/>
  <c r="C50" i="9" s="1"/>
  <c r="X49" i="1"/>
  <c r="L49" i="9" s="1"/>
  <c r="V49" i="1"/>
  <c r="H49" i="9" s="1"/>
  <c r="T49" i="1"/>
  <c r="K49" i="9" s="1"/>
  <c r="R49" i="1"/>
  <c r="J49" i="9" s="1"/>
  <c r="P49" i="1"/>
  <c r="I49" i="9" s="1"/>
  <c r="N49" i="1"/>
  <c r="D49" i="9" s="1"/>
  <c r="L49" i="1"/>
  <c r="G49" i="9" s="1"/>
  <c r="J49" i="1"/>
  <c r="F49" i="9" s="1"/>
  <c r="H49" i="1"/>
  <c r="E49" i="9" s="1"/>
  <c r="F49" i="1"/>
  <c r="C49" i="9" s="1"/>
  <c r="X48" i="1"/>
  <c r="L48" i="9" s="1"/>
  <c r="V48" i="1"/>
  <c r="H48" i="9" s="1"/>
  <c r="T48" i="1"/>
  <c r="K48" i="9" s="1"/>
  <c r="R48" i="1"/>
  <c r="J48" i="9" s="1"/>
  <c r="P48" i="1"/>
  <c r="I48" i="9" s="1"/>
  <c r="N48" i="1"/>
  <c r="D48" i="9" s="1"/>
  <c r="L48" i="1"/>
  <c r="G48" i="9" s="1"/>
  <c r="J48" i="1"/>
  <c r="F48" i="9" s="1"/>
  <c r="H48" i="1"/>
  <c r="E48" i="9" s="1"/>
  <c r="F48" i="1"/>
  <c r="C48" i="9" s="1"/>
  <c r="X47" i="1"/>
  <c r="L47" i="9" s="1"/>
  <c r="V47" i="1"/>
  <c r="H47" i="9" s="1"/>
  <c r="T47" i="1"/>
  <c r="K47" i="9" s="1"/>
  <c r="R47" i="1"/>
  <c r="J47" i="9" s="1"/>
  <c r="P47" i="1"/>
  <c r="I47" i="9" s="1"/>
  <c r="N47" i="1"/>
  <c r="D47" i="9" s="1"/>
  <c r="L47" i="1"/>
  <c r="G47" i="9" s="1"/>
  <c r="J47" i="1"/>
  <c r="F47" i="9" s="1"/>
  <c r="H47" i="1"/>
  <c r="E47" i="9" s="1"/>
  <c r="F47" i="1"/>
  <c r="C47" i="9" s="1"/>
  <c r="X46" i="1"/>
  <c r="L46" i="9" s="1"/>
  <c r="V46" i="1"/>
  <c r="H46" i="9" s="1"/>
  <c r="T46" i="1"/>
  <c r="K46" i="9" s="1"/>
  <c r="R46" i="1"/>
  <c r="J46" i="9" s="1"/>
  <c r="P46" i="1"/>
  <c r="I46" i="9" s="1"/>
  <c r="N46" i="1"/>
  <c r="D46" i="9" s="1"/>
  <c r="L46" i="1"/>
  <c r="G46" i="9" s="1"/>
  <c r="J46" i="1"/>
  <c r="F46" i="9" s="1"/>
  <c r="H46" i="1"/>
  <c r="E46" i="9" s="1"/>
  <c r="F46" i="1"/>
  <c r="C46" i="9" s="1"/>
  <c r="X45" i="1"/>
  <c r="L45" i="9" s="1"/>
  <c r="V45" i="1"/>
  <c r="H45" i="9" s="1"/>
  <c r="T45" i="1"/>
  <c r="K45" i="9" s="1"/>
  <c r="R45" i="1"/>
  <c r="J45" i="9" s="1"/>
  <c r="P45" i="1"/>
  <c r="I45" i="9" s="1"/>
  <c r="N45" i="1"/>
  <c r="D45" i="9" s="1"/>
  <c r="L45" i="1"/>
  <c r="G45" i="9" s="1"/>
  <c r="J45" i="1"/>
  <c r="F45" i="9" s="1"/>
  <c r="H45" i="1"/>
  <c r="E45" i="9" s="1"/>
  <c r="F45" i="1"/>
  <c r="C45" i="9" s="1"/>
  <c r="X44" i="1"/>
  <c r="L44" i="9" s="1"/>
  <c r="V44" i="1"/>
  <c r="H44" i="9" s="1"/>
  <c r="T44" i="1"/>
  <c r="K44" i="9" s="1"/>
  <c r="R44" i="1"/>
  <c r="J44" i="9" s="1"/>
  <c r="P44" i="1"/>
  <c r="I44" i="9" s="1"/>
  <c r="N44" i="1"/>
  <c r="D44" i="9" s="1"/>
  <c r="L44" i="1"/>
  <c r="G44" i="9" s="1"/>
  <c r="J44" i="1"/>
  <c r="F44" i="9" s="1"/>
  <c r="H44" i="1"/>
  <c r="E44" i="9" s="1"/>
  <c r="F44" i="1"/>
  <c r="C44" i="9" s="1"/>
  <c r="X43" i="1"/>
  <c r="L43" i="9" s="1"/>
  <c r="V43" i="1"/>
  <c r="H43" i="9" s="1"/>
  <c r="T43" i="1"/>
  <c r="K43" i="9" s="1"/>
  <c r="R43" i="1"/>
  <c r="J43" i="9" s="1"/>
  <c r="P43" i="1"/>
  <c r="I43" i="9" s="1"/>
  <c r="N43" i="1"/>
  <c r="D43" i="9" s="1"/>
  <c r="L43" i="1"/>
  <c r="G43" i="9" s="1"/>
  <c r="J43" i="1"/>
  <c r="F43" i="9" s="1"/>
  <c r="H43" i="1"/>
  <c r="E43" i="9" s="1"/>
  <c r="F43" i="1"/>
  <c r="C43" i="9" s="1"/>
  <c r="X42" i="1"/>
  <c r="L42" i="9" s="1"/>
  <c r="V42" i="1"/>
  <c r="H42" i="9" s="1"/>
  <c r="T42" i="1"/>
  <c r="K42" i="9" s="1"/>
  <c r="R42" i="1"/>
  <c r="J42" i="9" s="1"/>
  <c r="P42" i="1"/>
  <c r="I42" i="9" s="1"/>
  <c r="N42" i="1"/>
  <c r="D42" i="9" s="1"/>
  <c r="L42" i="1"/>
  <c r="G42" i="9" s="1"/>
  <c r="J42" i="1"/>
  <c r="F42" i="9" s="1"/>
  <c r="H42" i="1"/>
  <c r="E42" i="9" s="1"/>
  <c r="F42" i="1"/>
  <c r="C42" i="9" s="1"/>
  <c r="X41" i="1"/>
  <c r="L41" i="9" s="1"/>
  <c r="V41" i="1"/>
  <c r="H41" i="9" s="1"/>
  <c r="T41" i="1"/>
  <c r="K41" i="9" s="1"/>
  <c r="R41" i="1"/>
  <c r="J41" i="9" s="1"/>
  <c r="P41" i="1"/>
  <c r="I41" i="9" s="1"/>
  <c r="N41" i="1"/>
  <c r="D41" i="9" s="1"/>
  <c r="L41" i="1"/>
  <c r="G41" i="9" s="1"/>
  <c r="J41" i="1"/>
  <c r="F41" i="9" s="1"/>
  <c r="H41" i="1"/>
  <c r="E41" i="9" s="1"/>
  <c r="F41" i="1"/>
  <c r="C41" i="9" s="1"/>
  <c r="X40" i="1"/>
  <c r="L40" i="9" s="1"/>
  <c r="V40" i="1"/>
  <c r="H40" i="9" s="1"/>
  <c r="T40" i="1"/>
  <c r="K40" i="9" s="1"/>
  <c r="R40" i="1"/>
  <c r="J40" i="9" s="1"/>
  <c r="P40" i="1"/>
  <c r="I40" i="9" s="1"/>
  <c r="N40" i="1"/>
  <c r="D40" i="9" s="1"/>
  <c r="L40" i="1"/>
  <c r="G40" i="9" s="1"/>
  <c r="J40" i="1"/>
  <c r="F40" i="9" s="1"/>
  <c r="H40" i="1"/>
  <c r="E40" i="9" s="1"/>
  <c r="F40" i="1"/>
  <c r="C40" i="9" s="1"/>
  <c r="X39" i="1"/>
  <c r="L39" i="9" s="1"/>
  <c r="V39" i="1"/>
  <c r="H39" i="9" s="1"/>
  <c r="T39" i="1"/>
  <c r="K39" i="9" s="1"/>
  <c r="R39" i="1"/>
  <c r="J39" i="9" s="1"/>
  <c r="P39" i="1"/>
  <c r="I39" i="9" s="1"/>
  <c r="N39" i="1"/>
  <c r="D39" i="9" s="1"/>
  <c r="L39" i="1"/>
  <c r="G39" i="9" s="1"/>
  <c r="J39" i="1"/>
  <c r="F39" i="9" s="1"/>
  <c r="H39" i="1"/>
  <c r="E39" i="9" s="1"/>
  <c r="F39" i="1"/>
  <c r="C39" i="9" s="1"/>
  <c r="X38" i="1"/>
  <c r="L38" i="9" s="1"/>
  <c r="V38" i="1"/>
  <c r="H38" i="9" s="1"/>
  <c r="T38" i="1"/>
  <c r="K38" i="9" s="1"/>
  <c r="R38" i="1"/>
  <c r="J38" i="9" s="1"/>
  <c r="P38" i="1"/>
  <c r="I38" i="9" s="1"/>
  <c r="N38" i="1"/>
  <c r="D38" i="9" s="1"/>
  <c r="L38" i="1"/>
  <c r="G38" i="9" s="1"/>
  <c r="J38" i="1"/>
  <c r="F38" i="9" s="1"/>
  <c r="H38" i="1"/>
  <c r="E38" i="9" s="1"/>
  <c r="F38" i="1"/>
  <c r="C38" i="9" s="1"/>
  <c r="X37" i="1"/>
  <c r="L37" i="9" s="1"/>
  <c r="V37" i="1"/>
  <c r="H37" i="9" s="1"/>
  <c r="T37" i="1"/>
  <c r="K37" i="9" s="1"/>
  <c r="R37" i="1"/>
  <c r="J37" i="9" s="1"/>
  <c r="P37" i="1"/>
  <c r="I37" i="9" s="1"/>
  <c r="N37" i="1"/>
  <c r="D37" i="9" s="1"/>
  <c r="L37" i="1"/>
  <c r="G37" i="9" s="1"/>
  <c r="J37" i="1"/>
  <c r="F37" i="9" s="1"/>
  <c r="H37" i="1"/>
  <c r="E37" i="9" s="1"/>
  <c r="F37" i="1"/>
  <c r="C37" i="9" s="1"/>
  <c r="X36" i="1"/>
  <c r="L36" i="9" s="1"/>
  <c r="V36" i="1"/>
  <c r="H36" i="9" s="1"/>
  <c r="T36" i="1"/>
  <c r="K36" i="9" s="1"/>
  <c r="R36" i="1"/>
  <c r="J36" i="9" s="1"/>
  <c r="P36" i="1"/>
  <c r="I36" i="9" s="1"/>
  <c r="N36" i="1"/>
  <c r="D36" i="9" s="1"/>
  <c r="L36" i="1"/>
  <c r="G36" i="9" s="1"/>
  <c r="J36" i="1"/>
  <c r="F36" i="9" s="1"/>
  <c r="H36" i="1"/>
  <c r="E36" i="9" s="1"/>
  <c r="F36" i="1"/>
  <c r="C36" i="9" s="1"/>
  <c r="X35" i="1"/>
  <c r="L35" i="9" s="1"/>
  <c r="V35" i="1"/>
  <c r="H35" i="9" s="1"/>
  <c r="T35" i="1"/>
  <c r="K35" i="9" s="1"/>
  <c r="R35" i="1"/>
  <c r="J35" i="9" s="1"/>
  <c r="P35" i="1"/>
  <c r="I35" i="9" s="1"/>
  <c r="N35" i="1"/>
  <c r="D35" i="9" s="1"/>
  <c r="L35" i="1"/>
  <c r="G35" i="9" s="1"/>
  <c r="J35" i="1"/>
  <c r="F35" i="9" s="1"/>
  <c r="H35" i="1"/>
  <c r="E35" i="9" s="1"/>
  <c r="F35" i="1"/>
  <c r="C35" i="9" s="1"/>
  <c r="X34" i="1"/>
  <c r="L34" i="9" s="1"/>
  <c r="V34" i="1"/>
  <c r="H34" i="9" s="1"/>
  <c r="T34" i="1"/>
  <c r="K34" i="9" s="1"/>
  <c r="R34" i="1"/>
  <c r="J34" i="9" s="1"/>
  <c r="P34" i="1"/>
  <c r="I34" i="9" s="1"/>
  <c r="N34" i="1"/>
  <c r="D34" i="9" s="1"/>
  <c r="L34" i="1"/>
  <c r="G34" i="9" s="1"/>
  <c r="J34" i="1"/>
  <c r="F34" i="9" s="1"/>
  <c r="H34" i="1"/>
  <c r="E34" i="9" s="1"/>
  <c r="F34" i="1"/>
  <c r="C34" i="9" s="1"/>
  <c r="X33" i="1"/>
  <c r="L33" i="9" s="1"/>
  <c r="V33" i="1"/>
  <c r="H33" i="9" s="1"/>
  <c r="T33" i="1"/>
  <c r="K33" i="9" s="1"/>
  <c r="R33" i="1"/>
  <c r="J33" i="9" s="1"/>
  <c r="P33" i="1"/>
  <c r="I33" i="9" s="1"/>
  <c r="N33" i="1"/>
  <c r="D33" i="9" s="1"/>
  <c r="L33" i="1"/>
  <c r="G33" i="9" s="1"/>
  <c r="J33" i="1"/>
  <c r="F33" i="9" s="1"/>
  <c r="H33" i="1"/>
  <c r="E33" i="9" s="1"/>
  <c r="F33" i="1"/>
  <c r="C33" i="9" s="1"/>
  <c r="X32" i="1"/>
  <c r="L32" i="9" s="1"/>
  <c r="V32" i="1"/>
  <c r="H32" i="9" s="1"/>
  <c r="T32" i="1"/>
  <c r="K32" i="9" s="1"/>
  <c r="R32" i="1"/>
  <c r="J32" i="9" s="1"/>
  <c r="P32" i="1"/>
  <c r="I32" i="9" s="1"/>
  <c r="N32" i="1"/>
  <c r="D32" i="9" s="1"/>
  <c r="L32" i="1"/>
  <c r="G32" i="9" s="1"/>
  <c r="J32" i="1"/>
  <c r="F32" i="9" s="1"/>
  <c r="H32" i="1"/>
  <c r="E32" i="9" s="1"/>
  <c r="F32" i="1"/>
  <c r="C32" i="9" s="1"/>
  <c r="X31" i="1"/>
  <c r="L31" i="9" s="1"/>
  <c r="V31" i="1"/>
  <c r="H31" i="9" s="1"/>
  <c r="T31" i="1"/>
  <c r="K31" i="9" s="1"/>
  <c r="R31" i="1"/>
  <c r="J31" i="9" s="1"/>
  <c r="P31" i="1"/>
  <c r="I31" i="9" s="1"/>
  <c r="N31" i="1"/>
  <c r="D31" i="9" s="1"/>
  <c r="L31" i="1"/>
  <c r="G31" i="9" s="1"/>
  <c r="J31" i="1"/>
  <c r="F31" i="9" s="1"/>
  <c r="H31" i="1"/>
  <c r="E31" i="9" s="1"/>
  <c r="F31" i="1"/>
  <c r="C31" i="9" s="1"/>
  <c r="X30" i="1"/>
  <c r="L30" i="9" s="1"/>
  <c r="V30" i="1"/>
  <c r="H30" i="9" s="1"/>
  <c r="T30" i="1"/>
  <c r="K30" i="9" s="1"/>
  <c r="R30" i="1"/>
  <c r="J30" i="9" s="1"/>
  <c r="P30" i="1"/>
  <c r="I30" i="9" s="1"/>
  <c r="N30" i="1"/>
  <c r="D30" i="9" s="1"/>
  <c r="L30" i="1"/>
  <c r="G30" i="9" s="1"/>
  <c r="J30" i="1"/>
  <c r="F30" i="9" s="1"/>
  <c r="H30" i="1"/>
  <c r="E30" i="9" s="1"/>
  <c r="F30" i="1"/>
  <c r="C30" i="9" s="1"/>
  <c r="X29" i="1"/>
  <c r="L29" i="9" s="1"/>
  <c r="V29" i="1"/>
  <c r="H29" i="9" s="1"/>
  <c r="T29" i="1"/>
  <c r="K29" i="9" s="1"/>
  <c r="R29" i="1"/>
  <c r="J29" i="9" s="1"/>
  <c r="P29" i="1"/>
  <c r="I29" i="9" s="1"/>
  <c r="N29" i="1"/>
  <c r="D29" i="9" s="1"/>
  <c r="L29" i="1"/>
  <c r="G29" i="9" s="1"/>
  <c r="J29" i="1"/>
  <c r="F29" i="9" s="1"/>
  <c r="H29" i="1"/>
  <c r="E29" i="9" s="1"/>
  <c r="F29" i="1"/>
  <c r="C29" i="9" s="1"/>
  <c r="X28" i="1"/>
  <c r="L28" i="9" s="1"/>
  <c r="V28" i="1"/>
  <c r="H28" i="9" s="1"/>
  <c r="T28" i="1"/>
  <c r="K28" i="9" s="1"/>
  <c r="R28" i="1"/>
  <c r="J28" i="9" s="1"/>
  <c r="P28" i="1"/>
  <c r="I28" i="9" s="1"/>
  <c r="N28" i="1"/>
  <c r="D28" i="9" s="1"/>
  <c r="L28" i="1"/>
  <c r="G28" i="9" s="1"/>
  <c r="J28" i="1"/>
  <c r="F28" i="9" s="1"/>
  <c r="H28" i="1"/>
  <c r="E28" i="9" s="1"/>
  <c r="F28" i="1"/>
  <c r="C28" i="9" s="1"/>
  <c r="X27" i="1"/>
  <c r="L27" i="9" s="1"/>
  <c r="V27" i="1"/>
  <c r="H27" i="9" s="1"/>
  <c r="T27" i="1"/>
  <c r="K27" i="9" s="1"/>
  <c r="R27" i="1"/>
  <c r="J27" i="9" s="1"/>
  <c r="P27" i="1"/>
  <c r="I27" i="9" s="1"/>
  <c r="N27" i="1"/>
  <c r="D27" i="9" s="1"/>
  <c r="L27" i="1"/>
  <c r="G27" i="9" s="1"/>
  <c r="J27" i="1"/>
  <c r="F27" i="9" s="1"/>
  <c r="H27" i="1"/>
  <c r="E27" i="9" s="1"/>
  <c r="F27" i="1"/>
  <c r="C27" i="9" s="1"/>
  <c r="X26" i="1"/>
  <c r="L26" i="9" s="1"/>
  <c r="V26" i="1"/>
  <c r="H26" i="9" s="1"/>
  <c r="T26" i="1"/>
  <c r="K26" i="9" s="1"/>
  <c r="R26" i="1"/>
  <c r="J26" i="9" s="1"/>
  <c r="P26" i="1"/>
  <c r="I26" i="9" s="1"/>
  <c r="N26" i="1"/>
  <c r="D26" i="9" s="1"/>
  <c r="L26" i="1"/>
  <c r="G26" i="9" s="1"/>
  <c r="J26" i="1"/>
  <c r="F26" i="9" s="1"/>
  <c r="H26" i="1"/>
  <c r="E26" i="9" s="1"/>
  <c r="F26" i="1"/>
  <c r="C26" i="9" s="1"/>
  <c r="X25" i="1"/>
  <c r="L25" i="9" s="1"/>
  <c r="V25" i="1"/>
  <c r="H25" i="9" s="1"/>
  <c r="T25" i="1"/>
  <c r="K25" i="9" s="1"/>
  <c r="R25" i="1"/>
  <c r="J25" i="9" s="1"/>
  <c r="P25" i="1"/>
  <c r="I25" i="9" s="1"/>
  <c r="N25" i="1"/>
  <c r="D25" i="9" s="1"/>
  <c r="L25" i="1"/>
  <c r="G25" i="9" s="1"/>
  <c r="J25" i="1"/>
  <c r="F25" i="9" s="1"/>
  <c r="H25" i="1"/>
  <c r="E25" i="9" s="1"/>
  <c r="F25" i="1"/>
  <c r="C25" i="9" s="1"/>
  <c r="X24" i="1"/>
  <c r="L24" i="9" s="1"/>
  <c r="V24" i="1"/>
  <c r="H24" i="9" s="1"/>
  <c r="T24" i="1"/>
  <c r="K24" i="9" s="1"/>
  <c r="R24" i="1"/>
  <c r="J24" i="9" s="1"/>
  <c r="P24" i="1"/>
  <c r="I24" i="9" s="1"/>
  <c r="N24" i="1"/>
  <c r="D24" i="9" s="1"/>
  <c r="L24" i="1"/>
  <c r="G24" i="9" s="1"/>
  <c r="J24" i="1"/>
  <c r="F24" i="9" s="1"/>
  <c r="H24" i="1"/>
  <c r="E24" i="9" s="1"/>
  <c r="F24" i="1"/>
  <c r="C24" i="9" s="1"/>
  <c r="X23" i="1"/>
  <c r="L23" i="9" s="1"/>
  <c r="V23" i="1"/>
  <c r="H23" i="9" s="1"/>
  <c r="T23" i="1"/>
  <c r="K23" i="9" s="1"/>
  <c r="R23" i="1"/>
  <c r="J23" i="9" s="1"/>
  <c r="P23" i="1"/>
  <c r="I23" i="9" s="1"/>
  <c r="N23" i="1"/>
  <c r="D23" i="9" s="1"/>
  <c r="L23" i="1"/>
  <c r="G23" i="9" s="1"/>
  <c r="J23" i="1"/>
  <c r="F23" i="9" s="1"/>
  <c r="H23" i="1"/>
  <c r="E23" i="9" s="1"/>
  <c r="F23" i="1"/>
  <c r="C23" i="9" s="1"/>
  <c r="X22" i="1"/>
  <c r="L22" i="9" s="1"/>
  <c r="V22" i="1"/>
  <c r="H22" i="9" s="1"/>
  <c r="T22" i="1"/>
  <c r="K22" i="9" s="1"/>
  <c r="R22" i="1"/>
  <c r="J22" i="9" s="1"/>
  <c r="P22" i="1"/>
  <c r="I22" i="9" s="1"/>
  <c r="N22" i="1"/>
  <c r="D22" i="9" s="1"/>
  <c r="L22" i="1"/>
  <c r="G22" i="9" s="1"/>
  <c r="J22" i="1"/>
  <c r="F22" i="9" s="1"/>
  <c r="H22" i="1"/>
  <c r="E22" i="9" s="1"/>
  <c r="F22" i="1"/>
  <c r="C22" i="9" s="1"/>
  <c r="X21" i="1"/>
  <c r="L21" i="9" s="1"/>
  <c r="V21" i="1"/>
  <c r="H21" i="9" s="1"/>
  <c r="T21" i="1"/>
  <c r="K21" i="9" s="1"/>
  <c r="R21" i="1"/>
  <c r="J21" i="9" s="1"/>
  <c r="P21" i="1"/>
  <c r="I21" i="9" s="1"/>
  <c r="N21" i="1"/>
  <c r="D21" i="9" s="1"/>
  <c r="L21" i="1"/>
  <c r="G21" i="9" s="1"/>
  <c r="J21" i="1"/>
  <c r="F21" i="9" s="1"/>
  <c r="H21" i="1"/>
  <c r="E21" i="9" s="1"/>
  <c r="F21" i="1"/>
  <c r="C21" i="9" s="1"/>
  <c r="X20" i="1"/>
  <c r="L20" i="9" s="1"/>
  <c r="V20" i="1"/>
  <c r="H20" i="9" s="1"/>
  <c r="T20" i="1"/>
  <c r="K20" i="9" s="1"/>
  <c r="R20" i="1"/>
  <c r="J20" i="9" s="1"/>
  <c r="P20" i="1"/>
  <c r="I20" i="9" s="1"/>
  <c r="N20" i="1"/>
  <c r="D20" i="9" s="1"/>
  <c r="L20" i="1"/>
  <c r="G20" i="9" s="1"/>
  <c r="J20" i="1"/>
  <c r="F20" i="9" s="1"/>
  <c r="H20" i="1"/>
  <c r="E20" i="9" s="1"/>
  <c r="F20" i="1"/>
  <c r="C20" i="9" s="1"/>
  <c r="X19" i="1"/>
  <c r="L19" i="9" s="1"/>
  <c r="V19" i="1"/>
  <c r="H19" i="9" s="1"/>
  <c r="T19" i="1"/>
  <c r="K19" i="9" s="1"/>
  <c r="R19" i="1"/>
  <c r="J19" i="9" s="1"/>
  <c r="P19" i="1"/>
  <c r="I19" i="9" s="1"/>
  <c r="N19" i="1"/>
  <c r="D19" i="9" s="1"/>
  <c r="L19" i="1"/>
  <c r="G19" i="9" s="1"/>
  <c r="J19" i="1"/>
  <c r="F19" i="9" s="1"/>
  <c r="H19" i="1"/>
  <c r="E19" i="9" s="1"/>
  <c r="F19" i="1"/>
  <c r="C19" i="9" s="1"/>
  <c r="X18" i="1"/>
  <c r="L18" i="9" s="1"/>
  <c r="V18" i="1"/>
  <c r="H18" i="9" s="1"/>
  <c r="T18" i="1"/>
  <c r="K18" i="9" s="1"/>
  <c r="R18" i="1"/>
  <c r="J18" i="9" s="1"/>
  <c r="P18" i="1"/>
  <c r="I18" i="9" s="1"/>
  <c r="N18" i="1"/>
  <c r="D18" i="9" s="1"/>
  <c r="L18" i="1"/>
  <c r="G18" i="9" s="1"/>
  <c r="J18" i="1"/>
  <c r="F18" i="9" s="1"/>
  <c r="H18" i="1"/>
  <c r="E18" i="9" s="1"/>
  <c r="F18" i="1"/>
  <c r="C18" i="9" s="1"/>
  <c r="X17" i="1"/>
  <c r="L17" i="9" s="1"/>
  <c r="V17" i="1"/>
  <c r="H17" i="9" s="1"/>
  <c r="T17" i="1"/>
  <c r="K17" i="9" s="1"/>
  <c r="R17" i="1"/>
  <c r="J17" i="9" s="1"/>
  <c r="P17" i="1"/>
  <c r="I17" i="9" s="1"/>
  <c r="N17" i="1"/>
  <c r="D17" i="9" s="1"/>
  <c r="L17" i="1"/>
  <c r="G17" i="9" s="1"/>
  <c r="J17" i="1"/>
  <c r="F17" i="9" s="1"/>
  <c r="H17" i="1"/>
  <c r="E17" i="9" s="1"/>
  <c r="F17" i="1"/>
  <c r="C17" i="9" s="1"/>
  <c r="X16" i="1"/>
  <c r="L16" i="9" s="1"/>
  <c r="V16" i="1"/>
  <c r="H16" i="9" s="1"/>
  <c r="T16" i="1"/>
  <c r="K16" i="9" s="1"/>
  <c r="R16" i="1"/>
  <c r="J16" i="9" s="1"/>
  <c r="P16" i="1"/>
  <c r="I16" i="9" s="1"/>
  <c r="N16" i="1"/>
  <c r="D16" i="9" s="1"/>
  <c r="L16" i="1"/>
  <c r="G16" i="9" s="1"/>
  <c r="J16" i="1"/>
  <c r="F16" i="9" s="1"/>
  <c r="H16" i="1"/>
  <c r="E16" i="9" s="1"/>
  <c r="F16" i="1"/>
  <c r="C16" i="9" s="1"/>
  <c r="X15" i="1"/>
  <c r="L15" i="9" s="1"/>
  <c r="V15" i="1"/>
  <c r="H15" i="9" s="1"/>
  <c r="T15" i="1"/>
  <c r="K15" i="9" s="1"/>
  <c r="R15" i="1"/>
  <c r="J15" i="9" s="1"/>
  <c r="P15" i="1"/>
  <c r="I15" i="9" s="1"/>
  <c r="N15" i="1"/>
  <c r="D15" i="9" s="1"/>
  <c r="L15" i="1"/>
  <c r="G15" i="9" s="1"/>
  <c r="J15" i="1"/>
  <c r="F15" i="9" s="1"/>
  <c r="H15" i="1"/>
  <c r="E15" i="9" s="1"/>
  <c r="F15" i="1"/>
  <c r="C15" i="9" s="1"/>
  <c r="X14" i="1"/>
  <c r="L14" i="9" s="1"/>
  <c r="V14" i="1"/>
  <c r="H14" i="9" s="1"/>
  <c r="T14" i="1"/>
  <c r="K14" i="9" s="1"/>
  <c r="R14" i="1"/>
  <c r="J14" i="9" s="1"/>
  <c r="P14" i="1"/>
  <c r="I14" i="9" s="1"/>
  <c r="N14" i="1"/>
  <c r="D14" i="9" s="1"/>
  <c r="L14" i="1"/>
  <c r="G14" i="9" s="1"/>
  <c r="J14" i="1"/>
  <c r="F14" i="9" s="1"/>
  <c r="H14" i="1"/>
  <c r="E14" i="9" s="1"/>
  <c r="F14" i="1"/>
  <c r="C14" i="9" s="1"/>
  <c r="X13" i="1"/>
  <c r="L13" i="9" s="1"/>
  <c r="V13" i="1"/>
  <c r="H13" i="9" s="1"/>
  <c r="T13" i="1"/>
  <c r="K13" i="9" s="1"/>
  <c r="R13" i="1"/>
  <c r="J13" i="9" s="1"/>
  <c r="P13" i="1"/>
  <c r="I13" i="9" s="1"/>
  <c r="N13" i="1"/>
  <c r="D13" i="9" s="1"/>
  <c r="L13" i="1"/>
  <c r="G13" i="9" s="1"/>
  <c r="J13" i="1"/>
  <c r="F13" i="9" s="1"/>
  <c r="H13" i="1"/>
  <c r="E13" i="9" s="1"/>
  <c r="F13" i="1"/>
  <c r="C13" i="9" s="1"/>
  <c r="X12" i="1"/>
  <c r="L12" i="9" s="1"/>
  <c r="V12" i="1"/>
  <c r="H12" i="9" s="1"/>
  <c r="T12" i="1"/>
  <c r="K12" i="9" s="1"/>
  <c r="R12" i="1"/>
  <c r="J12" i="9" s="1"/>
  <c r="P12" i="1"/>
  <c r="I12" i="9" s="1"/>
  <c r="N12" i="1"/>
  <c r="D12" i="9" s="1"/>
  <c r="L12" i="1"/>
  <c r="G12" i="9" s="1"/>
  <c r="J12" i="1"/>
  <c r="F12" i="9" s="1"/>
  <c r="H12" i="1"/>
  <c r="E12" i="9" s="1"/>
  <c r="F12" i="1"/>
  <c r="C12" i="9" s="1"/>
  <c r="X11" i="1"/>
  <c r="L11" i="9" s="1"/>
  <c r="V11" i="1"/>
  <c r="H11" i="9" s="1"/>
  <c r="T11" i="1"/>
  <c r="K11" i="9" s="1"/>
  <c r="R11" i="1"/>
  <c r="J11" i="9" s="1"/>
  <c r="P11" i="1"/>
  <c r="I11" i="9" s="1"/>
  <c r="N11" i="1"/>
  <c r="D11" i="9" s="1"/>
  <c r="L11" i="1"/>
  <c r="G11" i="9" s="1"/>
  <c r="J11" i="1"/>
  <c r="F11" i="9" s="1"/>
  <c r="H11" i="1"/>
  <c r="E11" i="9" s="1"/>
  <c r="F11" i="1"/>
  <c r="C11" i="9" s="1"/>
  <c r="X10" i="1"/>
  <c r="L10" i="9" s="1"/>
  <c r="V10" i="1"/>
  <c r="H10" i="9" s="1"/>
  <c r="T10" i="1"/>
  <c r="K10" i="9" s="1"/>
  <c r="R10" i="1"/>
  <c r="J10" i="9" s="1"/>
  <c r="P10" i="1"/>
  <c r="I10" i="9" s="1"/>
  <c r="N10" i="1"/>
  <c r="D10" i="9" s="1"/>
  <c r="L10" i="1"/>
  <c r="G10" i="9" s="1"/>
  <c r="J10" i="1"/>
  <c r="F10" i="9" s="1"/>
  <c r="H10" i="1"/>
  <c r="E10" i="9" s="1"/>
  <c r="F10" i="1"/>
  <c r="C10" i="9" s="1"/>
  <c r="X9" i="1"/>
  <c r="L9" i="9" s="1"/>
  <c r="V9" i="1"/>
  <c r="H9" i="9" s="1"/>
  <c r="T9" i="1"/>
  <c r="K9" i="9" s="1"/>
  <c r="R9" i="1"/>
  <c r="J9" i="9" s="1"/>
  <c r="P9" i="1"/>
  <c r="I9" i="9" s="1"/>
  <c r="N9" i="1"/>
  <c r="D9" i="9" s="1"/>
  <c r="L9" i="1"/>
  <c r="G9" i="9" s="1"/>
  <c r="J9" i="1"/>
  <c r="F9" i="9" s="1"/>
  <c r="H9" i="1"/>
  <c r="E9" i="9" s="1"/>
  <c r="F9" i="1"/>
  <c r="C9" i="9" s="1"/>
  <c r="X8" i="1"/>
  <c r="L8" i="9" s="1"/>
  <c r="V8" i="1"/>
  <c r="H8" i="9" s="1"/>
  <c r="T8" i="1"/>
  <c r="K8" i="9" s="1"/>
  <c r="R8" i="1"/>
  <c r="J8" i="9" s="1"/>
  <c r="P8" i="1"/>
  <c r="I8" i="9" s="1"/>
  <c r="N8" i="1"/>
  <c r="D8" i="9" s="1"/>
  <c r="L8" i="1"/>
  <c r="G8" i="9" s="1"/>
  <c r="J8" i="1"/>
  <c r="F8" i="9" s="1"/>
  <c r="H8" i="1"/>
  <c r="E8" i="9" s="1"/>
  <c r="F8" i="1"/>
  <c r="C8" i="9" s="1"/>
  <c r="X7" i="1"/>
  <c r="L7" i="9" s="1"/>
  <c r="V7" i="1"/>
  <c r="H7" i="9" s="1"/>
  <c r="T7" i="1"/>
  <c r="K7" i="9" s="1"/>
  <c r="R7" i="1"/>
  <c r="J7" i="9" s="1"/>
  <c r="P7" i="1"/>
  <c r="I7" i="9" s="1"/>
  <c r="N7" i="1"/>
  <c r="D7" i="9" s="1"/>
  <c r="L7" i="1"/>
  <c r="G7" i="9" s="1"/>
  <c r="J7" i="1"/>
  <c r="F7" i="9" s="1"/>
  <c r="H7" i="1"/>
  <c r="E7" i="9" s="1"/>
  <c r="F7" i="1"/>
  <c r="C7" i="9" s="1"/>
  <c r="X6" i="1"/>
  <c r="L6" i="9" s="1"/>
  <c r="V6" i="1"/>
  <c r="H6" i="9" s="1"/>
  <c r="T6" i="1"/>
  <c r="K6" i="9" s="1"/>
  <c r="R6" i="1"/>
  <c r="J6" i="9" s="1"/>
  <c r="P6" i="1"/>
  <c r="I6" i="9" s="1"/>
  <c r="N6" i="1"/>
  <c r="D6" i="9" s="1"/>
  <c r="L6" i="1"/>
  <c r="G6" i="9" s="1"/>
  <c r="J6" i="1"/>
  <c r="F6" i="9" s="1"/>
  <c r="H6" i="1"/>
  <c r="E6" i="9" s="1"/>
  <c r="F6" i="1"/>
  <c r="C6" i="9" s="1"/>
  <c r="X5" i="1"/>
  <c r="L5" i="9" s="1"/>
  <c r="V5" i="1"/>
  <c r="H5" i="9" s="1"/>
  <c r="T5" i="1"/>
  <c r="R5" i="1"/>
  <c r="J5" i="9" s="1"/>
  <c r="P5" i="1"/>
  <c r="N5" i="1"/>
  <c r="D5" i="9" s="1"/>
  <c r="L5" i="1"/>
  <c r="J5" i="1"/>
  <c r="F5" i="9" s="1"/>
  <c r="H5" i="1"/>
  <c r="F5" i="1"/>
  <c r="X4" i="1"/>
  <c r="L4" i="9" s="1"/>
  <c r="V4" i="1"/>
  <c r="H4" i="9" s="1"/>
  <c r="T4" i="1"/>
  <c r="R4" i="1"/>
  <c r="J4" i="9" s="1"/>
  <c r="P4" i="1"/>
  <c r="N4" i="1"/>
  <c r="D4" i="9" s="1"/>
  <c r="L4" i="1"/>
  <c r="J4" i="1"/>
  <c r="F4" i="9" s="1"/>
  <c r="H4" i="1"/>
  <c r="F4" i="1"/>
  <c r="X3" i="1"/>
  <c r="L3" i="9" s="1"/>
  <c r="V3" i="1"/>
  <c r="H3" i="9" s="1"/>
  <c r="T3" i="1"/>
  <c r="R3" i="1"/>
  <c r="J3" i="9" s="1"/>
  <c r="P3" i="1"/>
  <c r="I3" i="9" s="1"/>
  <c r="N3" i="1"/>
  <c r="D3" i="9" s="1"/>
  <c r="L3" i="1"/>
  <c r="G3" i="9" s="1"/>
  <c r="J3" i="1"/>
  <c r="F3" i="9" s="1"/>
  <c r="H3" i="1"/>
  <c r="E3" i="9" s="1"/>
  <c r="F3" i="1"/>
  <c r="C3" i="9" s="1"/>
  <c r="X2" i="1"/>
  <c r="V2" i="1"/>
  <c r="T2" i="1"/>
  <c r="R2" i="1"/>
  <c r="P2" i="1"/>
  <c r="N2" i="1"/>
  <c r="L2" i="1"/>
  <c r="J2" i="1"/>
  <c r="L81" i="9" l="1"/>
  <c r="L81" i="10"/>
  <c r="L82" i="9"/>
  <c r="L82" i="10"/>
  <c r="L84" i="9"/>
  <c r="L84" i="10"/>
  <c r="L85" i="9"/>
  <c r="L85" i="10"/>
  <c r="L83" i="9"/>
  <c r="L83" i="10"/>
  <c r="H84" i="9"/>
  <c r="H84" i="10"/>
  <c r="H82" i="9"/>
  <c r="H82" i="10"/>
  <c r="H83" i="9"/>
  <c r="H83" i="10"/>
  <c r="H85" i="9"/>
  <c r="H85" i="10"/>
  <c r="H81" i="9"/>
  <c r="P81" i="9" s="1"/>
  <c r="H81" i="10"/>
  <c r="J84" i="9"/>
  <c r="J84" i="10"/>
  <c r="J81" i="9"/>
  <c r="J81" i="10"/>
  <c r="J82" i="9"/>
  <c r="J82" i="10"/>
  <c r="J83" i="9"/>
  <c r="J83" i="10"/>
  <c r="J85" i="9"/>
  <c r="J85" i="10"/>
  <c r="I81" i="9"/>
  <c r="I81" i="10"/>
  <c r="D81" i="9"/>
  <c r="D81" i="10"/>
  <c r="D82" i="9"/>
  <c r="D82" i="10"/>
  <c r="D85" i="9"/>
  <c r="D85" i="10"/>
  <c r="D83" i="9"/>
  <c r="D83" i="10"/>
  <c r="D84" i="9"/>
  <c r="D84" i="10"/>
  <c r="G81" i="9"/>
  <c r="G81" i="10"/>
  <c r="F81" i="9"/>
  <c r="F81" i="10"/>
  <c r="F82" i="9"/>
  <c r="F82" i="10"/>
  <c r="F85" i="9"/>
  <c r="F85" i="10"/>
  <c r="F83" i="9"/>
  <c r="F83" i="10"/>
  <c r="F84" i="9"/>
  <c r="F84" i="10"/>
  <c r="E81" i="9"/>
  <c r="E81" i="10"/>
  <c r="C81" i="9"/>
  <c r="M81" i="9" s="1"/>
  <c r="C81" i="10"/>
  <c r="C85" i="9"/>
  <c r="C85" i="10"/>
  <c r="M86" i="1"/>
  <c r="M87" i="1" s="1"/>
  <c r="J2" i="9"/>
  <c r="Q86" i="1"/>
  <c r="Q87" i="1" s="1"/>
  <c r="H2" i="9"/>
  <c r="U86" i="1"/>
  <c r="U87" i="1" s="1"/>
  <c r="L2" i="9"/>
  <c r="W86" i="1"/>
  <c r="W87" i="1" s="1"/>
  <c r="K2" i="9"/>
  <c r="S86" i="1"/>
  <c r="S87" i="1" s="1"/>
  <c r="E86" i="1"/>
  <c r="E87" i="1" s="1"/>
  <c r="E2" i="9"/>
  <c r="G86" i="1"/>
  <c r="G87" i="1" s="1"/>
  <c r="F2" i="9"/>
  <c r="I86" i="1"/>
  <c r="I87" i="1" s="1"/>
  <c r="G2" i="9"/>
  <c r="K86" i="1"/>
  <c r="K87" i="1" s="1"/>
  <c r="D2" i="9"/>
  <c r="I2" i="9"/>
  <c r="O86" i="1"/>
  <c r="O87" i="1" s="1"/>
  <c r="M17" i="9"/>
  <c r="M23" i="9"/>
  <c r="M29" i="9"/>
  <c r="M35" i="9"/>
  <c r="M41" i="9"/>
  <c r="M47" i="9"/>
  <c r="M11" i="9"/>
  <c r="M10" i="9"/>
  <c r="M46" i="9"/>
  <c r="M52" i="9"/>
  <c r="M70" i="9"/>
  <c r="M16" i="9"/>
  <c r="M28" i="9"/>
  <c r="M34" i="9"/>
  <c r="M58" i="9"/>
  <c r="M76" i="9"/>
  <c r="M22" i="9"/>
  <c r="M40" i="9"/>
  <c r="M64" i="9"/>
  <c r="M53" i="9"/>
  <c r="M59" i="9"/>
  <c r="M77" i="9"/>
  <c r="M33" i="9"/>
  <c r="M3" i="9"/>
  <c r="M21" i="9"/>
  <c r="M51" i="9"/>
  <c r="M63" i="9"/>
  <c r="M15" i="9"/>
  <c r="M27" i="9"/>
  <c r="M39" i="9"/>
  <c r="M75" i="9"/>
  <c r="M9" i="9"/>
  <c r="M45" i="9"/>
  <c r="M57" i="9"/>
  <c r="M69" i="9"/>
  <c r="M54" i="9"/>
  <c r="M78" i="9"/>
  <c r="M65" i="9"/>
  <c r="M71" i="9"/>
  <c r="M2" i="9"/>
  <c r="M14" i="9"/>
  <c r="M8" i="9"/>
  <c r="M48" i="9"/>
  <c r="M60" i="9"/>
  <c r="M66" i="9"/>
  <c r="M72" i="9"/>
  <c r="H84" i="1"/>
  <c r="E5" i="9"/>
  <c r="P11" i="9"/>
  <c r="N11" i="9"/>
  <c r="P17" i="9"/>
  <c r="N17" i="9"/>
  <c r="P23" i="9"/>
  <c r="N23" i="9"/>
  <c r="N29" i="9"/>
  <c r="P29" i="9"/>
  <c r="N35" i="9"/>
  <c r="P35" i="9"/>
  <c r="P41" i="9"/>
  <c r="N41" i="9"/>
  <c r="N47" i="9"/>
  <c r="P47" i="9"/>
  <c r="P53" i="9"/>
  <c r="N53" i="9"/>
  <c r="N59" i="9"/>
  <c r="P59" i="9"/>
  <c r="P65" i="9"/>
  <c r="N65" i="9"/>
  <c r="N71" i="9"/>
  <c r="P71" i="9"/>
  <c r="P77" i="9"/>
  <c r="N77" i="9"/>
  <c r="F82" i="1"/>
  <c r="C4" i="9"/>
  <c r="M4" i="9" s="1"/>
  <c r="H82" i="1"/>
  <c r="E4" i="9"/>
  <c r="L84" i="1"/>
  <c r="G5" i="9"/>
  <c r="P10" i="9"/>
  <c r="N10" i="9"/>
  <c r="N16" i="9"/>
  <c r="P16" i="9"/>
  <c r="P22" i="9"/>
  <c r="N22" i="9"/>
  <c r="N28" i="9"/>
  <c r="P28" i="9"/>
  <c r="N34" i="9"/>
  <c r="P34" i="9"/>
  <c r="N40" i="9"/>
  <c r="P40" i="9"/>
  <c r="N46" i="9"/>
  <c r="P46" i="9"/>
  <c r="N52" i="9"/>
  <c r="O52" i="9" s="1"/>
  <c r="P52" i="9"/>
  <c r="N58" i="9"/>
  <c r="P58" i="9"/>
  <c r="P64" i="9"/>
  <c r="N64" i="9"/>
  <c r="P70" i="9"/>
  <c r="N70" i="9"/>
  <c r="P76" i="9"/>
  <c r="N76" i="9"/>
  <c r="P27" i="9"/>
  <c r="N27" i="9"/>
  <c r="P33" i="9"/>
  <c r="N33" i="9"/>
  <c r="P39" i="9"/>
  <c r="N39" i="9"/>
  <c r="N45" i="9"/>
  <c r="P45" i="9"/>
  <c r="P51" i="9"/>
  <c r="N51" i="9"/>
  <c r="N57" i="9"/>
  <c r="P57" i="9"/>
  <c r="P63" i="9"/>
  <c r="N63" i="9"/>
  <c r="N69" i="9"/>
  <c r="P69" i="9"/>
  <c r="N75" i="9"/>
  <c r="P75" i="9"/>
  <c r="M20" i="9"/>
  <c r="M26" i="9"/>
  <c r="M32" i="9"/>
  <c r="M38" i="9"/>
  <c r="M44" i="9"/>
  <c r="M50" i="9"/>
  <c r="M56" i="9"/>
  <c r="M62" i="9"/>
  <c r="M68" i="9"/>
  <c r="M74" i="9"/>
  <c r="T84" i="1"/>
  <c r="K5" i="9"/>
  <c r="N8" i="9"/>
  <c r="P8" i="9"/>
  <c r="N14" i="9"/>
  <c r="P14" i="9"/>
  <c r="N20" i="9"/>
  <c r="P20" i="9"/>
  <c r="N26" i="9"/>
  <c r="P26" i="9"/>
  <c r="N32" i="9"/>
  <c r="P32" i="9"/>
  <c r="N38" i="9"/>
  <c r="P38" i="9"/>
  <c r="P44" i="9"/>
  <c r="N44" i="9"/>
  <c r="N50" i="9"/>
  <c r="P50" i="9"/>
  <c r="P56" i="9"/>
  <c r="N56" i="9"/>
  <c r="P62" i="9"/>
  <c r="N62" i="9"/>
  <c r="P68" i="9"/>
  <c r="N68" i="9"/>
  <c r="P74" i="9"/>
  <c r="N74" i="9"/>
  <c r="P82" i="1"/>
  <c r="I4" i="9"/>
  <c r="M7" i="9"/>
  <c r="M13" i="9"/>
  <c r="M19" i="9"/>
  <c r="M25" i="9"/>
  <c r="M31" i="9"/>
  <c r="M37" i="9"/>
  <c r="M43" i="9"/>
  <c r="M49" i="9"/>
  <c r="M55" i="9"/>
  <c r="M61" i="9"/>
  <c r="M67" i="9"/>
  <c r="M73" i="9"/>
  <c r="M79" i="9"/>
  <c r="P3" i="9"/>
  <c r="L82" i="1"/>
  <c r="G4" i="9"/>
  <c r="P84" i="1"/>
  <c r="I5" i="9"/>
  <c r="P9" i="9"/>
  <c r="N9" i="9"/>
  <c r="N15" i="9"/>
  <c r="P15" i="9"/>
  <c r="P21" i="9"/>
  <c r="N21" i="9"/>
  <c r="N37" i="9"/>
  <c r="P37" i="9"/>
  <c r="N43" i="9"/>
  <c r="P43" i="9"/>
  <c r="P49" i="9"/>
  <c r="N49" i="9"/>
  <c r="P55" i="9"/>
  <c r="N55" i="9"/>
  <c r="N61" i="9"/>
  <c r="P61" i="9"/>
  <c r="P67" i="9"/>
  <c r="N67" i="9"/>
  <c r="P73" i="9"/>
  <c r="N73" i="9"/>
  <c r="N79" i="9"/>
  <c r="P79" i="9"/>
  <c r="F84" i="1"/>
  <c r="C5" i="9"/>
  <c r="M5" i="9" s="1"/>
  <c r="N7" i="9"/>
  <c r="P7" i="9"/>
  <c r="N13" i="9"/>
  <c r="P13" i="9"/>
  <c r="N19" i="9"/>
  <c r="P19" i="9"/>
  <c r="P31" i="9"/>
  <c r="N31" i="9"/>
  <c r="M6" i="9"/>
  <c r="M24" i="9"/>
  <c r="M30" i="9"/>
  <c r="M36" i="9"/>
  <c r="M42" i="9"/>
  <c r="T82" i="1"/>
  <c r="K4" i="9"/>
  <c r="N25" i="9"/>
  <c r="P25" i="9"/>
  <c r="M12" i="9"/>
  <c r="M18" i="9"/>
  <c r="T81" i="1"/>
  <c r="K3" i="9"/>
  <c r="N3" i="9" s="1"/>
  <c r="N6" i="9"/>
  <c r="P6" i="9"/>
  <c r="P12" i="9"/>
  <c r="N12" i="9"/>
  <c r="N18" i="9"/>
  <c r="P18" i="9"/>
  <c r="P24" i="9"/>
  <c r="N24" i="9"/>
  <c r="N30" i="9"/>
  <c r="P30" i="9"/>
  <c r="N36" i="9"/>
  <c r="P36" i="9"/>
  <c r="N42" i="9"/>
  <c r="P42" i="9"/>
  <c r="N48" i="9"/>
  <c r="P48" i="9"/>
  <c r="P54" i="9"/>
  <c r="N54" i="9"/>
  <c r="P60" i="9"/>
  <c r="N60" i="9"/>
  <c r="P66" i="9"/>
  <c r="N66" i="9"/>
  <c r="P72" i="9"/>
  <c r="N72" i="9"/>
  <c r="P78" i="9"/>
  <c r="N78" i="9"/>
  <c r="F83" i="1"/>
  <c r="H83" i="1"/>
  <c r="H85" i="1"/>
  <c r="L85" i="1"/>
  <c r="L83" i="1"/>
  <c r="P85" i="1"/>
  <c r="P83" i="1"/>
  <c r="T85" i="1"/>
  <c r="T83" i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2" i="3"/>
  <c r="V2" i="3"/>
  <c r="T2" i="3"/>
  <c r="R2" i="3"/>
  <c r="N2" i="3"/>
  <c r="L2" i="3"/>
  <c r="J2" i="3"/>
  <c r="F85" i="3"/>
  <c r="F84" i="3"/>
  <c r="F83" i="3"/>
  <c r="F82" i="3"/>
  <c r="F81" i="3"/>
  <c r="O60" i="9" l="1"/>
  <c r="M85" i="9"/>
  <c r="O78" i="9"/>
  <c r="M85" i="10"/>
  <c r="O47" i="9"/>
  <c r="M81" i="10"/>
  <c r="O41" i="9"/>
  <c r="AC41" i="1" s="1"/>
  <c r="AD41" i="1" s="1"/>
  <c r="K84" i="9"/>
  <c r="K84" i="10"/>
  <c r="K83" i="9"/>
  <c r="K83" i="10"/>
  <c r="K82" i="9"/>
  <c r="K82" i="10"/>
  <c r="K85" i="9"/>
  <c r="K85" i="10"/>
  <c r="K81" i="9"/>
  <c r="N81" i="9" s="1"/>
  <c r="O81" i="9" s="1"/>
  <c r="K81" i="10"/>
  <c r="I82" i="9"/>
  <c r="I82" i="10"/>
  <c r="I83" i="9"/>
  <c r="I83" i="10"/>
  <c r="I85" i="9"/>
  <c r="I85" i="10"/>
  <c r="I84" i="9"/>
  <c r="I84" i="10"/>
  <c r="G85" i="9"/>
  <c r="G85" i="10"/>
  <c r="G82" i="9"/>
  <c r="G82" i="10"/>
  <c r="G84" i="9"/>
  <c r="G84" i="10"/>
  <c r="G83" i="9"/>
  <c r="G83" i="10"/>
  <c r="E85" i="9"/>
  <c r="P85" i="9" s="1"/>
  <c r="E85" i="10"/>
  <c r="E82" i="9"/>
  <c r="P82" i="9" s="1"/>
  <c r="E82" i="10"/>
  <c r="E84" i="9"/>
  <c r="E84" i="10"/>
  <c r="P81" i="10"/>
  <c r="N81" i="10"/>
  <c r="E83" i="9"/>
  <c r="E83" i="10"/>
  <c r="C84" i="9"/>
  <c r="M84" i="9" s="1"/>
  <c r="C84" i="10"/>
  <c r="M84" i="10" s="1"/>
  <c r="C83" i="9"/>
  <c r="M83" i="9" s="1"/>
  <c r="C83" i="10"/>
  <c r="M83" i="10" s="1"/>
  <c r="C82" i="9"/>
  <c r="M82" i="9" s="1"/>
  <c r="C82" i="10"/>
  <c r="M82" i="10" s="1"/>
  <c r="O3" i="9"/>
  <c r="AC3" i="1" s="1"/>
  <c r="AD3" i="1" s="1"/>
  <c r="O17" i="9"/>
  <c r="AC17" i="1" s="1"/>
  <c r="AD17" i="1" s="1"/>
  <c r="AE18" i="1"/>
  <c r="AF18" i="1" s="1"/>
  <c r="AF18" i="2"/>
  <c r="AE49" i="1"/>
  <c r="AF49" i="1" s="1"/>
  <c r="AF49" i="2"/>
  <c r="AE63" i="1"/>
  <c r="AF63" i="1" s="1"/>
  <c r="AF63" i="2"/>
  <c r="AE27" i="1"/>
  <c r="AF27" i="1" s="1"/>
  <c r="AF27" i="2"/>
  <c r="AE10" i="1"/>
  <c r="AF10" i="1" s="1"/>
  <c r="AF10" i="2"/>
  <c r="AE53" i="1"/>
  <c r="AF53" i="1" s="1"/>
  <c r="AF53" i="2"/>
  <c r="AE17" i="1"/>
  <c r="AF17" i="1" s="1"/>
  <c r="AF17" i="2"/>
  <c r="AE78" i="1"/>
  <c r="AF78" i="1" s="1"/>
  <c r="AF78" i="2"/>
  <c r="AE66" i="1"/>
  <c r="AF66" i="1" s="1"/>
  <c r="AF66" i="2"/>
  <c r="AE54" i="1"/>
  <c r="AF54" i="1" s="1"/>
  <c r="AF54" i="2"/>
  <c r="AE19" i="1"/>
  <c r="AF19" i="1" s="1"/>
  <c r="AF19" i="2"/>
  <c r="AE7" i="1"/>
  <c r="AF7" i="1" s="1"/>
  <c r="AF7" i="2"/>
  <c r="AE79" i="1"/>
  <c r="AF79" i="1" s="1"/>
  <c r="AF79" i="2"/>
  <c r="AE43" i="1"/>
  <c r="AF43" i="1" s="1"/>
  <c r="AF43" i="2"/>
  <c r="AE32" i="1"/>
  <c r="AF32" i="1" s="1"/>
  <c r="AF32" i="2"/>
  <c r="AE20" i="1"/>
  <c r="AF20" i="1" s="1"/>
  <c r="AF20" i="2"/>
  <c r="AE8" i="1"/>
  <c r="AF8" i="1" s="1"/>
  <c r="AF8" i="2"/>
  <c r="AE69" i="1"/>
  <c r="AF69" i="1" s="1"/>
  <c r="AF69" i="2"/>
  <c r="AE57" i="1"/>
  <c r="AF57" i="1" s="1"/>
  <c r="AF57" i="2"/>
  <c r="AE45" i="1"/>
  <c r="AF45" i="1" s="1"/>
  <c r="AF45" i="2"/>
  <c r="AE52" i="1"/>
  <c r="AF52" i="1" s="1"/>
  <c r="AF52" i="2"/>
  <c r="AE40" i="1"/>
  <c r="AF40" i="1" s="1"/>
  <c r="AF40" i="2"/>
  <c r="AE28" i="1"/>
  <c r="AF28" i="1" s="1"/>
  <c r="AF28" i="2"/>
  <c r="AE16" i="1"/>
  <c r="AF16" i="1" s="1"/>
  <c r="AF16" i="2"/>
  <c r="AE71" i="1"/>
  <c r="AF71" i="1" s="1"/>
  <c r="AF71" i="2"/>
  <c r="AE59" i="1"/>
  <c r="AF59" i="1" s="1"/>
  <c r="AF59" i="2"/>
  <c r="AE47" i="1"/>
  <c r="AF47" i="1" s="1"/>
  <c r="AF47" i="2"/>
  <c r="AE35" i="1"/>
  <c r="AF35" i="1" s="1"/>
  <c r="AF35" i="2"/>
  <c r="AE30" i="1"/>
  <c r="AF30" i="1" s="1"/>
  <c r="AF30" i="2"/>
  <c r="AE74" i="1"/>
  <c r="AF74" i="1" s="1"/>
  <c r="AF74" i="2"/>
  <c r="AE51" i="1"/>
  <c r="AF51" i="1" s="1"/>
  <c r="AF51" i="2"/>
  <c r="AE70" i="1"/>
  <c r="AF70" i="1" s="1"/>
  <c r="AF70" i="2"/>
  <c r="AE65" i="1"/>
  <c r="AF65" i="1" s="1"/>
  <c r="AF65" i="2"/>
  <c r="AC60" i="1"/>
  <c r="AD60" i="1" s="1"/>
  <c r="AD60" i="2"/>
  <c r="AE48" i="1"/>
  <c r="AF48" i="1" s="1"/>
  <c r="AF48" i="2"/>
  <c r="AE36" i="1"/>
  <c r="AF36" i="1" s="1"/>
  <c r="AF36" i="2"/>
  <c r="AD3" i="2"/>
  <c r="AE25" i="1"/>
  <c r="AF25" i="1" s="1"/>
  <c r="AF25" i="2"/>
  <c r="AE67" i="1"/>
  <c r="AF67" i="1" s="1"/>
  <c r="AF67" i="2"/>
  <c r="AE55" i="1"/>
  <c r="AF55" i="1" s="1"/>
  <c r="AF55" i="2"/>
  <c r="AE21" i="1"/>
  <c r="AF21" i="1" s="1"/>
  <c r="AF21" i="2"/>
  <c r="AE9" i="1"/>
  <c r="AF9" i="1" s="1"/>
  <c r="AF9" i="2"/>
  <c r="AE68" i="1"/>
  <c r="AF68" i="1" s="1"/>
  <c r="AF68" i="2"/>
  <c r="AE56" i="1"/>
  <c r="AF56" i="1" s="1"/>
  <c r="AF56" i="2"/>
  <c r="AE44" i="1"/>
  <c r="AF44" i="1" s="1"/>
  <c r="AF44" i="2"/>
  <c r="AE33" i="1"/>
  <c r="AF33" i="1" s="1"/>
  <c r="AF33" i="2"/>
  <c r="AE76" i="1"/>
  <c r="AF76" i="1" s="1"/>
  <c r="AF76" i="2"/>
  <c r="AE64" i="1"/>
  <c r="AF64" i="1" s="1"/>
  <c r="AF64" i="2"/>
  <c r="AC52" i="1"/>
  <c r="AD52" i="1" s="1"/>
  <c r="AD52" i="2"/>
  <c r="AC47" i="1"/>
  <c r="AD47" i="1" s="1"/>
  <c r="AD47" i="2"/>
  <c r="AE23" i="1"/>
  <c r="AF23" i="1" s="1"/>
  <c r="AF23" i="2"/>
  <c r="AE11" i="1"/>
  <c r="AF11" i="1" s="1"/>
  <c r="AF11" i="2"/>
  <c r="AC78" i="1"/>
  <c r="AD78" i="1" s="1"/>
  <c r="AD78" i="2"/>
  <c r="AE42" i="1"/>
  <c r="AF42" i="1" s="1"/>
  <c r="AF42" i="2"/>
  <c r="AE6" i="1"/>
  <c r="AF6" i="1" s="1"/>
  <c r="AF6" i="2"/>
  <c r="AE31" i="1"/>
  <c r="AF31" i="1" s="1"/>
  <c r="AF31" i="2"/>
  <c r="AE73" i="1"/>
  <c r="AF73" i="1" s="1"/>
  <c r="AF73" i="2"/>
  <c r="AE62" i="1"/>
  <c r="AF62" i="1" s="1"/>
  <c r="AF62" i="2"/>
  <c r="AE39" i="1"/>
  <c r="AF39" i="1" s="1"/>
  <c r="AF39" i="2"/>
  <c r="AE22" i="1"/>
  <c r="AF22" i="1" s="1"/>
  <c r="AF22" i="2"/>
  <c r="AE77" i="1"/>
  <c r="AF77" i="1" s="1"/>
  <c r="AF77" i="2"/>
  <c r="AE41" i="1"/>
  <c r="AF41" i="1" s="1"/>
  <c r="AF41" i="2"/>
  <c r="AE81" i="1"/>
  <c r="AF81" i="1" s="1"/>
  <c r="AE81" i="2"/>
  <c r="AF81" i="2" s="1"/>
  <c r="AE72" i="1"/>
  <c r="AF72" i="1" s="1"/>
  <c r="AF72" i="2"/>
  <c r="AE60" i="1"/>
  <c r="AF60" i="1" s="1"/>
  <c r="AF60" i="2"/>
  <c r="AE24" i="1"/>
  <c r="AF24" i="1" s="1"/>
  <c r="AF24" i="2"/>
  <c r="AE12" i="1"/>
  <c r="AF12" i="1" s="1"/>
  <c r="AF12" i="2"/>
  <c r="AE13" i="1"/>
  <c r="AF13" i="1" s="1"/>
  <c r="AF13" i="2"/>
  <c r="AE61" i="1"/>
  <c r="AF61" i="1" s="1"/>
  <c r="AF61" i="2"/>
  <c r="AE37" i="1"/>
  <c r="AF37" i="1" s="1"/>
  <c r="AF37" i="2"/>
  <c r="AE15" i="1"/>
  <c r="AF15" i="1" s="1"/>
  <c r="AF15" i="2"/>
  <c r="AE3" i="1"/>
  <c r="AF3" i="1" s="1"/>
  <c r="AF3" i="2"/>
  <c r="AE50" i="1"/>
  <c r="AF50" i="1" s="1"/>
  <c r="AF50" i="2"/>
  <c r="AE38" i="1"/>
  <c r="AF38" i="1" s="1"/>
  <c r="AF38" i="2"/>
  <c r="AE26" i="1"/>
  <c r="AF26" i="1" s="1"/>
  <c r="AF26" i="2"/>
  <c r="AE14" i="1"/>
  <c r="AF14" i="1" s="1"/>
  <c r="AF14" i="2"/>
  <c r="AE75" i="1"/>
  <c r="AF75" i="1" s="1"/>
  <c r="AF75" i="2"/>
  <c r="AE58" i="1"/>
  <c r="AF58" i="1" s="1"/>
  <c r="AF58" i="2"/>
  <c r="AE46" i="1"/>
  <c r="AF46" i="1" s="1"/>
  <c r="AF46" i="2"/>
  <c r="AE34" i="1"/>
  <c r="AF34" i="1" s="1"/>
  <c r="AF34" i="2"/>
  <c r="AD41" i="2"/>
  <c r="AE29" i="1"/>
  <c r="AF29" i="1" s="1"/>
  <c r="AF29" i="2"/>
  <c r="AD17" i="2"/>
  <c r="O28" i="9"/>
  <c r="N2" i="9"/>
  <c r="O2" i="9" s="1"/>
  <c r="P2" i="9"/>
  <c r="O11" i="9"/>
  <c r="O35" i="9"/>
  <c r="O23" i="9"/>
  <c r="O29" i="9"/>
  <c r="O71" i="9"/>
  <c r="O40" i="9"/>
  <c r="O16" i="9"/>
  <c r="O63" i="9"/>
  <c r="O76" i="9"/>
  <c r="O66" i="9"/>
  <c r="O70" i="9"/>
  <c r="O51" i="9"/>
  <c r="O65" i="9"/>
  <c r="O45" i="9"/>
  <c r="O58" i="9"/>
  <c r="O46" i="9"/>
  <c r="O22" i="9"/>
  <c r="O72" i="9"/>
  <c r="O10" i="9"/>
  <c r="O21" i="9"/>
  <c r="O59" i="9"/>
  <c r="O34" i="9"/>
  <c r="O54" i="9"/>
  <c r="O15" i="9"/>
  <c r="O64" i="9"/>
  <c r="O69" i="9"/>
  <c r="O53" i="9"/>
  <c r="O8" i="9"/>
  <c r="O9" i="9"/>
  <c r="O39" i="9"/>
  <c r="O27" i="9"/>
  <c r="O14" i="9"/>
  <c r="O48" i="9"/>
  <c r="O36" i="9"/>
  <c r="O75" i="9"/>
  <c r="O33" i="9"/>
  <c r="O77" i="9"/>
  <c r="O79" i="9"/>
  <c r="O73" i="9"/>
  <c r="O57" i="9"/>
  <c r="O6" i="9"/>
  <c r="O37" i="9"/>
  <c r="O38" i="9"/>
  <c r="O61" i="9"/>
  <c r="O26" i="9"/>
  <c r="P4" i="9"/>
  <c r="N4" i="9"/>
  <c r="O4" i="9" s="1"/>
  <c r="O55" i="9"/>
  <c r="O20" i="9"/>
  <c r="O49" i="9"/>
  <c r="O74" i="9"/>
  <c r="O12" i="9"/>
  <c r="O43" i="9"/>
  <c r="O24" i="9"/>
  <c r="O31" i="9"/>
  <c r="O68" i="9"/>
  <c r="P5" i="9"/>
  <c r="N5" i="9"/>
  <c r="O5" i="9" s="1"/>
  <c r="O25" i="9"/>
  <c r="O62" i="9"/>
  <c r="O18" i="9"/>
  <c r="O19" i="9"/>
  <c r="O56" i="9"/>
  <c r="O13" i="9"/>
  <c r="O50" i="9"/>
  <c r="O7" i="9"/>
  <c r="O44" i="9"/>
  <c r="O42" i="9"/>
  <c r="O30" i="9"/>
  <c r="O67" i="9"/>
  <c r="O32" i="9"/>
  <c r="X84" i="3"/>
  <c r="X83" i="3"/>
  <c r="X82" i="3"/>
  <c r="X81" i="3"/>
  <c r="X85" i="3"/>
  <c r="U84" i="3"/>
  <c r="U83" i="3"/>
  <c r="U82" i="3"/>
  <c r="U81" i="3"/>
  <c r="U85" i="3"/>
  <c r="S84" i="3"/>
  <c r="T84" i="3" s="1"/>
  <c r="S83" i="3"/>
  <c r="T83" i="3" s="1"/>
  <c r="S82" i="3"/>
  <c r="T82" i="3" s="1"/>
  <c r="S81" i="3"/>
  <c r="T81" i="3" s="1"/>
  <c r="S85" i="3"/>
  <c r="T85" i="3" s="1"/>
  <c r="Q84" i="3"/>
  <c r="Q83" i="3"/>
  <c r="Q82" i="3"/>
  <c r="Q81" i="3"/>
  <c r="Q85" i="3"/>
  <c r="O84" i="3"/>
  <c r="P84" i="3" s="1"/>
  <c r="O83" i="3"/>
  <c r="P83" i="3" s="1"/>
  <c r="O82" i="3"/>
  <c r="P82" i="3" s="1"/>
  <c r="O81" i="3"/>
  <c r="P81" i="3" s="1"/>
  <c r="O85" i="3"/>
  <c r="P85" i="3" s="1"/>
  <c r="M84" i="3"/>
  <c r="M83" i="3"/>
  <c r="M82" i="3"/>
  <c r="M81" i="3"/>
  <c r="M85" i="3"/>
  <c r="K84" i="3"/>
  <c r="L84" i="3" s="1"/>
  <c r="K83" i="3"/>
  <c r="L83" i="3" s="1"/>
  <c r="K82" i="3"/>
  <c r="L82" i="3" s="1"/>
  <c r="K81" i="3"/>
  <c r="L81" i="3" s="1"/>
  <c r="K85" i="3"/>
  <c r="L85" i="3" s="1"/>
  <c r="I84" i="3"/>
  <c r="I83" i="3"/>
  <c r="I82" i="3"/>
  <c r="I81" i="3"/>
  <c r="D81" i="3"/>
  <c r="D84" i="3"/>
  <c r="D83" i="3"/>
  <c r="D82" i="3"/>
  <c r="P83" i="9" l="1"/>
  <c r="N85" i="9"/>
  <c r="O85" i="9" s="1"/>
  <c r="AC85" i="2" s="1"/>
  <c r="AD85" i="2" s="1"/>
  <c r="N82" i="9"/>
  <c r="O82" i="9" s="1"/>
  <c r="N83" i="9"/>
  <c r="O83" i="9" s="1"/>
  <c r="AC83" i="2" s="1"/>
  <c r="AD83" i="2" s="1"/>
  <c r="O81" i="10"/>
  <c r="P84" i="9"/>
  <c r="AE84" i="1" s="1"/>
  <c r="AF84" i="1" s="1"/>
  <c r="N84" i="9"/>
  <c r="O84" i="9" s="1"/>
  <c r="AC84" i="1" s="1"/>
  <c r="AD84" i="1" s="1"/>
  <c r="N83" i="10"/>
  <c r="O83" i="10" s="1"/>
  <c r="P83" i="10"/>
  <c r="P84" i="10"/>
  <c r="N84" i="10"/>
  <c r="O84" i="10" s="1"/>
  <c r="N85" i="10"/>
  <c r="O85" i="10" s="1"/>
  <c r="P85" i="10"/>
  <c r="N82" i="10"/>
  <c r="O82" i="10" s="1"/>
  <c r="P82" i="10"/>
  <c r="AC2" i="1"/>
  <c r="AD2" i="1" s="1"/>
  <c r="AD2" i="2"/>
  <c r="AC50" i="1"/>
  <c r="AD50" i="1" s="1"/>
  <c r="AD50" i="2"/>
  <c r="AC23" i="1"/>
  <c r="AD23" i="1" s="1"/>
  <c r="AD23" i="2"/>
  <c r="AE84" i="2"/>
  <c r="AF84" i="2" s="1"/>
  <c r="AC85" i="1"/>
  <c r="AD85" i="1" s="1"/>
  <c r="AC68" i="1"/>
  <c r="AD68" i="1" s="1"/>
  <c r="AD68" i="2"/>
  <c r="AC24" i="1"/>
  <c r="AD24" i="1" s="1"/>
  <c r="AD24" i="2"/>
  <c r="AC49" i="1"/>
  <c r="AD49" i="1" s="1"/>
  <c r="AD49" i="2"/>
  <c r="AC55" i="1"/>
  <c r="AD55" i="1" s="1"/>
  <c r="AD55" i="2"/>
  <c r="AC6" i="1"/>
  <c r="AD6" i="1" s="1"/>
  <c r="AD6" i="2"/>
  <c r="AC77" i="1"/>
  <c r="AD77" i="1" s="1"/>
  <c r="AD77" i="2"/>
  <c r="AC48" i="1"/>
  <c r="AD48" i="1" s="1"/>
  <c r="AD48" i="2"/>
  <c r="AC9" i="1"/>
  <c r="AD9" i="1" s="1"/>
  <c r="AD9" i="2"/>
  <c r="AC64" i="1"/>
  <c r="AD64" i="1" s="1"/>
  <c r="AD64" i="2"/>
  <c r="AC59" i="1"/>
  <c r="AD59" i="1" s="1"/>
  <c r="AD59" i="2"/>
  <c r="AC22" i="1"/>
  <c r="AD22" i="1" s="1"/>
  <c r="AD22" i="2"/>
  <c r="AC65" i="1"/>
  <c r="AD65" i="1" s="1"/>
  <c r="AD65" i="2"/>
  <c r="AC76" i="1"/>
  <c r="AD76" i="1" s="1"/>
  <c r="AD76" i="2"/>
  <c r="AC40" i="1"/>
  <c r="AD40" i="1" s="1"/>
  <c r="AD40" i="2"/>
  <c r="AC35" i="1"/>
  <c r="AD35" i="1" s="1"/>
  <c r="AD35" i="2"/>
  <c r="AC28" i="1"/>
  <c r="AD28" i="1" s="1"/>
  <c r="AD28" i="2"/>
  <c r="AC25" i="1"/>
  <c r="AD25" i="1" s="1"/>
  <c r="AD25" i="2"/>
  <c r="AE83" i="1"/>
  <c r="AF83" i="1" s="1"/>
  <c r="AE83" i="2"/>
  <c r="AF83" i="2" s="1"/>
  <c r="AC20" i="1"/>
  <c r="AD20" i="1" s="1"/>
  <c r="AD20" i="2"/>
  <c r="AC37" i="1"/>
  <c r="AD37" i="1" s="1"/>
  <c r="AD37" i="2"/>
  <c r="AC36" i="1"/>
  <c r="AD36" i="1" s="1"/>
  <c r="AD36" i="2"/>
  <c r="AC39" i="1"/>
  <c r="AD39" i="1" s="1"/>
  <c r="AD39" i="2"/>
  <c r="AC34" i="1"/>
  <c r="AD34" i="1" s="1"/>
  <c r="AD34" i="2"/>
  <c r="AC72" i="1"/>
  <c r="AD72" i="1" s="1"/>
  <c r="AD72" i="2"/>
  <c r="AC66" i="1"/>
  <c r="AD66" i="1" s="1"/>
  <c r="AD66" i="2"/>
  <c r="AC16" i="1"/>
  <c r="AD16" i="1" s="1"/>
  <c r="AD16" i="2"/>
  <c r="AC42" i="1"/>
  <c r="AD42" i="1" s="1"/>
  <c r="AD42" i="2"/>
  <c r="AC13" i="1"/>
  <c r="AD13" i="1" s="1"/>
  <c r="AD13" i="2"/>
  <c r="AC32" i="1"/>
  <c r="AD32" i="1" s="1"/>
  <c r="AD32" i="2"/>
  <c r="AC44" i="1"/>
  <c r="AD44" i="1" s="1"/>
  <c r="AD44" i="2"/>
  <c r="AC56" i="1"/>
  <c r="AD56" i="1" s="1"/>
  <c r="AD56" i="2"/>
  <c r="AE85" i="1"/>
  <c r="AF85" i="1" s="1"/>
  <c r="AE85" i="2"/>
  <c r="AF85" i="2" s="1"/>
  <c r="AC31" i="1"/>
  <c r="AD31" i="1" s="1"/>
  <c r="AD31" i="2"/>
  <c r="AC43" i="1"/>
  <c r="AD43" i="1" s="1"/>
  <c r="AD43" i="2"/>
  <c r="AC4" i="1"/>
  <c r="AD4" i="1" s="1"/>
  <c r="AD4" i="2"/>
  <c r="AC61" i="1"/>
  <c r="AD61" i="1" s="1"/>
  <c r="AD61" i="2"/>
  <c r="AC57" i="1"/>
  <c r="AD57" i="1" s="1"/>
  <c r="AD57" i="2"/>
  <c r="AC33" i="1"/>
  <c r="AD33" i="1" s="1"/>
  <c r="AD33" i="2"/>
  <c r="AC14" i="1"/>
  <c r="AD14" i="1" s="1"/>
  <c r="AD14" i="2"/>
  <c r="AC8" i="1"/>
  <c r="AD8" i="1" s="1"/>
  <c r="AD8" i="2"/>
  <c r="AC15" i="1"/>
  <c r="AD15" i="1" s="1"/>
  <c r="AD15" i="2"/>
  <c r="AC21" i="1"/>
  <c r="AD21" i="1" s="1"/>
  <c r="AD21" i="2"/>
  <c r="AC46" i="1"/>
  <c r="AD46" i="1" s="1"/>
  <c r="AD46" i="2"/>
  <c r="AC51" i="1"/>
  <c r="AD51" i="1" s="1"/>
  <c r="AD51" i="2"/>
  <c r="AC81" i="1"/>
  <c r="AD81" i="1" s="1"/>
  <c r="AC81" i="2"/>
  <c r="AD81" i="2" s="1"/>
  <c r="AC71" i="1"/>
  <c r="AD71" i="1" s="1"/>
  <c r="AD71" i="2"/>
  <c r="AC11" i="1"/>
  <c r="AD11" i="1" s="1"/>
  <c r="AD11" i="2"/>
  <c r="AC30" i="1"/>
  <c r="AD30" i="1" s="1"/>
  <c r="AD30" i="2"/>
  <c r="AC18" i="1"/>
  <c r="AD18" i="1" s="1"/>
  <c r="AD18" i="2"/>
  <c r="AE5" i="1"/>
  <c r="AF5" i="1" s="1"/>
  <c r="AF5" i="2"/>
  <c r="AC74" i="1"/>
  <c r="AD74" i="1" s="1"/>
  <c r="AD74" i="2"/>
  <c r="AC26" i="1"/>
  <c r="AD26" i="1" s="1"/>
  <c r="AD26" i="2"/>
  <c r="AC79" i="1"/>
  <c r="AD79" i="1" s="1"/>
  <c r="AD79" i="2"/>
  <c r="AC69" i="1"/>
  <c r="AD69" i="1" s="1"/>
  <c r="AD69" i="2"/>
  <c r="AC45" i="1"/>
  <c r="AD45" i="1" s="1"/>
  <c r="AD45" i="2"/>
  <c r="AC67" i="1"/>
  <c r="AD67" i="1" s="1"/>
  <c r="AD67" i="2"/>
  <c r="AC7" i="1"/>
  <c r="AD7" i="1" s="1"/>
  <c r="AD7" i="2"/>
  <c r="AC19" i="1"/>
  <c r="AD19" i="1" s="1"/>
  <c r="AD19" i="2"/>
  <c r="AC62" i="1"/>
  <c r="AD62" i="1" s="1"/>
  <c r="AD62" i="2"/>
  <c r="AC5" i="1"/>
  <c r="AD5" i="1" s="1"/>
  <c r="AD5" i="2"/>
  <c r="AC12" i="1"/>
  <c r="AD12" i="1" s="1"/>
  <c r="AD12" i="2"/>
  <c r="AE82" i="1"/>
  <c r="AF82" i="1" s="1"/>
  <c r="AE82" i="2"/>
  <c r="AF82" i="2" s="1"/>
  <c r="AE4" i="1"/>
  <c r="AF4" i="1" s="1"/>
  <c r="AF4" i="2"/>
  <c r="AC38" i="1"/>
  <c r="AD38" i="1" s="1"/>
  <c r="AD38" i="2"/>
  <c r="AC73" i="1"/>
  <c r="AD73" i="1" s="1"/>
  <c r="AD73" i="2"/>
  <c r="AC75" i="1"/>
  <c r="AD75" i="1" s="1"/>
  <c r="AD75" i="2"/>
  <c r="AC27" i="1"/>
  <c r="AD27" i="1" s="1"/>
  <c r="AD27" i="2"/>
  <c r="AC53" i="1"/>
  <c r="AD53" i="1" s="1"/>
  <c r="AD53" i="2"/>
  <c r="AC54" i="1"/>
  <c r="AD54" i="1" s="1"/>
  <c r="AD54" i="2"/>
  <c r="AC10" i="1"/>
  <c r="AD10" i="1" s="1"/>
  <c r="AD10" i="2"/>
  <c r="AC58" i="1"/>
  <c r="AD58" i="1" s="1"/>
  <c r="AD58" i="2"/>
  <c r="AC70" i="1"/>
  <c r="AD70" i="1" s="1"/>
  <c r="AD70" i="2"/>
  <c r="AC63" i="1"/>
  <c r="AD63" i="1" s="1"/>
  <c r="AD63" i="2"/>
  <c r="AC29" i="1"/>
  <c r="AD29" i="1" s="1"/>
  <c r="AD29" i="2"/>
  <c r="AE2" i="1"/>
  <c r="AF2" i="1" s="1"/>
  <c r="AF2" i="2"/>
  <c r="V84" i="3"/>
  <c r="V81" i="3"/>
  <c r="R82" i="3"/>
  <c r="R83" i="3"/>
  <c r="J81" i="3"/>
  <c r="J82" i="3"/>
  <c r="N84" i="3"/>
  <c r="R84" i="3"/>
  <c r="N83" i="3"/>
  <c r="J83" i="3"/>
  <c r="H84" i="3"/>
  <c r="H81" i="3"/>
  <c r="V82" i="3"/>
  <c r="H83" i="3"/>
  <c r="N81" i="3"/>
  <c r="N82" i="3"/>
  <c r="J84" i="3"/>
  <c r="H82" i="3"/>
  <c r="R81" i="3"/>
  <c r="V83" i="3"/>
  <c r="AC83" i="1" l="1"/>
  <c r="AD83" i="1" s="1"/>
  <c r="AC82" i="1"/>
  <c r="AD82" i="1" s="1"/>
  <c r="AC82" i="2"/>
  <c r="AD82" i="2" s="1"/>
  <c r="AI7" i="1"/>
  <c r="AC84" i="2"/>
  <c r="AD84" i="2" s="1"/>
  <c r="AI13" i="1"/>
  <c r="AI23" i="1"/>
  <c r="AI8" i="1"/>
  <c r="AI4" i="1"/>
  <c r="AI6" i="1"/>
  <c r="AI16" i="1"/>
  <c r="AI5" i="1"/>
  <c r="AI17" i="1"/>
  <c r="AI22" i="1"/>
  <c r="AI15" i="1"/>
  <c r="AI20" i="1"/>
  <c r="AI18" i="1"/>
  <c r="AI19" i="1"/>
  <c r="AI21" i="1"/>
  <c r="AI14" i="1"/>
  <c r="AI8" i="2"/>
  <c r="AI6" i="2"/>
  <c r="AI5" i="2"/>
  <c r="AI7" i="2"/>
  <c r="AI4" i="2"/>
  <c r="AI17" i="2"/>
  <c r="AI20" i="2"/>
  <c r="AI18" i="2"/>
  <c r="AI21" i="2"/>
  <c r="AI19" i="2"/>
  <c r="AI14" i="2"/>
  <c r="AI22" i="2"/>
  <c r="AI13" i="2"/>
  <c r="AI15" i="2"/>
  <c r="AI23" i="2"/>
  <c r="AI16" i="2"/>
  <c r="D85" i="3"/>
  <c r="J85" i="3" l="1"/>
  <c r="H85" i="3"/>
  <c r="V85" i="3" l="1"/>
  <c r="R85" i="3"/>
  <c r="N85" i="3"/>
</calcChain>
</file>

<file path=xl/comments1.xml><?xml version="1.0" encoding="utf-8"?>
<comments xmlns="http://schemas.openxmlformats.org/spreadsheetml/2006/main">
  <authors>
    <author>Renata Martins Fantin</author>
  </authors>
  <commentList>
    <comment ref="AE1" authorId="0" guid="{0016A2CA-63CB-44F7-A80F-FE5EADCA24E8}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guid="{B9F25280-6D8A-4617-AF84-A2C4A7431BD2}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comments2.xml><?xml version="1.0" encoding="utf-8"?>
<comments xmlns="http://schemas.openxmlformats.org/spreadsheetml/2006/main">
  <authors>
    <author>Renata Martins Fantin</author>
  </authors>
  <commentList>
    <comment ref="AE1" authorId="0" guid="{52BCF68F-9521-4BD3-BCA5-F259816889AA}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guid="{088E26E0-2F38-43E7-B05C-AEA4A668B4BA}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<sst xmlns="http://schemas.openxmlformats.org/spreadsheetml/2006/main" count="1857" uniqueCount="195">
  <si>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</si>
  <si>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</si>
  <si>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</si>
  <si>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</si>
  <si>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</si>
  <si>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</si>
  <si>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</si>
  <si>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</si>
  <si>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</si>
  <si>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</si>
  <si>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</si>
  <si>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</si>
  <si>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</si>
  <si>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</si>
  <si>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</si>
  <si>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</si>
  <si>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</si>
  <si>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</si>
  <si>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</si>
  <si>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</si>
  <si>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</si>
  <si>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</si>
  <si>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</si>
  <si>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</si>
  <si>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</si>
  <si>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</si>
  <si>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</si>
  <si>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</si>
  <si>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</si>
  <si>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</si>
  <si>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</si>
  <si>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</si>
  <si>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</si>
  <si>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</si>
  <si>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</si>
  <si>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</si>
  <si>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</si>
  <si>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</si>
  <si>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</si>
  <si>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</si>
  <si>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</si>
  <si>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</si>
  <si>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</si>
  <si>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</si>
  <si>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</si>
  <si>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</si>
  <si>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</si>
  <si>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</si>
  <si>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</si>
  <si>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</si>
  <si>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</si>
  <si>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</si>
  <si>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</si>
  <si>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</si>
  <si>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</si>
  <si>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</si>
  <si>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</si>
  <si>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</si>
  <si>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</si>
  <si>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</si>
  <si>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</si>
  <si>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</si>
  <si>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</si>
  <si>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</si>
  <si>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</si>
  <si>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</si>
  <si>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</si>
  <si>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</si>
  <si>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</si>
  <si>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</si>
  <si>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</si>
  <si>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</si>
  <si>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</si>
  <si>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</si>
  <si>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</si>
  <si>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</si>
  <si>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</si>
  <si>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</si>
  <si>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</si>
  <si>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</si>
  <si>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</si>
  <si>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</si>
  <si>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</si>
  <si>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</si>
  <si>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</si>
  <si>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</si>
  <si>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</si>
  <si>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</si>
  <si>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</si>
  <si>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</si>
  <si>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</si>
  <si>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</si>
  <si>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</si>
  <si>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</si>
  <si>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</si>
  <si>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</si>
  <si>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</si>
  <si>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</si>
  <si>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</si>
  <si>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</si>
  <si>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</si>
  <si>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</si>
  <si>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</si>
  <si>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</si>
  <si>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</si>
  <si>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Período avaliado: 2016-2023</t>
  </si>
  <si>
    <t>Cobertura Vacinal HPV 2023</t>
  </si>
  <si>
    <t>Período avaliado: 2013-2023</t>
  </si>
  <si>
    <t>População: Estimativas preliminares elaboradas pelo Ministério da Saúde/SVS/DASNT/CGIAE, 2021. http://tabnet.datasus.gov.br/cgi/deftohtm.exe?popsvs/cnv/popbr.def</t>
  </si>
  <si>
    <t>Fonte: https://www.vacinaeconfia.es.gov.br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</si>
  <si>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</si>
  <si>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</si>
  <si>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</si>
  <si>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</si>
  <si>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</si>
  <si>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</si>
  <si>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</si>
  <si>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</si>
  <si>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</si>
  <si>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</si>
  <si>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</si>
  <si>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</si>
  <si>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</si>
  <si>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</si>
  <si>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</si>
  <si>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</si>
  <si>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</si>
  <si>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</si>
  <si>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</si>
  <si>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</si>
  <si>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</si>
  <si>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</si>
  <si>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</si>
  <si>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</si>
  <si>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</si>
  <si>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</si>
  <si>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</si>
  <si>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</si>
  <si>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</si>
  <si>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</si>
  <si>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</si>
  <si>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</si>
  <si>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</si>
  <si>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</si>
  <si>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</si>
  <si>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</si>
  <si>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</si>
  <si>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</si>
  <si>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</si>
  <si>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</si>
  <si>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</si>
  <si>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</si>
  <si>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</si>
  <si>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</si>
  <si>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>Cobertura Varicela</t>
  </si>
  <si>
    <t xml:space="preserve">¹População &lt; 1 ano e 1 ano anual </t>
  </si>
  <si>
    <t xml:space="preserve">¹População 1 ano anual </t>
  </si>
  <si>
    <t xml:space="preserve">¹População 4 anos anual </t>
  </si>
  <si>
    <t xml:space="preserve"> Vacina e Confia, em 12 de junho de 2023.**</t>
  </si>
  <si>
    <t>Fonte: SIPNI/DATASUS, em 09 de junho de 2023.*</t>
  </si>
  <si>
    <t>*Dados referentes às doses aplicadas pelas clínicas particulares de janeiro a maio de 2023</t>
  </si>
  <si>
    <t>**Dados referente às doses aplicadas no período de janeiro a maio de 2023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</si>
  <si>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</si>
  <si>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</si>
  <si>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</si>
  <si>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</si>
  <si>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</si>
  <si>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</si>
  <si>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</si>
  <si>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</si>
  <si>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</si>
  <si>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</si>
  <si>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</si>
  <si>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</si>
  <si>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HOMOGENEIDADE ENTRE MUNICÍPIOS</t>
  </si>
  <si>
    <t>Doses Aplicadas Varicela ***</t>
  </si>
  <si>
    <t>POPULAÇÃO GESTANTE ANUAL</t>
  </si>
  <si>
    <t>DOSES APLICADAS dTpa GESTANTES</t>
  </si>
  <si>
    <t>COBERTURA VACINAL dTpa GESTANTES</t>
  </si>
  <si>
    <t>TOTAL ES</t>
  </si>
  <si>
    <t>***Vacina Varicela: redução de envio da vacina por parte do Ministério da Saúde ao longo dos meses do ano de 2023. Na rotina do mês de agosto o ES não recebeu a referida vacina. Recebida vacina Tetra Viral (SCRV) para a campanha de multivacinação.</t>
  </si>
  <si>
    <t>Cobertura Calculada por município de procedência da vacinação</t>
  </si>
  <si>
    <t>Cobertura Calculada por município de residência do cidadão (no Vacina e Confia, a origem da informação é o endereço que consta no cadastro do cidadão preenchido manualmente por meio do autocadastro ou pelo cadastro realizado por um profissional de saúde no momento do atendimento).</t>
  </si>
  <si>
    <t>Doses Aplicadas HB
&lt; 30 dias</t>
  </si>
  <si>
    <t>Cobertura Vacinal HB
até 30 dias</t>
  </si>
  <si>
    <t>*Dados parciais. Dados de janeiro/2022 a abril/2022 extraídos do TABNET em 09/11/2023</t>
  </si>
  <si>
    <t>POPULAÇÃO PROPORCIONAL</t>
  </si>
  <si>
    <t>*Dados de maio/2022 a novembro/2023 extraídos do Vacina e Confia em 01/12/2023</t>
  </si>
  <si>
    <r>
      <t>*Dados parciais gerados em 09/11/2023 e 10/11/2023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(TABNET) e 01/12/2023 (VeC)</t>
    </r>
  </si>
  <si>
    <t>**Dados referente às doses aplicadas no período de janeiro a novembro de 2023</t>
  </si>
  <si>
    <t xml:space="preserve"> Vacina e Confia, em 01 de dezembro de 2023.**</t>
  </si>
  <si>
    <t>**Dados referente às doses aplicadas no período de janeiro a novembro  de 2023</t>
  </si>
  <si>
    <r>
      <t xml:space="preserve"> Vacina e Confia, em 04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dezembro de 2023.**</t>
    </r>
  </si>
  <si>
    <t>Fonte: SIPNI/DATASUS, em 05 de dezembro de 2023.*</t>
  </si>
  <si>
    <t xml:space="preserve"> Vacina e Confia, em 04 de dezembro de 2023.**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</si>
</sst>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</cellStyleXfs>
  <cellXfs count="96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0" fontId="0" fillId="2" borderId="1" xfId="0" applyNumberFormat="1" applyFill="1" applyBorder="1"/>
    <xf numFmtId="0" fontId="1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0" fillId="0" borderId="0" xfId="0" applyFont="1"/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0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textRotation="90" wrapText="1"/>
    </xf>
    <xf numFmtId="0" fontId="16" fillId="8" borderId="1" xfId="5" applyFont="1" applyFill="1" applyBorder="1" applyAlignment="1">
      <alignment horizontal="center" vertical="center"/>
    </xf>
    <xf numFmtId="1" fontId="16" fillId="8" borderId="1" xfId="0" applyNumberFormat="1" applyFont="1" applyFill="1" applyBorder="1" applyAlignment="1">
      <alignment horizontal="center" vertical="center"/>
    </xf>
    <xf numFmtId="9" fontId="0" fillId="10" borderId="1" xfId="4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8" borderId="5" xfId="5" applyFont="1" applyFill="1" applyBorder="1" applyAlignment="1">
      <alignment horizontal="center" vertical="center"/>
    </xf>
    <xf numFmtId="1" fontId="10" fillId="8" borderId="5" xfId="0" applyNumberFormat="1" applyFont="1" applyFill="1" applyBorder="1" applyAlignment="1">
      <alignment horizontal="center" vertical="center"/>
    </xf>
    <xf numFmtId="9" fontId="1" fillId="10" borderId="1" xfId="4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9" fontId="1" fillId="10" borderId="19" xfId="4" applyFont="1" applyFill="1" applyBorder="1" applyAlignment="1">
      <alignment horizontal="center" vertical="center"/>
    </xf>
    <xf numFmtId="0" fontId="18" fillId="0" borderId="0" xfId="0" applyFont="1"/>
    <xf numFmtId="0" fontId="14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10" fontId="0" fillId="11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4" fillId="0" borderId="16" xfId="0" applyFont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5"/>
    <cellStyle name="Porcentagem" xfId="4" builtinId="5"/>
    <cellStyle name="Vírgula 2" xfId="2"/>
    <cellStyle name="Vírgula 2 2" xfId="3"/>
  </cellStyles>
  <dxfs count="3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FD8DEB0-E689-4357-87E5-EBAAF4685686}" diskRevisions="1" revisionId="8009" version="14">
  <header guid="{9662A2D6-50F8-4AF2-9FE4-AA55EC86B42B}" dateTime="2023-12-01T11:22:46" maxSheetId="11" userName="Renata Martins Fantin" r:id="rId1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4A3B81C0-E749-4D08-ACA6-D6DB23636246}" dateTime="2023-12-01T14:01:01" maxSheetId="11" userName="Renata Martins Fantin" r:id="rId2" minRId="1" maxRId="80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DCFF3E9E-FF0F-48CA-B0E1-A2CEC6A95CC7}" dateTime="2023-12-01T14:24:37" maxSheetId="11" userName="Renata Martins Fantin" r:id="rId3" minRId="81" maxRId="397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25CC9CB0-95C8-4398-AE12-225BBFC50CA9}" dateTime="2023-12-01T15:00:26" maxSheetId="11" userName="Renata Martins Fantin" r:id="rId4" minRId="398" maxRId="55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C3015C83-131F-4CE2-AC9C-0A7F80917175}" dateTime="2023-12-04T07:51:56" maxSheetId="11" userName="Leoverlane da Cunha Miranda" r:id="rId5" minRId="560" maxRId="141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1CCA8D9F-A41C-4639-8E18-A5654B507189}" dateTime="2023-12-04T07:54:24" maxSheetId="11" userName="Leoverlane da Cunha Miranda" r:id="rId6" minRId="1425" maxRId="2128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B8D08236-8044-44C6-93A0-C2DEBAC8B53A}" dateTime="2023-12-04T11:01:37" maxSheetId="11" userName="Leoverlane da Cunha Miranda" r:id="rId7" minRId="2129" maxRId="2988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E688A5B6-C163-4155-8D67-88BDE4235ABF}" dateTime="2023-12-04T11:03:39" maxSheetId="11" userName="Leoverlane da Cunha Miranda" r:id="rId8" minRId="2989" maxRId="3692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B63F5453-8F36-4437-AAE0-66D2107A0100}" dateTime="2023-12-04T11:26:47" maxSheetId="11" userName="Renata Martins Fantin" r:id="rId9" minRId="3693" maxRId="3696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0FEFE0BC-DAE8-43E6-981E-6B4B810D4DBC}" dateTime="2023-12-08T08:59:11" maxSheetId="11" userName="Leoverlane da Cunha Miranda" r:id="rId10" minRId="3697" maxRId="5891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6CD12645-2DE5-4E4D-8C6B-12E1981E795E}" dateTime="2023-12-08T09:05:07" maxSheetId="11" userName="Leoverlane da Cunha Miranda" r:id="rId11" minRId="5892" maxRId="6593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6C454E34-2CCA-4B16-963F-8E5612FF1FB0}" dateTime="2023-12-08T10:38:08" maxSheetId="11" userName="Leoverlane da Cunha Miranda" r:id="rId12" minRId="6594" maxRId="7302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99D1CEBA-4E79-4941-9904-D1C83A399C5F}" dateTime="2023-12-08T10:44:47" maxSheetId="11" userName="Leoverlane da Cunha Miranda" r:id="rId13" minRId="7303" maxRId="800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CFD8DEB0-E689-4357-87E5-EBAAF4685686}" dateTime="2023-12-08T10:54:00" maxSheetId="11" userName="Renata Martins Fantin" r:id="rId1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97" sId="1">
    <oc r="A89" t="inlineStr">
      <is>
        <t>Fonte: SIPNI/DATASUS, em 01 de dezembro de 2023.*</t>
      </is>
    </oc>
    <nc r="A89" t="inlineStr">
      <is>
        <t>Fonte: SIPNI/DATASUS, em 04 de dezembro de 2023.*</t>
      </is>
    </nc>
  </rcc>
  <rcc rId="3698" sId="1">
    <oc r="A90" t="inlineStr">
      <is>
        <r>
          <t xml:space="preserve"> Vacina e Confia, em 01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dezembro de 2023.**</t>
        </r>
      </is>
    </oc>
    <nc r="A90" t="inlineStr">
      <is>
        <r>
          <t xml:space="preserve"> Vacina e Confia, em 04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dezembro de 2023.**</t>
        </r>
      </is>
    </nc>
  </rcc>
  <rcc rId="3699" sId="1">
    <oc r="E2">
      <v>319</v>
    </oc>
    <nc r="E2">
      <v>331</v>
    </nc>
  </rcc>
  <rcc rId="3700" sId="1">
    <oc r="E3">
      <v>76</v>
    </oc>
    <nc r="E3">
      <v>81</v>
    </nc>
  </rcc>
  <rcc rId="3701" sId="1">
    <oc r="E5">
      <v>229</v>
    </oc>
    <nc r="E5">
      <v>235</v>
    </nc>
  </rcc>
  <rcc rId="3702" sId="1">
    <oc r="E6">
      <v>80</v>
    </oc>
    <nc r="E6">
      <v>84</v>
    </nc>
  </rcc>
  <rcc rId="3703" sId="1">
    <oc r="E8">
      <v>264</v>
    </oc>
    <nc r="E8">
      <v>269</v>
    </nc>
  </rcc>
  <rcc rId="3704" sId="1">
    <oc r="E10">
      <v>1175</v>
    </oc>
    <nc r="E10">
      <v>1213</v>
    </nc>
  </rcc>
  <rcc rId="3705" sId="1">
    <oc r="E12">
      <v>162</v>
    </oc>
    <nc r="E12">
      <v>169</v>
    </nc>
  </rcc>
  <rcc rId="3706" sId="1">
    <oc r="E13">
      <v>360</v>
    </oc>
    <nc r="E13">
      <v>382</v>
    </nc>
  </rcc>
  <rcc rId="3707" sId="1">
    <oc r="E14">
      <v>115</v>
    </oc>
    <nc r="E14">
      <v>119</v>
    </nc>
  </rcc>
  <rcc rId="3708" sId="1">
    <oc r="E16">
      <v>121</v>
    </oc>
    <nc r="E16">
      <v>125</v>
    </nc>
  </rcc>
  <rcc rId="3709" sId="1">
    <oc r="E17">
      <v>4121</v>
    </oc>
    <nc r="E17">
      <v>4255</v>
    </nc>
  </rcc>
  <rcc rId="3710" sId="1">
    <oc r="E18">
      <v>2634</v>
    </oc>
    <nc r="E18">
      <v>2663</v>
    </nc>
  </rcc>
  <rcc rId="3711" sId="1">
    <oc r="E19">
      <v>300</v>
    </oc>
    <nc r="E19">
      <v>301</v>
    </nc>
  </rcc>
  <rcc rId="3712" sId="1">
    <oc r="E20">
      <v>2639</v>
    </oc>
    <nc r="E20">
      <v>2823</v>
    </nc>
  </rcc>
  <rcc rId="3713" sId="1">
    <oc r="E23">
      <v>45</v>
    </oc>
    <nc r="E23">
      <v>47</v>
    </nc>
  </rcc>
  <rcc rId="3714" sId="1">
    <oc r="E24">
      <v>65</v>
    </oc>
    <nc r="E24">
      <v>71</v>
    </nc>
  </rcc>
  <rcc rId="3715" sId="1">
    <oc r="E29">
      <v>229</v>
    </oc>
    <nc r="E29">
      <v>235</v>
    </nc>
  </rcc>
  <rcc rId="3716" sId="1">
    <oc r="E30">
      <v>1325</v>
    </oc>
    <nc r="E30">
      <v>1374</v>
    </nc>
  </rcc>
  <rcc rId="3717" sId="1">
    <oc r="E31">
      <v>338</v>
    </oc>
    <nc r="E31">
      <v>345</v>
    </nc>
  </rcc>
  <rcc rId="3718" sId="1">
    <oc r="E32">
      <v>90</v>
    </oc>
    <nc r="E32">
      <v>91</v>
    </nc>
  </rcc>
  <rcc rId="3719" sId="1">
    <oc r="E33">
      <v>77</v>
    </oc>
    <nc r="E33">
      <v>82</v>
    </nc>
  </rcc>
  <rcc rId="3720" sId="1">
    <oc r="E34">
      <v>64</v>
    </oc>
    <nc r="E34">
      <v>67</v>
    </nc>
  </rcc>
  <rcc rId="3721" sId="1">
    <oc r="E35">
      <v>141</v>
    </oc>
    <nc r="E35">
      <v>143</v>
    </nc>
  </rcc>
  <rcc rId="3722" sId="1">
    <oc r="E36">
      <v>102</v>
    </oc>
    <nc r="E36">
      <v>107</v>
    </nc>
  </rcc>
  <rcc rId="3723" sId="1">
    <oc r="E37">
      <v>287</v>
    </oc>
    <nc r="E37">
      <v>290</v>
    </nc>
  </rcc>
  <rcc rId="3724" sId="1">
    <oc r="E38">
      <v>89</v>
    </oc>
    <nc r="E38">
      <v>95</v>
    </nc>
  </rcc>
  <rcc rId="3725" sId="1">
    <oc r="E39">
      <v>335</v>
    </oc>
    <nc r="E39">
      <v>345</v>
    </nc>
  </rcc>
  <rcc rId="3726" sId="1">
    <oc r="E40">
      <v>327</v>
    </oc>
    <nc r="E40">
      <v>340</v>
    </nc>
  </rcc>
  <rcc rId="3727" sId="1">
    <oc r="E42">
      <v>124</v>
    </oc>
    <nc r="E42">
      <v>125</v>
    </nc>
  </rcc>
  <rcc rId="3728" sId="1">
    <oc r="E43">
      <v>93</v>
    </oc>
    <nc r="E43">
      <v>98</v>
    </nc>
  </rcc>
  <rcc rId="3729" sId="1">
    <oc r="E44">
      <v>3119</v>
    </oc>
    <nc r="E44">
      <v>3202</v>
    </nc>
  </rcc>
  <rcc rId="3730" sId="1">
    <oc r="E45">
      <v>68</v>
    </oc>
    <nc r="E45">
      <v>72</v>
    </nc>
  </rcc>
  <rcc rId="3731" sId="1">
    <oc r="E46">
      <v>326</v>
    </oc>
    <nc r="E46">
      <v>334</v>
    </nc>
  </rcc>
  <rcc rId="3732" sId="1">
    <oc r="E48">
      <v>59</v>
    </oc>
    <nc r="E48">
      <v>61</v>
    </nc>
  </rcc>
  <rcc rId="3733" sId="1">
    <oc r="E49">
      <v>86</v>
    </oc>
    <nc r="E49">
      <v>89</v>
    </nc>
  </rcc>
  <rcc rId="3734" sId="1">
    <oc r="E50">
      <v>115</v>
    </oc>
    <nc r="E50">
      <v>118</v>
    </nc>
  </rcc>
  <rcc rId="3735" sId="1">
    <oc r="E52">
      <v>161</v>
    </oc>
    <nc r="E52">
      <v>167</v>
    </nc>
  </rcc>
  <rcc rId="3736" sId="1">
    <oc r="E53">
      <v>49</v>
    </oc>
    <nc r="E53">
      <v>50</v>
    </nc>
  </rcc>
  <rcc rId="3737" sId="1">
    <oc r="E54">
      <v>382</v>
    </oc>
    <nc r="E54">
      <v>405</v>
    </nc>
  </rcc>
  <rcc rId="3738" sId="1">
    <oc r="E55">
      <v>91</v>
    </oc>
    <nc r="E55">
      <v>97</v>
    </nc>
  </rcc>
  <rcc rId="3739" sId="1">
    <oc r="E58">
      <v>156</v>
    </oc>
    <nc r="E58">
      <v>163</v>
    </nc>
  </rcc>
  <rcc rId="3740" sId="1">
    <oc r="E59">
      <v>3</v>
    </oc>
    <nc r="E59">
      <v>5</v>
    </nc>
  </rcc>
  <rcc rId="3741" sId="1">
    <oc r="E64">
      <v>518</v>
    </oc>
    <nc r="E64">
      <v>530</v>
    </nc>
  </rcc>
  <rcc rId="3742" sId="1">
    <oc r="E65">
      <v>194</v>
    </oc>
    <nc r="E65">
      <v>205</v>
    </nc>
  </rcc>
  <rcc rId="3743" sId="1">
    <oc r="E66">
      <v>51</v>
    </oc>
    <nc r="E66">
      <v>54</v>
    </nc>
  </rcc>
  <rcc rId="3744" sId="1">
    <oc r="E67">
      <v>161</v>
    </oc>
    <nc r="E67">
      <v>171</v>
    </nc>
  </rcc>
  <rcc rId="3745" sId="1">
    <oc r="E68">
      <v>74</v>
    </oc>
    <nc r="E68">
      <v>75</v>
    </nc>
  </rcc>
  <rcc rId="3746" sId="1">
    <oc r="E69">
      <v>2014</v>
    </oc>
    <nc r="E69">
      <v>2227</v>
    </nc>
  </rcc>
  <rcc rId="3747" sId="1">
    <oc r="E71">
      <v>7186</v>
    </oc>
    <nc r="E71">
      <v>7414</v>
    </nc>
  </rcc>
  <rcc rId="3748" sId="1">
    <oc r="E72">
      <v>35</v>
    </oc>
    <nc r="E72">
      <v>38</v>
    </nc>
  </rcc>
  <rcc rId="3749" sId="1">
    <oc r="E73">
      <v>50</v>
    </oc>
    <nc r="E73">
      <v>52</v>
    </nc>
  </rcc>
  <rcc rId="3750" sId="1">
    <oc r="E74">
      <v>479</v>
    </oc>
    <nc r="E74">
      <v>503</v>
    </nc>
  </rcc>
  <rcc rId="3751" sId="1">
    <oc r="E75">
      <v>235</v>
    </oc>
    <nc r="E75">
      <v>242</v>
    </nc>
  </rcc>
  <rcc rId="3752" sId="1">
    <oc r="E78">
      <v>4444</v>
    </oc>
    <nc r="E78">
      <v>4577</v>
    </nc>
  </rcc>
  <rcc rId="3753" sId="1">
    <oc r="E79">
      <v>5982</v>
    </oc>
    <nc r="E79">
      <v>6111</v>
    </nc>
  </rcc>
  <rcc rId="3754" sId="1">
    <oc r="G2">
      <v>325</v>
    </oc>
    <nc r="G2">
      <v>333</v>
    </nc>
  </rcc>
  <rcc rId="3755" sId="1">
    <oc r="G3">
      <v>122</v>
    </oc>
    <nc r="G3">
      <v>132</v>
    </nc>
  </rcc>
  <rcc rId="3756" sId="1">
    <oc r="G4">
      <v>115</v>
    </oc>
    <nc r="G4">
      <v>118</v>
    </nc>
  </rcc>
  <rcc rId="3757" sId="1">
    <oc r="G5">
      <v>251</v>
    </oc>
    <nc r="G5">
      <v>269</v>
    </nc>
  </rcc>
  <rcc rId="3758" sId="1">
    <oc r="G6">
      <v>85</v>
    </oc>
    <nc r="G6">
      <v>94</v>
    </nc>
  </rcc>
  <rcc rId="3759" sId="1">
    <oc r="G7">
      <v>72</v>
    </oc>
    <nc r="G7">
      <v>74</v>
    </nc>
  </rcc>
  <rcc rId="3760" sId="1">
    <oc r="G8">
      <v>336</v>
    </oc>
    <nc r="G8">
      <v>353</v>
    </nc>
  </rcc>
  <rcc rId="3761" sId="1">
    <oc r="G9">
      <v>62</v>
    </oc>
    <nc r="G9">
      <v>66</v>
    </nc>
  </rcc>
  <rcc rId="3762" sId="1">
    <oc r="G10">
      <v>1207</v>
    </oc>
    <nc r="G10">
      <v>1277</v>
    </nc>
  </rcc>
  <rcc rId="3763" sId="1">
    <oc r="G11">
      <v>130</v>
    </oc>
    <nc r="G11">
      <v>134</v>
    </nc>
  </rcc>
  <rcc rId="3764" sId="1">
    <oc r="G12">
      <v>277</v>
    </oc>
    <nc r="G12">
      <v>290</v>
    </nc>
  </rcc>
  <rcc rId="3765" sId="1">
    <oc r="G13">
      <v>443</v>
    </oc>
    <nc r="G13">
      <v>464</v>
    </nc>
  </rcc>
  <rcc rId="3766" sId="1">
    <oc r="G14">
      <v>170</v>
    </oc>
    <nc r="G14">
      <v>176</v>
    </nc>
  </rcc>
  <rcc rId="3767" sId="1">
    <oc r="G15">
      <v>100</v>
    </oc>
    <nc r="G15">
      <v>109</v>
    </nc>
  </rcc>
  <rcc rId="3768" sId="1">
    <oc r="G16">
      <v>181</v>
    </oc>
    <nc r="G16">
      <v>188</v>
    </nc>
  </rcc>
  <rcc rId="3769" sId="1">
    <oc r="G17">
      <v>2005</v>
    </oc>
    <nc r="G17">
      <v>2127</v>
    </nc>
  </rcc>
  <rcc rId="3770" sId="1">
    <oc r="G18">
      <v>3735</v>
    </oc>
    <nc r="G18">
      <v>3889</v>
    </nc>
  </rcc>
  <rcc rId="3771" sId="1">
    <oc r="G19">
      <v>412</v>
    </oc>
    <nc r="G19">
      <v>430</v>
    </nc>
  </rcc>
  <rcc rId="3772" sId="1">
    <oc r="G20">
      <v>1041</v>
    </oc>
    <nc r="G20">
      <v>1103</v>
    </nc>
  </rcc>
  <rcc rId="3773" sId="1">
    <oc r="G21">
      <v>337</v>
    </oc>
    <nc r="G21">
      <v>360</v>
    </nc>
  </rcc>
  <rcc rId="3774" sId="1">
    <oc r="G22">
      <v>112</v>
    </oc>
    <nc r="G22">
      <v>117</v>
    </nc>
  </rcc>
  <rcc rId="3775" sId="1">
    <oc r="G23">
      <v>58</v>
    </oc>
    <nc r="G23">
      <v>60</v>
    </nc>
  </rcc>
  <rcc rId="3776" sId="1">
    <oc r="G24">
      <v>370</v>
    </oc>
    <nc r="G24">
      <v>391</v>
    </nc>
  </rcc>
  <rcc rId="3777" sId="1">
    <oc r="G25">
      <v>84</v>
    </oc>
    <nc r="G25">
      <v>88</v>
    </nc>
  </rcc>
  <rcc rId="3778" sId="1">
    <oc r="G26">
      <v>226</v>
    </oc>
    <nc r="G26">
      <v>236</v>
    </nc>
  </rcc>
  <rcc rId="3779" sId="1">
    <oc r="G27">
      <v>189</v>
    </oc>
    <nc r="G27">
      <v>198</v>
    </nc>
  </rcc>
  <rcc rId="3780" sId="1">
    <oc r="G28">
      <v>116</v>
    </oc>
    <nc r="G28">
      <v>123</v>
    </nc>
  </rcc>
  <rcc rId="3781" sId="1">
    <oc r="G29">
      <v>332</v>
    </oc>
    <nc r="G29">
      <v>338</v>
    </nc>
  </rcc>
  <rcc rId="3782" sId="1">
    <oc r="G30">
      <v>1245</v>
    </oc>
    <nc r="G30">
      <v>1331</v>
    </nc>
  </rcc>
  <rcc rId="3783" sId="1">
    <oc r="G31">
      <v>349</v>
    </oc>
    <nc r="G31">
      <v>368</v>
    </nc>
  </rcc>
  <rcc rId="3784" sId="1">
    <oc r="G32">
      <v>105</v>
    </oc>
    <nc r="G32">
      <v>110</v>
    </nc>
  </rcc>
  <rcc rId="3785" sId="1">
    <oc r="G33">
      <v>103</v>
    </oc>
    <nc r="G33">
      <v>105</v>
    </nc>
  </rcc>
  <rcc rId="3786" sId="1">
    <oc r="G34">
      <v>102</v>
    </oc>
    <nc r="G34">
      <v>108</v>
    </nc>
  </rcc>
  <rcc rId="3787" sId="1">
    <oc r="G35">
      <v>168</v>
    </oc>
    <nc r="G35">
      <v>178</v>
    </nc>
  </rcc>
  <rcc rId="3788" sId="1">
    <oc r="G36">
      <v>128</v>
    </oc>
    <nc r="G36">
      <v>136</v>
    </nc>
  </rcc>
  <rcc rId="3789" sId="1">
    <oc r="G37">
      <v>387</v>
    </oc>
    <nc r="G37">
      <v>405</v>
    </nc>
  </rcc>
  <rcc rId="3790" sId="1">
    <oc r="G38">
      <v>90</v>
    </oc>
    <nc r="G38">
      <v>103</v>
    </nc>
  </rcc>
  <rcc rId="3791" sId="1">
    <oc r="G39">
      <v>332</v>
    </oc>
    <nc r="G39">
      <v>356</v>
    </nc>
  </rcc>
  <rcc rId="3792" sId="1">
    <oc r="G40">
      <v>381</v>
    </oc>
    <nc r="G40">
      <v>395</v>
    </nc>
  </rcc>
  <rcc rId="3793" sId="1">
    <oc r="G41">
      <v>140</v>
    </oc>
    <nc r="G41">
      <v>141</v>
    </nc>
  </rcc>
  <rcc rId="3794" sId="1">
    <oc r="G42">
      <v>135</v>
    </oc>
    <nc r="G42">
      <v>143</v>
    </nc>
  </rcc>
  <rcc rId="3795" sId="1">
    <oc r="G43">
      <v>102</v>
    </oc>
    <nc r="G43">
      <v>108</v>
    </nc>
  </rcc>
  <rcc rId="3796" sId="1">
    <oc r="G44">
      <v>1789</v>
    </oc>
    <nc r="G44">
      <v>1889</v>
    </nc>
  </rcc>
  <rcc rId="3797" sId="1">
    <oc r="G45">
      <v>136</v>
    </oc>
    <nc r="G45">
      <v>153</v>
    </nc>
  </rcc>
  <rcc rId="3798" sId="1">
    <oc r="G46">
      <v>469</v>
    </oc>
    <nc r="G46">
      <v>486</v>
    </nc>
  </rcc>
  <rcc rId="3799" sId="1">
    <oc r="G47">
      <v>193</v>
    </oc>
    <nc r="G47">
      <v>202</v>
    </nc>
  </rcc>
  <rcc rId="3800" sId="1">
    <oc r="G48">
      <v>104</v>
    </oc>
    <nc r="G48">
      <v>110</v>
    </nc>
  </rcc>
  <rcc rId="3801" sId="1">
    <oc r="G49">
      <v>190</v>
    </oc>
    <nc r="G49">
      <v>199</v>
    </nc>
  </rcc>
  <rcc rId="3802" sId="1">
    <oc r="G50">
      <v>226</v>
    </oc>
    <nc r="G50">
      <v>239</v>
    </nc>
  </rcc>
  <rcc rId="3803" sId="1">
    <oc r="G51">
      <v>49</v>
    </oc>
    <nc r="G51">
      <v>52</v>
    </nc>
  </rcc>
  <rcc rId="3804" sId="1">
    <oc r="G52">
      <v>195</v>
    </oc>
    <nc r="G52">
      <v>200</v>
    </nc>
  </rcc>
  <rcc rId="3805" sId="1">
    <oc r="G53">
      <v>121</v>
    </oc>
    <nc r="G53">
      <v>130</v>
    </nc>
  </rcc>
  <rcc rId="3806" sId="1">
    <oc r="G54">
      <v>526</v>
    </oc>
    <nc r="G54">
      <v>556</v>
    </nc>
  </rcc>
  <rcc rId="3807" sId="1">
    <oc r="G55">
      <v>188</v>
    </oc>
    <nc r="G55">
      <v>200</v>
    </nc>
  </rcc>
  <rcc rId="3808" sId="1">
    <oc r="G56">
      <v>287</v>
    </oc>
    <nc r="G56">
      <v>299</v>
    </nc>
  </rcc>
  <rcc rId="3809" sId="1">
    <oc r="G57">
      <v>232</v>
    </oc>
    <nc r="G57">
      <v>241</v>
    </nc>
  </rcc>
  <rcc rId="3810" sId="1">
    <oc r="G58">
      <v>247</v>
    </oc>
    <nc r="G58">
      <v>252</v>
    </nc>
  </rcc>
  <rcc rId="3811" sId="1">
    <oc r="G59">
      <v>88</v>
    </oc>
    <nc r="G59">
      <v>96</v>
    </nc>
  </rcc>
  <rcc rId="3812" sId="1">
    <oc r="G60">
      <v>167</v>
    </oc>
    <nc r="G60">
      <v>175</v>
    </nc>
  </rcc>
  <rcc rId="3813" sId="1">
    <oc r="G61">
      <v>261</v>
    </oc>
    <nc r="G61">
      <v>271</v>
    </nc>
  </rcc>
  <rcc rId="3814" sId="1">
    <oc r="G62">
      <v>87</v>
    </oc>
    <nc r="G62">
      <v>91</v>
    </nc>
  </rcc>
  <rcc rId="3815" sId="1">
    <oc r="G64">
      <v>539</v>
    </oc>
    <nc r="G64">
      <v>555</v>
    </nc>
  </rcc>
  <rcc rId="3816" sId="1">
    <oc r="G65">
      <v>202</v>
    </oc>
    <nc r="G65">
      <v>210</v>
    </nc>
  </rcc>
  <rcc rId="3817" sId="1">
    <oc r="G66">
      <v>90</v>
    </oc>
    <nc r="G66">
      <v>93</v>
    </nc>
  </rcc>
  <rcc rId="3818" sId="1">
    <oc r="G67">
      <v>321</v>
    </oc>
    <nc r="G67">
      <v>338</v>
    </nc>
  </rcc>
  <rcc rId="3819" sId="1">
    <oc r="G68">
      <v>107</v>
    </oc>
    <nc r="G68">
      <v>110</v>
    </nc>
  </rcc>
  <rcc rId="3820" sId="1">
    <oc r="G69">
      <v>1279</v>
    </oc>
    <nc r="G69">
      <v>1373</v>
    </nc>
  </rcc>
  <rcc rId="3821" sId="1">
    <oc r="G70">
      <v>99</v>
    </oc>
    <nc r="G70">
      <v>106</v>
    </nc>
  </rcc>
  <rcc rId="3822" sId="1">
    <oc r="G71">
      <v>5180</v>
    </oc>
    <nc r="G71">
      <v>5538</v>
    </nc>
  </rcc>
  <rcc rId="3823" sId="1">
    <oc r="G72">
      <v>347</v>
    </oc>
    <nc r="G72">
      <v>357</v>
    </nc>
  </rcc>
  <rcc rId="3824" sId="1">
    <oc r="G73">
      <v>216</v>
    </oc>
    <nc r="G73">
      <v>228</v>
    </nc>
  </rcc>
  <rcc rId="3825" sId="1">
    <oc r="G74">
      <v>326</v>
    </oc>
    <nc r="G74">
      <v>360</v>
    </nc>
  </rcc>
  <rcc rId="3826" sId="1">
    <oc r="G75">
      <v>722</v>
    </oc>
    <nc r="G75">
      <v>753</v>
    </nc>
  </rcc>
  <rcc rId="3827" sId="1">
    <oc r="G76">
      <v>106</v>
    </oc>
    <nc r="G76">
      <v>111</v>
    </nc>
  </rcc>
  <rcc rId="3828" sId="1">
    <oc r="G77">
      <v>189</v>
    </oc>
    <nc r="G77">
      <v>201</v>
    </nc>
  </rcc>
  <rcc rId="3829" sId="1">
    <oc r="G78">
      <v>3683</v>
    </oc>
    <nc r="G78">
      <v>3951</v>
    </nc>
  </rcc>
  <rcc rId="3830" sId="1">
    <oc r="G79">
      <v>2682</v>
    </oc>
    <nc r="G79">
      <v>3139</v>
    </nc>
  </rcc>
  <rcc rId="3831" sId="1">
    <oc r="K2">
      <v>321</v>
    </oc>
    <nc r="K2">
      <v>331</v>
    </nc>
  </rcc>
  <rcc rId="3832" sId="1">
    <oc r="K3">
      <v>146</v>
    </oc>
    <nc r="K3">
      <v>151</v>
    </nc>
  </rcc>
  <rcc rId="3833" sId="1">
    <oc r="K4">
      <v>119</v>
    </oc>
    <nc r="K4">
      <v>128</v>
    </nc>
  </rcc>
  <rcc rId="3834" sId="1">
    <oc r="K5">
      <v>287</v>
    </oc>
    <nc r="K5">
      <v>302</v>
    </nc>
  </rcc>
  <rcc rId="3835" sId="1">
    <oc r="K6">
      <v>116</v>
    </oc>
    <nc r="K6">
      <v>121</v>
    </nc>
  </rcc>
  <rcc rId="3836" sId="1">
    <oc r="K7">
      <v>77</v>
    </oc>
    <nc r="K7">
      <v>80</v>
    </nc>
  </rcc>
  <rcc rId="3837" sId="1">
    <oc r="K8">
      <v>341</v>
    </oc>
    <nc r="K8">
      <v>358</v>
    </nc>
  </rcc>
  <rcc rId="3838" sId="1">
    <oc r="K9">
      <v>70</v>
    </oc>
    <nc r="K9">
      <v>73</v>
    </nc>
  </rcc>
  <rcc rId="3839" sId="1">
    <oc r="K10">
      <v>1328</v>
    </oc>
    <nc r="K10">
      <v>1382</v>
    </nc>
  </rcc>
  <rcc rId="3840" sId="1">
    <oc r="K11">
      <v>132</v>
    </oc>
    <nc r="K11">
      <v>134</v>
    </nc>
  </rcc>
  <rcc rId="3841" sId="1">
    <oc r="K12">
      <v>314</v>
    </oc>
    <nc r="K12">
      <v>327</v>
    </nc>
  </rcc>
  <rcc rId="3842" sId="1">
    <oc r="K13">
      <v>479</v>
    </oc>
    <nc r="K13">
      <v>499</v>
    </nc>
  </rcc>
  <rcc rId="3843" sId="1">
    <oc r="K14">
      <v>179</v>
    </oc>
    <nc r="K14">
      <v>187</v>
    </nc>
  </rcc>
  <rcc rId="3844" sId="1">
    <oc r="K15">
      <v>110</v>
    </oc>
    <nc r="K15">
      <v>118</v>
    </nc>
  </rcc>
  <rcc rId="3845" sId="1">
    <oc r="K16">
      <v>192</v>
    </oc>
    <nc r="K16">
      <v>199</v>
    </nc>
  </rcc>
  <rcc rId="3846" sId="1">
    <oc r="K17">
      <v>2077</v>
    </oc>
    <nc r="K17">
      <v>2213</v>
    </nc>
  </rcc>
  <rcc rId="3847" sId="1">
    <oc r="K18">
      <v>4087</v>
    </oc>
    <nc r="K18">
      <v>4209</v>
    </nc>
  </rcc>
  <rcc rId="3848" sId="1">
    <oc r="K19">
      <v>396</v>
    </oc>
    <nc r="K19">
      <v>419</v>
    </nc>
  </rcc>
  <rcc rId="3849" sId="1">
    <oc r="K20">
      <v>1160</v>
    </oc>
    <nc r="K20">
      <v>1220</v>
    </nc>
  </rcc>
  <rcc rId="3850" sId="1">
    <oc r="K21">
      <v>348</v>
    </oc>
    <nc r="K21">
      <v>365</v>
    </nc>
  </rcc>
  <rcc rId="3851" sId="1">
    <oc r="K22">
      <v>130</v>
    </oc>
    <nc r="K22">
      <v>135</v>
    </nc>
  </rcc>
  <rcc rId="3852" sId="1">
    <oc r="K23">
      <v>55</v>
    </oc>
    <nc r="K23">
      <v>57</v>
    </nc>
  </rcc>
  <rcc rId="3853" sId="1">
    <oc r="K24">
      <v>372</v>
    </oc>
    <nc r="K24">
      <v>385</v>
    </nc>
  </rcc>
  <rcc rId="3854" sId="1">
    <oc r="K25">
      <v>94</v>
    </oc>
    <nc r="K25">
      <v>96</v>
    </nc>
  </rcc>
  <rcc rId="3855" sId="1">
    <oc r="K26">
      <v>231</v>
    </oc>
    <nc r="K26">
      <v>243</v>
    </nc>
  </rcc>
  <rcc rId="3856" sId="1">
    <oc r="K27">
      <v>209</v>
    </oc>
    <nc r="K27">
      <v>218</v>
    </nc>
  </rcc>
  <rcc rId="3857" sId="1">
    <oc r="K28">
      <v>113</v>
    </oc>
    <nc r="K28">
      <v>116</v>
    </nc>
  </rcc>
  <rcc rId="3858" sId="1">
    <oc r="K29">
      <v>355</v>
    </oc>
    <nc r="K29">
      <v>369</v>
    </nc>
  </rcc>
  <rcc rId="3859" sId="1">
    <oc r="K30">
      <v>1385</v>
    </oc>
    <nc r="K30">
      <v>1489</v>
    </nc>
  </rcc>
  <rcc rId="3860" sId="1">
    <oc r="K31">
      <v>359</v>
    </oc>
    <nc r="K31">
      <v>371</v>
    </nc>
  </rcc>
  <rcc rId="3861" sId="1">
    <oc r="K32">
      <v>117</v>
    </oc>
    <nc r="K32">
      <v>125</v>
    </nc>
  </rcc>
  <rcc rId="3862" sId="1">
    <oc r="K33">
      <v>106</v>
    </oc>
    <nc r="K33">
      <v>114</v>
    </nc>
  </rcc>
  <rcc rId="3863" sId="1">
    <oc r="K34">
      <v>114</v>
    </oc>
    <nc r="K34">
      <v>118</v>
    </nc>
  </rcc>
  <rcc rId="3864" sId="1">
    <oc r="K35">
      <v>181</v>
    </oc>
    <nc r="K35">
      <v>189</v>
    </nc>
  </rcc>
  <rcc rId="3865" sId="1">
    <oc r="K36">
      <v>135</v>
    </oc>
    <nc r="K36">
      <v>140</v>
    </nc>
  </rcc>
  <rcc rId="3866" sId="1">
    <oc r="K37">
      <v>446</v>
    </oc>
    <nc r="K37">
      <v>461</v>
    </nc>
  </rcc>
  <rcc rId="3867" sId="1">
    <oc r="K38">
      <v>103</v>
    </oc>
    <nc r="K38">
      <v>114</v>
    </nc>
  </rcc>
  <rcc rId="3868" sId="1">
    <oc r="K39">
      <v>360</v>
    </oc>
    <nc r="K39">
      <v>378</v>
    </nc>
  </rcc>
  <rcc rId="3869" sId="1">
    <oc r="K40">
      <v>438</v>
    </oc>
    <nc r="K40">
      <v>452</v>
    </nc>
  </rcc>
  <rcc rId="3870" sId="1">
    <oc r="K41">
      <v>150</v>
    </oc>
    <nc r="K41">
      <v>155</v>
    </nc>
  </rcc>
  <rcc rId="3871" sId="1">
    <oc r="K42">
      <v>149</v>
    </oc>
    <nc r="K42">
      <v>158</v>
    </nc>
  </rcc>
  <rcc rId="3872" sId="1">
    <oc r="K43">
      <v>117</v>
    </oc>
    <nc r="K43">
      <v>122</v>
    </nc>
  </rcc>
  <rcc rId="3873" sId="1">
    <oc r="K44">
      <v>1914</v>
    </oc>
    <nc r="K44">
      <v>2040</v>
    </nc>
  </rcc>
  <rcc rId="3874" sId="1">
    <oc r="K45">
      <v>156</v>
    </oc>
    <nc r="K45">
      <v>161</v>
    </nc>
  </rcc>
  <rcc rId="3875" sId="1">
    <oc r="K46">
      <v>506</v>
    </oc>
    <nc r="K46">
      <v>523</v>
    </nc>
  </rcc>
  <rcc rId="3876" sId="1">
    <oc r="K47">
      <v>198</v>
    </oc>
    <nc r="K47">
      <v>202</v>
    </nc>
  </rcc>
  <rcc rId="3877" sId="1">
    <oc r="K48">
      <v>114</v>
    </oc>
    <nc r="K48">
      <v>119</v>
    </nc>
  </rcc>
  <rcc rId="3878" sId="1">
    <oc r="K49">
      <v>201</v>
    </oc>
    <nc r="K49">
      <v>212</v>
    </nc>
  </rcc>
  <rcc rId="3879" sId="1">
    <oc r="K50">
      <v>233</v>
    </oc>
    <nc r="K50">
      <v>239</v>
    </nc>
  </rcc>
  <rcc rId="3880" sId="1">
    <oc r="K51">
      <v>56</v>
    </oc>
    <nc r="K51">
      <v>61</v>
    </nc>
  </rcc>
  <rcc rId="3881" sId="1">
    <oc r="K52">
      <v>216</v>
    </oc>
    <nc r="K52">
      <v>222</v>
    </nc>
  </rcc>
  <rcc rId="3882" sId="1">
    <oc r="K53">
      <v>128</v>
    </oc>
    <nc r="K53">
      <v>138</v>
    </nc>
  </rcc>
  <rcc rId="3883" sId="1">
    <oc r="K54">
      <v>577</v>
    </oc>
    <nc r="K54">
      <v>608</v>
    </nc>
  </rcc>
  <rcc rId="3884" sId="1">
    <oc r="K55">
      <v>193</v>
    </oc>
    <nc r="K55">
      <v>201</v>
    </nc>
  </rcc>
  <rcc rId="3885" sId="1">
    <oc r="K56">
      <v>323</v>
    </oc>
    <nc r="K56">
      <v>342</v>
    </nc>
  </rcc>
  <rcc rId="3886" sId="1">
    <oc r="K57">
      <v>262</v>
    </oc>
    <nc r="K57">
      <v>272</v>
    </nc>
  </rcc>
  <rcc rId="3887" sId="1">
    <oc r="K58">
      <v>242</v>
    </oc>
    <nc r="K58">
      <v>261</v>
    </nc>
  </rcc>
  <rcc rId="3888" sId="1">
    <oc r="K59">
      <v>85</v>
    </oc>
    <nc r="K59">
      <v>90</v>
    </nc>
  </rcc>
  <rcc rId="3889" sId="1">
    <oc r="K60">
      <v>184</v>
    </oc>
    <nc r="K60">
      <v>192</v>
    </nc>
  </rcc>
  <rcc rId="3890" sId="1">
    <oc r="K61">
      <v>276</v>
    </oc>
    <nc r="K61">
      <v>295</v>
    </nc>
  </rcc>
  <rcc rId="3891" sId="1">
    <oc r="K62">
      <v>110</v>
    </oc>
    <nc r="K62">
      <v>115</v>
    </nc>
  </rcc>
  <rcc rId="3892" sId="1">
    <oc r="K64">
      <v>569</v>
    </oc>
    <nc r="K64">
      <v>584</v>
    </nc>
  </rcc>
  <rcc rId="3893" sId="1">
    <oc r="K65">
      <v>200</v>
    </oc>
    <nc r="K65">
      <v>211</v>
    </nc>
  </rcc>
  <rcc rId="3894" sId="1">
    <oc r="K66">
      <v>100</v>
    </oc>
    <nc r="K66">
      <v>102</v>
    </nc>
  </rcc>
  <rcc rId="3895" sId="1">
    <oc r="K67">
      <v>327</v>
    </oc>
    <nc r="K67">
      <v>337</v>
    </nc>
  </rcc>
  <rcc rId="3896" sId="1">
    <oc r="K68">
      <v>115</v>
    </oc>
    <nc r="K68">
      <v>126</v>
    </nc>
  </rcc>
  <rcc rId="3897" sId="1">
    <oc r="K69">
      <v>1428</v>
    </oc>
    <nc r="K69">
      <v>1527</v>
    </nc>
  </rcc>
  <rcc rId="3898" sId="1">
    <oc r="K70">
      <v>111</v>
    </oc>
    <nc r="K70">
      <v>113</v>
    </nc>
  </rcc>
  <rcc rId="3899" sId="1">
    <oc r="K71">
      <v>5909</v>
    </oc>
    <nc r="K71">
      <v>6195</v>
    </nc>
  </rcc>
  <rcc rId="3900" sId="1">
    <oc r="K72">
      <v>378</v>
    </oc>
    <nc r="K72">
      <v>388</v>
    </nc>
  </rcc>
  <rcc rId="3901" sId="1">
    <oc r="K73">
      <v>229</v>
    </oc>
    <nc r="K73">
      <v>237</v>
    </nc>
  </rcc>
  <rcc rId="3902" sId="1">
    <oc r="K74">
      <v>354</v>
    </oc>
    <nc r="K74">
      <v>375</v>
    </nc>
  </rcc>
  <rcc rId="3903" sId="1">
    <oc r="K75">
      <v>851</v>
    </oc>
    <nc r="K75">
      <v>881</v>
    </nc>
  </rcc>
  <rcc rId="3904" sId="1">
    <oc r="K76">
      <v>111</v>
    </oc>
    <nc r="K76">
      <v>112</v>
    </nc>
  </rcc>
  <rcc rId="3905" sId="1">
    <oc r="K77">
      <v>194</v>
    </oc>
    <nc r="K77">
      <v>210</v>
    </nc>
  </rcc>
  <rcc rId="3906" sId="1">
    <oc r="K78">
      <v>4023</v>
    </oc>
    <nc r="K78">
      <v>4271</v>
    </nc>
  </rcc>
  <rcc rId="3907" sId="1">
    <oc r="K79">
      <v>2693</v>
    </oc>
    <nc r="K79">
      <v>3179</v>
    </nc>
  </rcc>
  <rcc rId="3908" sId="1">
    <oc r="M2">
      <v>318</v>
    </oc>
    <nc r="M2">
      <v>328</v>
    </nc>
  </rcc>
  <rcc rId="3909" sId="1">
    <oc r="M3">
      <v>141</v>
    </oc>
    <nc r="M3">
      <v>147</v>
    </nc>
  </rcc>
  <rcc rId="3910" sId="1">
    <oc r="M4">
      <v>119</v>
    </oc>
    <nc r="M4">
      <v>129</v>
    </nc>
  </rcc>
  <rcc rId="3911" sId="1">
    <oc r="M5">
      <v>287</v>
    </oc>
    <nc r="M5">
      <v>299</v>
    </nc>
  </rcc>
  <rcc rId="3912" sId="1">
    <oc r="M6">
      <v>116</v>
    </oc>
    <nc r="M6">
      <v>120</v>
    </nc>
  </rcc>
  <rcc rId="3913" sId="1">
    <oc r="M7">
      <v>78</v>
    </oc>
    <nc r="M7">
      <v>81</v>
    </nc>
  </rcc>
  <rcc rId="3914" sId="1">
    <oc r="M8">
      <v>344</v>
    </oc>
    <nc r="M8">
      <v>361</v>
    </nc>
  </rcc>
  <rcc rId="3915" sId="1">
    <oc r="M9">
      <v>71</v>
    </oc>
    <nc r="M9">
      <v>73</v>
    </nc>
  </rcc>
  <rcc rId="3916" sId="1">
    <oc r="M10">
      <v>1291</v>
    </oc>
    <nc r="M10">
      <v>1343</v>
    </nc>
  </rcc>
  <rcc rId="3917" sId="1">
    <oc r="M11">
      <v>132</v>
    </oc>
    <nc r="M11">
      <v>134</v>
    </nc>
  </rcc>
  <rcc rId="3918" sId="1">
    <oc r="M12">
      <v>305</v>
    </oc>
    <nc r="M12">
      <v>317</v>
    </nc>
  </rcc>
  <rcc rId="3919" sId="1">
    <oc r="M13">
      <v>460</v>
    </oc>
    <nc r="M13">
      <v>479</v>
    </nc>
  </rcc>
  <rcc rId="3920" sId="1">
    <oc r="M14">
      <v>185</v>
    </oc>
    <nc r="M14">
      <v>192</v>
    </nc>
  </rcc>
  <rcc rId="3921" sId="1">
    <oc r="M15">
      <v>106</v>
    </oc>
    <nc r="M15">
      <v>113</v>
    </nc>
  </rcc>
  <rcc rId="3922" sId="1">
    <oc r="M16">
      <v>185</v>
    </oc>
    <nc r="M16">
      <v>192</v>
    </nc>
  </rcc>
  <rcc rId="3923" sId="1">
    <oc r="M17">
      <v>2014</v>
    </oc>
    <nc r="M17">
      <v>2134</v>
    </nc>
  </rcc>
  <rcc rId="3924" sId="1">
    <oc r="M18">
      <v>3942</v>
    </oc>
    <nc r="M18">
      <v>4063</v>
    </nc>
  </rcc>
  <rcc rId="3925" sId="1">
    <oc r="M19">
      <v>392</v>
    </oc>
    <nc r="M19">
      <v>413</v>
    </nc>
  </rcc>
  <rcc rId="3926" sId="1">
    <oc r="M20">
      <v>1149</v>
    </oc>
    <nc r="M20">
      <v>1198</v>
    </nc>
  </rcc>
  <rcc rId="3927" sId="1">
    <oc r="M21">
      <v>328</v>
    </oc>
    <nc r="M21">
      <v>345</v>
    </nc>
  </rcc>
  <rcc rId="3928" sId="1">
    <oc r="M22">
      <v>133</v>
    </oc>
    <nc r="M22">
      <v>138</v>
    </nc>
  </rcc>
  <rcc rId="3929" sId="1">
    <oc r="M23">
      <v>55</v>
    </oc>
    <nc r="M23">
      <v>57</v>
    </nc>
  </rcc>
  <rcc rId="3930" sId="1">
    <oc r="M24">
      <v>368</v>
    </oc>
    <nc r="M24">
      <v>381</v>
    </nc>
  </rcc>
  <rcc rId="3931" sId="1">
    <oc r="M25">
      <v>90</v>
    </oc>
    <nc r="M25">
      <v>93</v>
    </nc>
  </rcc>
  <rcc rId="3932" sId="1">
    <oc r="M26">
      <v>227</v>
    </oc>
    <nc r="M26">
      <v>237</v>
    </nc>
  </rcc>
  <rcc rId="3933" sId="1">
    <oc r="M27">
      <v>203</v>
    </oc>
    <nc r="M27">
      <v>212</v>
    </nc>
  </rcc>
  <rcc rId="3934" sId="1">
    <oc r="M28">
      <v>116</v>
    </oc>
    <nc r="M28">
      <v>119</v>
    </nc>
  </rcc>
  <rcc rId="3935" sId="1">
    <oc r="M29">
      <v>350</v>
    </oc>
    <nc r="M29">
      <v>362</v>
    </nc>
  </rcc>
  <rcc rId="3936" sId="1">
    <oc r="M30">
      <v>1353</v>
    </oc>
    <nc r="M30">
      <v>1431</v>
    </nc>
  </rcc>
  <rcc rId="3937" sId="1">
    <oc r="M31">
      <v>355</v>
    </oc>
    <nc r="M31">
      <v>367</v>
    </nc>
  </rcc>
  <rcc rId="3938" sId="1">
    <oc r="M32">
      <v>117</v>
    </oc>
    <nc r="M32">
      <v>125</v>
    </nc>
  </rcc>
  <rcc rId="3939" sId="1">
    <oc r="M33">
      <v>106</v>
    </oc>
    <nc r="M33">
      <v>112</v>
    </nc>
  </rcc>
  <rcc rId="3940" sId="1">
    <oc r="M34">
      <v>119</v>
    </oc>
    <nc r="M34">
      <v>123</v>
    </nc>
  </rcc>
  <rcc rId="3941" sId="1">
    <oc r="M35">
      <v>173</v>
    </oc>
    <nc r="M35">
      <v>182</v>
    </nc>
  </rcc>
  <rcc rId="3942" sId="1">
    <oc r="M36">
      <v>135</v>
    </oc>
    <nc r="M36">
      <v>140</v>
    </nc>
  </rcc>
  <rcc rId="3943" sId="1">
    <oc r="M37">
      <v>434</v>
    </oc>
    <nc r="M37">
      <v>448</v>
    </nc>
  </rcc>
  <rcc rId="3944" sId="1">
    <oc r="M38">
      <v>108</v>
    </oc>
    <nc r="M38">
      <v>119</v>
    </nc>
  </rcc>
  <rcc rId="3945" sId="1">
    <oc r="M39">
      <v>355</v>
    </oc>
    <nc r="M39">
      <v>371</v>
    </nc>
  </rcc>
  <rcc rId="3946" sId="1">
    <oc r="M40">
      <v>431</v>
    </oc>
    <nc r="M40">
      <v>444</v>
    </nc>
  </rcc>
  <rcc rId="3947" sId="1">
    <oc r="M41">
      <v>144</v>
    </oc>
    <nc r="M41">
      <v>149</v>
    </nc>
  </rcc>
  <rcc rId="3948" sId="1">
    <oc r="M42">
      <v>148</v>
    </oc>
    <nc r="M42">
      <v>158</v>
    </nc>
  </rcc>
  <rcc rId="3949" sId="1">
    <oc r="M43">
      <v>116</v>
    </oc>
    <nc r="M43">
      <v>122</v>
    </nc>
  </rcc>
  <rcc rId="3950" sId="1">
    <oc r="M44">
      <v>1921</v>
    </oc>
    <nc r="M44">
      <v>2019</v>
    </nc>
  </rcc>
  <rcc rId="3951" sId="1">
    <oc r="M45">
      <v>152</v>
    </oc>
    <nc r="M45">
      <v>157</v>
    </nc>
  </rcc>
  <rcc rId="3952" sId="1">
    <oc r="M46">
      <v>497</v>
    </oc>
    <nc r="M46">
      <v>513</v>
    </nc>
  </rcc>
  <rcc rId="3953" sId="1">
    <oc r="M47">
      <v>194</v>
    </oc>
    <nc r="M47">
      <v>199</v>
    </nc>
  </rcc>
  <rcc rId="3954" sId="1">
    <oc r="M48">
      <v>121</v>
    </oc>
    <nc r="M48">
      <v>126</v>
    </nc>
  </rcc>
  <rcc rId="3955" sId="1">
    <oc r="M49">
      <v>194</v>
    </oc>
    <nc r="M49">
      <v>205</v>
    </nc>
  </rcc>
  <rcc rId="3956" sId="1">
    <oc r="M50">
      <v>237</v>
    </oc>
    <nc r="M50">
      <v>243</v>
    </nc>
  </rcc>
  <rcc rId="3957" sId="1">
    <oc r="M51">
      <v>55</v>
    </oc>
    <nc r="M51">
      <v>60</v>
    </nc>
  </rcc>
  <rcc rId="3958" sId="1">
    <oc r="M52">
      <v>215</v>
    </oc>
    <nc r="M52">
      <v>221</v>
    </nc>
  </rcc>
  <rcc rId="3959" sId="1">
    <oc r="M53">
      <v>127</v>
    </oc>
    <nc r="M53">
      <v>137</v>
    </nc>
  </rcc>
  <rcc rId="3960" sId="1">
    <oc r="M54">
      <v>573</v>
    </oc>
    <nc r="M54">
      <v>603</v>
    </nc>
  </rcc>
  <rcc rId="3961" sId="1">
    <oc r="M55">
      <v>191</v>
    </oc>
    <nc r="M55">
      <v>198</v>
    </nc>
  </rcc>
  <rcc rId="3962" sId="1">
    <oc r="M56">
      <v>316</v>
    </oc>
    <nc r="M56">
      <v>335</v>
    </nc>
  </rcc>
  <rcc rId="3963" sId="1">
    <oc r="M57">
      <v>250</v>
    </oc>
    <nc r="M57">
      <v>260</v>
    </nc>
  </rcc>
  <rcc rId="3964" sId="1">
    <oc r="M58">
      <v>232</v>
    </oc>
    <nc r="M58">
      <v>246</v>
    </nc>
  </rcc>
  <rcc rId="3965" sId="1">
    <oc r="M59">
      <v>85</v>
    </oc>
    <nc r="M59">
      <v>90</v>
    </nc>
  </rcc>
  <rcc rId="3966" sId="1">
    <oc r="M60">
      <v>178</v>
    </oc>
    <nc r="M60">
      <v>186</v>
    </nc>
  </rcc>
  <rcc rId="3967" sId="1">
    <oc r="M61">
      <v>282</v>
    </oc>
    <nc r="M61">
      <v>298</v>
    </nc>
  </rcc>
  <rcc rId="3968" sId="1">
    <oc r="M62">
      <v>109</v>
    </oc>
    <nc r="M62">
      <v>114</v>
    </nc>
  </rcc>
  <rcc rId="3969" sId="1">
    <oc r="M64">
      <v>582</v>
    </oc>
    <nc r="M64">
      <v>598</v>
    </nc>
  </rcc>
  <rcc rId="3970" sId="1">
    <oc r="M65">
      <v>198</v>
    </oc>
    <nc r="M65">
      <v>208</v>
    </nc>
  </rcc>
  <rcc rId="3971" sId="1">
    <oc r="M66">
      <v>98</v>
    </oc>
    <nc r="M66">
      <v>101</v>
    </nc>
  </rcc>
  <rcc rId="3972" sId="1">
    <oc r="M67">
      <v>321</v>
    </oc>
    <nc r="M67">
      <v>329</v>
    </nc>
  </rcc>
  <rcc rId="3973" sId="1">
    <oc r="M68">
      <v>111</v>
    </oc>
    <nc r="M68">
      <v>121</v>
    </nc>
  </rcc>
  <rcc rId="3974" sId="1">
    <oc r="M69">
      <v>1382</v>
    </oc>
    <nc r="M69">
      <v>1463</v>
    </nc>
  </rcc>
  <rcc rId="3975" sId="1">
    <oc r="M70">
      <v>115</v>
    </oc>
    <nc r="M70">
      <v>117</v>
    </nc>
  </rcc>
  <rcc rId="3976" sId="1">
    <oc r="M71">
      <v>5644</v>
    </oc>
    <nc r="M71">
      <v>5917</v>
    </nc>
  </rcc>
  <rcc rId="3977" sId="1">
    <oc r="M72">
      <v>370</v>
    </oc>
    <nc r="M72">
      <v>381</v>
    </nc>
  </rcc>
  <rcc rId="3978" sId="1">
    <oc r="M73">
      <v>230</v>
    </oc>
    <nc r="M73">
      <v>238</v>
    </nc>
  </rcc>
  <rcc rId="3979" sId="1">
    <oc r="M74">
      <v>353</v>
    </oc>
    <nc r="M74">
      <v>371</v>
    </nc>
  </rcc>
  <rcc rId="3980" sId="1">
    <oc r="M75">
      <v>805</v>
    </oc>
    <nc r="M75">
      <v>833</v>
    </nc>
  </rcc>
  <rcc rId="3981" sId="1">
    <oc r="M76">
      <v>106</v>
    </oc>
    <nc r="M76">
      <v>107</v>
    </nc>
  </rcc>
  <rcc rId="3982" sId="1">
    <oc r="M77">
      <v>197</v>
    </oc>
    <nc r="M77">
      <v>211</v>
    </nc>
  </rcc>
  <rcc rId="3983" sId="1">
    <oc r="M78">
      <v>3918</v>
    </oc>
    <nc r="M78">
      <v>4147</v>
    </nc>
  </rcc>
  <rcc rId="3984" sId="1">
    <oc r="M79">
      <v>2624</v>
    </oc>
    <nc r="M79">
      <v>3067</v>
    </nc>
  </rcc>
  <rcc rId="3985" sId="1">
    <oc r="I2">
      <v>325</v>
    </oc>
    <nc r="I2">
      <v>334</v>
    </nc>
  </rcc>
  <rcc rId="3986" sId="1">
    <oc r="I3">
      <v>130</v>
    </oc>
    <nc r="I3">
      <v>138</v>
    </nc>
  </rcc>
  <rcc rId="3987" sId="1">
    <oc r="I4">
      <v>113</v>
    </oc>
    <nc r="I4">
      <v>116</v>
    </nc>
  </rcc>
  <rcc rId="3988" sId="1">
    <oc r="I5">
      <v>258</v>
    </oc>
    <nc r="I5">
      <v>280</v>
    </nc>
  </rcc>
  <rcc rId="3989" sId="1">
    <oc r="I6">
      <v>91</v>
    </oc>
    <nc r="I6">
      <v>95</v>
    </nc>
  </rcc>
  <rcc rId="3990" sId="1">
    <oc r="I7">
      <v>72</v>
    </oc>
    <nc r="I7">
      <v>74</v>
    </nc>
  </rcc>
  <rcc rId="3991" sId="1">
    <oc r="I8">
      <v>334</v>
    </oc>
    <nc r="I8">
      <v>353</v>
    </nc>
  </rcc>
  <rcc rId="3992" sId="1">
    <oc r="I9">
      <v>63</v>
    </oc>
    <nc r="I9">
      <v>67</v>
    </nc>
  </rcc>
  <rcc rId="3993" sId="1">
    <oc r="I10">
      <v>1220</v>
    </oc>
    <nc r="I10">
      <v>1288</v>
    </nc>
  </rcc>
  <rcc rId="3994" sId="1">
    <oc r="I11">
      <v>130</v>
    </oc>
    <nc r="I11">
      <v>134</v>
    </nc>
  </rcc>
  <rcc rId="3995" sId="1">
    <oc r="I12">
      <v>278</v>
    </oc>
    <nc r="I12">
      <v>291</v>
    </nc>
  </rcc>
  <rcc rId="3996" sId="1">
    <oc r="I13">
      <v>451</v>
    </oc>
    <nc r="I13">
      <v>473</v>
    </nc>
  </rcc>
  <rcc rId="3997" sId="1">
    <oc r="I14">
      <v>181</v>
    </oc>
    <nc r="I14">
      <v>186</v>
    </nc>
  </rcc>
  <rcc rId="3998" sId="1">
    <oc r="I15">
      <v>100</v>
    </oc>
    <nc r="I15">
      <v>109</v>
    </nc>
  </rcc>
  <rcc rId="3999" sId="1">
    <oc r="I16">
      <v>180</v>
    </oc>
    <nc r="I16">
      <v>187</v>
    </nc>
  </rcc>
  <rcc rId="4000" sId="1">
    <oc r="I17">
      <v>2017</v>
    </oc>
    <nc r="I17">
      <v>2134</v>
    </nc>
  </rcc>
  <rcc rId="4001" sId="1">
    <oc r="I18">
      <v>3780</v>
    </oc>
    <nc r="I18">
      <v>3929</v>
    </nc>
  </rcc>
  <rcc rId="4002" sId="1">
    <oc r="I19">
      <v>409</v>
    </oc>
    <nc r="I19">
      <v>426</v>
    </nc>
  </rcc>
  <rcc rId="4003" sId="1">
    <oc r="I20">
      <v>1047</v>
    </oc>
    <nc r="I20">
      <v>1110</v>
    </nc>
  </rcc>
  <rcc rId="4004" sId="1">
    <oc r="I21">
      <v>346</v>
    </oc>
    <nc r="I21">
      <v>366</v>
    </nc>
  </rcc>
  <rcc rId="4005" sId="1">
    <oc r="I22">
      <v>113</v>
    </oc>
    <nc r="I22">
      <v>118</v>
    </nc>
  </rcc>
  <rcc rId="4006" sId="1">
    <oc r="I23">
      <v>57</v>
    </oc>
    <nc r="I23">
      <v>59</v>
    </nc>
  </rcc>
  <rcc rId="4007" sId="1">
    <oc r="I24">
      <v>372</v>
    </oc>
    <nc r="I24">
      <v>392</v>
    </nc>
  </rcc>
  <rcc rId="4008" sId="1">
    <oc r="I25">
      <v>83</v>
    </oc>
    <nc r="I25">
      <v>87</v>
    </nc>
  </rcc>
  <rcc rId="4009" sId="1">
    <oc r="I26">
      <v>230</v>
    </oc>
    <nc r="I26">
      <v>237</v>
    </nc>
  </rcc>
  <rcc rId="4010" sId="1">
    <oc r="I27">
      <v>194</v>
    </oc>
    <nc r="I27">
      <v>201</v>
    </nc>
  </rcc>
  <rcc rId="4011" sId="1">
    <oc r="I28">
      <v>115</v>
    </oc>
    <nc r="I28">
      <v>121</v>
    </nc>
  </rcc>
  <rcc rId="4012" sId="1">
    <oc r="I29">
      <v>335</v>
    </oc>
    <nc r="I29">
      <v>345</v>
    </nc>
  </rcc>
  <rcc rId="4013" sId="1">
    <oc r="I30">
      <v>1264</v>
    </oc>
    <nc r="I30">
      <v>1342</v>
    </nc>
  </rcc>
  <rcc rId="4014" sId="1">
    <oc r="I31">
      <v>351</v>
    </oc>
    <nc r="I31">
      <v>369</v>
    </nc>
  </rcc>
  <rcc rId="4015" sId="1">
    <oc r="I32">
      <v>105</v>
    </oc>
    <nc r="I32">
      <v>110</v>
    </nc>
  </rcc>
  <rcc rId="4016" sId="1">
    <oc r="I33">
      <v>105</v>
    </oc>
    <nc r="I33">
      <v>110</v>
    </nc>
  </rcc>
  <rcc rId="4017" sId="1">
    <oc r="I34">
      <v>101</v>
    </oc>
    <nc r="I34">
      <v>107</v>
    </nc>
  </rcc>
  <rcc rId="4018" sId="1">
    <oc r="I35">
      <v>170</v>
    </oc>
    <nc r="I35">
      <v>179</v>
    </nc>
  </rcc>
  <rcc rId="4019" sId="1">
    <oc r="I36">
      <v>128</v>
    </oc>
    <nc r="I36">
      <v>136</v>
    </nc>
  </rcc>
  <rcc rId="4020" sId="1">
    <oc r="I37">
      <v>392</v>
    </oc>
    <nc r="I37">
      <v>408</v>
    </nc>
  </rcc>
  <rcc rId="4021" sId="1">
    <oc r="I38">
      <v>91</v>
    </oc>
    <nc r="I38">
      <v>104</v>
    </nc>
  </rcc>
  <rcc rId="4022" sId="1">
    <oc r="I39">
      <v>336</v>
    </oc>
    <nc r="I39">
      <v>358</v>
    </nc>
  </rcc>
  <rcc rId="4023" sId="1">
    <oc r="I40">
      <v>391</v>
    </oc>
    <nc r="I40">
      <v>405</v>
    </nc>
  </rcc>
  <rcc rId="4024" sId="1">
    <oc r="I41">
      <v>142</v>
    </oc>
    <nc r="I41">
      <v>145</v>
    </nc>
  </rcc>
  <rcc rId="4025" sId="1">
    <oc r="I42">
      <v>133</v>
    </oc>
    <nc r="I42">
      <v>141</v>
    </nc>
  </rcc>
  <rcc rId="4026" sId="1">
    <oc r="I43">
      <v>102</v>
    </oc>
    <nc r="I43">
      <v>108</v>
    </nc>
  </rcc>
  <rcc rId="4027" sId="1">
    <oc r="I44">
      <v>1817</v>
    </oc>
    <nc r="I44">
      <v>1907</v>
    </nc>
  </rcc>
  <rcc rId="4028" sId="1">
    <oc r="I45">
      <v>139</v>
    </oc>
    <nc r="I45">
      <v>154</v>
    </nc>
  </rcc>
  <rcc rId="4029" sId="1">
    <oc r="I46">
      <v>480</v>
    </oc>
    <nc r="I46">
      <v>495</v>
    </nc>
  </rcc>
  <rcc rId="4030" sId="1">
    <oc r="I47">
      <v>190</v>
    </oc>
    <nc r="I47">
      <v>199</v>
    </nc>
  </rcc>
  <rcc rId="4031" sId="1">
    <oc r="I48">
      <v>103</v>
    </oc>
    <nc r="I48">
      <v>109</v>
    </nc>
  </rcc>
  <rcc rId="4032" sId="1">
    <oc r="I49">
      <v>196</v>
    </oc>
    <nc r="I49">
      <v>203</v>
    </nc>
  </rcc>
  <rcc rId="4033" sId="1">
    <oc r="I50">
      <v>227</v>
    </oc>
    <nc r="I50">
      <v>238</v>
    </nc>
  </rcc>
  <rcc rId="4034" sId="1">
    <oc r="I51">
      <v>55</v>
    </oc>
    <nc r="I51">
      <v>59</v>
    </nc>
  </rcc>
  <rcc rId="4035" sId="1">
    <oc r="I52">
      <v>200</v>
    </oc>
    <nc r="I52">
      <v>208</v>
    </nc>
  </rcc>
  <rcc rId="4036" sId="1">
    <oc r="I53">
      <v>120</v>
    </oc>
    <nc r="I53">
      <v>128</v>
    </nc>
  </rcc>
  <rcc rId="4037" sId="1">
    <oc r="I54">
      <v>523</v>
    </oc>
    <nc r="I54">
      <v>552</v>
    </nc>
  </rcc>
  <rcc rId="4038" sId="1">
    <oc r="I55">
      <v>187</v>
    </oc>
    <nc r="I55">
      <v>199</v>
    </nc>
  </rcc>
  <rcc rId="4039" sId="1">
    <oc r="I56">
      <v>300</v>
    </oc>
    <nc r="I56">
      <v>310</v>
    </nc>
  </rcc>
  <rcc rId="4040" sId="1">
    <oc r="I57">
      <v>238</v>
    </oc>
    <nc r="I57">
      <v>250</v>
    </nc>
  </rcc>
  <rcc rId="4041" sId="1">
    <oc r="I58">
      <v>245</v>
    </oc>
    <nc r="I58">
      <v>250</v>
    </nc>
  </rcc>
  <rcc rId="4042" sId="1">
    <oc r="I59">
      <v>86</v>
    </oc>
    <nc r="I59">
      <v>94</v>
    </nc>
  </rcc>
  <rcc rId="4043" sId="1">
    <oc r="I60">
      <v>168</v>
    </oc>
    <nc r="I60">
      <v>175</v>
    </nc>
  </rcc>
  <rcc rId="4044" sId="1">
    <oc r="I61">
      <v>261</v>
    </oc>
    <nc r="I61">
      <v>271</v>
    </nc>
  </rcc>
  <rcc rId="4045" sId="1">
    <oc r="I62">
      <v>91</v>
    </oc>
    <nc r="I62">
      <v>96</v>
    </nc>
  </rcc>
  <rcc rId="4046" sId="1">
    <oc r="I64">
      <v>544</v>
    </oc>
    <nc r="I64">
      <v>560</v>
    </nc>
  </rcc>
  <rcc rId="4047" sId="1">
    <oc r="I65">
      <v>202</v>
    </oc>
    <nc r="I65">
      <v>210</v>
    </nc>
  </rcc>
  <rcc rId="4048" sId="1">
    <oc r="I66">
      <v>95</v>
    </oc>
    <nc r="I66">
      <v>98</v>
    </nc>
  </rcc>
  <rcc rId="4049" sId="1">
    <oc r="I67">
      <v>319</v>
    </oc>
    <nc r="I67">
      <v>336</v>
    </nc>
  </rcc>
  <rcc rId="4050" sId="1">
    <oc r="I68">
      <v>108</v>
    </oc>
    <nc r="I68">
      <v>111</v>
    </nc>
  </rcc>
  <rcc rId="4051" sId="1">
    <oc r="I69">
      <v>1296</v>
    </oc>
    <nc r="I69">
      <v>1391</v>
    </nc>
  </rcc>
  <rcc rId="4052" sId="1">
    <oc r="I70">
      <v>99</v>
    </oc>
    <nc r="I70">
      <v>106</v>
    </nc>
  </rcc>
  <rcc rId="4053" sId="1">
    <oc r="I71">
      <v>5289</v>
    </oc>
    <nc r="I71">
      <v>5620</v>
    </nc>
  </rcc>
  <rcc rId="4054" sId="1">
    <oc r="I72">
      <v>348</v>
    </oc>
    <nc r="I72">
      <v>356</v>
    </nc>
  </rcc>
  <rcc rId="4055" sId="1">
    <oc r="I73">
      <v>215</v>
    </oc>
    <nc r="I73">
      <v>227</v>
    </nc>
  </rcc>
  <rcc rId="4056" sId="1">
    <oc r="I74">
      <v>327</v>
    </oc>
    <nc r="I74">
      <v>361</v>
    </nc>
  </rcc>
  <rcc rId="4057" sId="1">
    <oc r="I75">
      <v>722</v>
    </oc>
    <nc r="I75">
      <v>754</v>
    </nc>
  </rcc>
  <rcc rId="4058" sId="1">
    <oc r="I76">
      <v>108</v>
    </oc>
    <nc r="I76">
      <v>113</v>
    </nc>
  </rcc>
  <rcc rId="4059" sId="1">
    <oc r="I77">
      <v>192</v>
    </oc>
    <nc r="I77">
      <v>201</v>
    </nc>
  </rcc>
  <rcc rId="4060" sId="1">
    <oc r="I78">
      <v>3707</v>
    </oc>
    <nc r="I78">
      <v>3975</v>
    </nc>
  </rcc>
  <rcc rId="4061" sId="1">
    <oc r="I79">
      <v>2675</v>
    </oc>
    <nc r="I79">
      <v>3132</v>
    </nc>
  </rcc>
  <rcc rId="4062" sId="1">
    <oc r="O2">
      <v>307</v>
    </oc>
    <nc r="O2">
      <v>314</v>
    </nc>
  </rcc>
  <rcc rId="4063" sId="1">
    <oc r="O3">
      <v>132</v>
    </oc>
    <nc r="O3">
      <v>141</v>
    </nc>
  </rcc>
  <rcc rId="4064" sId="1">
    <oc r="O4">
      <v>107</v>
    </oc>
    <nc r="O4">
      <v>110</v>
    </nc>
  </rcc>
  <rcc rId="4065" sId="1">
    <oc r="O5">
      <v>268</v>
    </oc>
    <nc r="O5">
      <v>282</v>
    </nc>
  </rcc>
  <rcc rId="4066" sId="1">
    <oc r="O6">
      <v>99</v>
    </oc>
    <nc r="O6">
      <v>102</v>
    </nc>
  </rcc>
  <rcc rId="4067" sId="1">
    <oc r="O7">
      <v>72</v>
    </oc>
    <nc r="O7">
      <v>74</v>
    </nc>
  </rcc>
  <rcc rId="4068" sId="1">
    <oc r="O8">
      <v>328</v>
    </oc>
    <nc r="O8">
      <v>349</v>
    </nc>
  </rcc>
  <rcc rId="4069" sId="1">
    <oc r="O9">
      <v>60</v>
    </oc>
    <nc r="O9">
      <v>68</v>
    </nc>
  </rcc>
  <rcc rId="4070" sId="1">
    <oc r="O10">
      <v>1250</v>
    </oc>
    <nc r="O10">
      <v>1306</v>
    </nc>
  </rcc>
  <rcc rId="4071" sId="1">
    <oc r="O11">
      <v>125</v>
    </oc>
    <nc r="O11">
      <v>128</v>
    </nc>
  </rcc>
  <rcc rId="4072" sId="1">
    <oc r="O12">
      <v>291</v>
    </oc>
    <nc r="O12">
      <v>308</v>
    </nc>
  </rcc>
  <rcc rId="4073" sId="1">
    <oc r="O13">
      <v>478</v>
    </oc>
    <nc r="O13">
      <v>489</v>
    </nc>
  </rcc>
  <rcc rId="4074" sId="1">
    <oc r="O14">
      <v>168</v>
    </oc>
    <nc r="O14">
      <v>173</v>
    </nc>
  </rcc>
  <rcc rId="4075" sId="1">
    <oc r="O15">
      <v>119</v>
    </oc>
    <nc r="O15">
      <v>129</v>
    </nc>
  </rcc>
  <rcc rId="4076" sId="1">
    <oc r="O16">
      <v>177</v>
    </oc>
    <nc r="O16">
      <v>187</v>
    </nc>
  </rcc>
  <rcc rId="4077" sId="1">
    <oc r="O17">
      <v>2020</v>
    </oc>
    <nc r="O17">
      <v>2175</v>
    </nc>
  </rcc>
  <rcc rId="4078" sId="1">
    <oc r="O18">
      <v>3886</v>
    </oc>
    <nc r="O18">
      <v>4052</v>
    </nc>
  </rcc>
  <rcc rId="4079" sId="1">
    <oc r="O19">
      <v>382</v>
    </oc>
    <nc r="O19">
      <v>404</v>
    </nc>
  </rcc>
  <rcc rId="4080" sId="1">
    <oc r="O20">
      <v>1063</v>
    </oc>
    <nc r="O20">
      <v>1133</v>
    </nc>
  </rcc>
  <rcc rId="4081" sId="1">
    <oc r="O21">
      <v>363</v>
    </oc>
    <nc r="O21">
      <v>377</v>
    </nc>
  </rcc>
  <rcc rId="4082" sId="1">
    <oc r="O22">
      <v>118</v>
    </oc>
    <nc r="O22">
      <v>124</v>
    </nc>
  </rcc>
  <rcc rId="4083" sId="1">
    <oc r="O24">
      <v>367</v>
    </oc>
    <nc r="O24">
      <v>381</v>
    </nc>
  </rcc>
  <rcc rId="4084" sId="1">
    <oc r="O25">
      <v>91</v>
    </oc>
    <nc r="O25">
      <v>99</v>
    </nc>
  </rcc>
  <rcc rId="4085" sId="1">
    <oc r="O26">
      <v>221</v>
    </oc>
    <nc r="O26">
      <v>233</v>
    </nc>
  </rcc>
  <rcc rId="4086" sId="1">
    <oc r="O27">
      <v>206</v>
    </oc>
    <nc r="O27">
      <v>214</v>
    </nc>
  </rcc>
  <rcc rId="4087" sId="1">
    <oc r="O28">
      <v>115</v>
    </oc>
    <nc r="O28">
      <v>120</v>
    </nc>
  </rcc>
  <rcc rId="4088" sId="1">
    <oc r="O29">
      <v>350</v>
    </oc>
    <nc r="O29">
      <v>359</v>
    </nc>
  </rcc>
  <rcc rId="4089" sId="1">
    <oc r="O30">
      <v>1258</v>
    </oc>
    <nc r="O30">
      <v>1353</v>
    </nc>
  </rcc>
  <rcc rId="4090" sId="1">
    <oc r="O31">
      <v>354</v>
    </oc>
    <nc r="O31">
      <v>360</v>
    </nc>
  </rcc>
  <rcc rId="4091" sId="1">
    <oc r="O32">
      <v>115</v>
    </oc>
    <nc r="O32">
      <v>120</v>
    </nc>
  </rcc>
  <rcc rId="4092" sId="1">
    <oc r="O33">
      <v>112</v>
    </oc>
    <nc r="O33">
      <v>118</v>
    </nc>
  </rcc>
  <rcc rId="4093" sId="1">
    <oc r="O34">
      <v>116</v>
    </oc>
    <nc r="O34">
      <v>118</v>
    </nc>
  </rcc>
  <rcc rId="4094" sId="1">
    <oc r="O35">
      <v>161</v>
    </oc>
    <nc r="O35">
      <v>167</v>
    </nc>
  </rcc>
  <rcc rId="4095" sId="1">
    <oc r="O36">
      <v>139</v>
    </oc>
    <nc r="O36">
      <v>144</v>
    </nc>
  </rcc>
  <rcc rId="4096" sId="1">
    <oc r="O37">
      <v>412</v>
    </oc>
    <nc r="O37">
      <v>425</v>
    </nc>
  </rcc>
  <rcc rId="4097" sId="1">
    <oc r="O38">
      <v>98</v>
    </oc>
    <nc r="O38">
      <v>110</v>
    </nc>
  </rcc>
  <rcc rId="4098" sId="1">
    <oc r="O39">
      <v>361</v>
    </oc>
    <nc r="O39">
      <v>374</v>
    </nc>
  </rcc>
  <rcc rId="4099" sId="1">
    <oc r="O40">
      <v>404</v>
    </oc>
    <nc r="O40">
      <v>427</v>
    </nc>
  </rcc>
  <rcc rId="4100" sId="1">
    <oc r="O41">
      <v>140</v>
    </oc>
    <nc r="O41">
      <v>148</v>
    </nc>
  </rcc>
  <rcc rId="4101" sId="1">
    <oc r="O42">
      <v>144</v>
    </oc>
    <nc r="O42">
      <v>154</v>
    </nc>
  </rcc>
  <rcc rId="4102" sId="1">
    <oc r="O43">
      <v>100</v>
    </oc>
    <nc r="O43">
      <v>102</v>
    </nc>
  </rcc>
  <rcc rId="4103" sId="1">
    <oc r="O44">
      <v>1826</v>
    </oc>
    <nc r="O44">
      <v>2001</v>
    </nc>
  </rcc>
  <rcc rId="4104" sId="1">
    <oc r="O45">
      <v>147</v>
    </oc>
    <nc r="O45">
      <v>159</v>
    </nc>
  </rcc>
  <rcc rId="4105" sId="1">
    <oc r="O46">
      <v>476</v>
    </oc>
    <nc r="O46">
      <v>493</v>
    </nc>
  </rcc>
  <rcc rId="4106" sId="1">
    <oc r="O47">
      <v>196</v>
    </oc>
    <nc r="O47">
      <v>204</v>
    </nc>
  </rcc>
  <rcc rId="4107" sId="1">
    <oc r="O48">
      <v>92</v>
    </oc>
    <nc r="O48">
      <v>96</v>
    </nc>
  </rcc>
  <rcc rId="4108" sId="1">
    <oc r="O49">
      <v>182</v>
    </oc>
    <nc r="O49">
      <v>189</v>
    </nc>
  </rcc>
  <rcc rId="4109" sId="1">
    <oc r="O50">
      <v>220</v>
    </oc>
    <nc r="O50">
      <v>226</v>
    </nc>
  </rcc>
  <rcc rId="4110" sId="1">
    <oc r="O52">
      <v>203</v>
    </oc>
    <nc r="O52">
      <v>210</v>
    </nc>
  </rcc>
  <rcc rId="4111" sId="1">
    <oc r="O53">
      <v>122</v>
    </oc>
    <nc r="O53">
      <v>129</v>
    </nc>
  </rcc>
  <rcc rId="4112" sId="1">
    <oc r="O54">
      <v>568</v>
    </oc>
    <nc r="O54">
      <v>605</v>
    </nc>
  </rcc>
  <rcc rId="4113" sId="1">
    <oc r="O55">
      <v>183</v>
    </oc>
    <nc r="O55">
      <v>195</v>
    </nc>
  </rcc>
  <rcc rId="4114" sId="1">
    <oc r="O56">
      <v>300</v>
    </oc>
    <nc r="O56">
      <v>310</v>
    </nc>
  </rcc>
  <rcc rId="4115" sId="1">
    <oc r="O57">
      <v>237</v>
    </oc>
    <nc r="O57">
      <v>248</v>
    </nc>
  </rcc>
  <rcc rId="4116" sId="1">
    <oc r="O58">
      <v>230</v>
    </oc>
    <nc r="O58">
      <v>240</v>
    </nc>
  </rcc>
  <rcc rId="4117" sId="1">
    <oc r="O59">
      <v>88</v>
    </oc>
    <nc r="O59">
      <v>95</v>
    </nc>
  </rcc>
  <rcc rId="4118" sId="1">
    <oc r="O60">
      <v>174</v>
    </oc>
    <nc r="O60">
      <v>190</v>
    </nc>
  </rcc>
  <rcc rId="4119" sId="1">
    <oc r="O61">
      <v>267</v>
    </oc>
    <nc r="O61">
      <v>286</v>
    </nc>
  </rcc>
  <rcc rId="4120" sId="1">
    <oc r="O62">
      <v>102</v>
    </oc>
    <nc r="O62">
      <v>110</v>
    </nc>
  </rcc>
  <rcc rId="4121" sId="1">
    <oc r="O64">
      <v>563</v>
    </oc>
    <nc r="O64">
      <v>578</v>
    </nc>
  </rcc>
  <rcc rId="4122" sId="1">
    <oc r="O65">
      <v>192</v>
    </oc>
    <nc r="O65">
      <v>208</v>
    </nc>
  </rcc>
  <rcc rId="4123" sId="1">
    <oc r="O66">
      <v>94</v>
    </oc>
    <nc r="O66">
      <v>95</v>
    </nc>
  </rcc>
  <rcc rId="4124" sId="1">
    <oc r="O67">
      <v>316</v>
    </oc>
    <nc r="O67">
      <v>330</v>
    </nc>
  </rcc>
  <rcc rId="4125" sId="1">
    <oc r="O68">
      <v>114</v>
    </oc>
    <nc r="O68">
      <v>122</v>
    </nc>
  </rcc>
  <rcc rId="4126" sId="1">
    <oc r="O69">
      <v>1346</v>
    </oc>
    <nc r="O69">
      <v>1439</v>
    </nc>
  </rcc>
  <rcc rId="4127" sId="1">
    <oc r="O70">
      <v>96</v>
    </oc>
    <nc r="O70">
      <v>98</v>
    </nc>
  </rcc>
  <rcc rId="4128" sId="1">
    <oc r="O71">
      <v>5409</v>
    </oc>
    <nc r="O71">
      <v>5713</v>
    </nc>
  </rcc>
  <rcc rId="4129" sId="1">
    <oc r="O72">
      <v>359</v>
    </oc>
    <nc r="O72">
      <v>377</v>
    </nc>
  </rcc>
  <rcc rId="4130" sId="1">
    <oc r="O73">
      <v>220</v>
    </oc>
    <nc r="O73">
      <v>229</v>
    </nc>
  </rcc>
  <rcc rId="4131" sId="1">
    <oc r="O74">
      <v>325</v>
    </oc>
    <nc r="O74">
      <v>358</v>
    </nc>
  </rcc>
  <rcc rId="4132" sId="1">
    <oc r="O75">
      <v>794</v>
    </oc>
    <nc r="O75">
      <v>827</v>
    </nc>
  </rcc>
  <rcc rId="4133" sId="1">
    <oc r="O76">
      <v>108</v>
    </oc>
    <nc r="O76">
      <v>110</v>
    </nc>
  </rcc>
  <rcc rId="4134" sId="1">
    <oc r="O77">
      <v>200</v>
    </oc>
    <nc r="O77">
      <v>212</v>
    </nc>
  </rcc>
  <rcc rId="4135" sId="1">
    <oc r="O78">
      <v>3771</v>
    </oc>
    <nc r="O78">
      <v>4027</v>
    </nc>
  </rcc>
  <rcc rId="4136" sId="1">
    <oc r="O79">
      <v>2498</v>
    </oc>
    <nc r="O79">
      <v>2952</v>
    </nc>
  </rcc>
  <rcc rId="4137" sId="1">
    <oc r="Q2">
      <v>289</v>
    </oc>
    <nc r="Q2">
      <v>316</v>
    </nc>
  </rcc>
  <rcc rId="4138" sId="1">
    <oc r="Q3">
      <v>107</v>
    </oc>
    <nc r="Q3">
      <v>112</v>
    </nc>
  </rcc>
  <rcc rId="4139" sId="1">
    <oc r="Q4">
      <v>97</v>
    </oc>
    <nc r="Q4">
      <v>104</v>
    </nc>
  </rcc>
  <rcc rId="4140" sId="1">
    <oc r="Q5">
      <v>248</v>
    </oc>
    <nc r="Q5">
      <v>255</v>
    </nc>
  </rcc>
  <rcc rId="4141" sId="1">
    <oc r="Q7">
      <v>64</v>
    </oc>
    <nc r="Q7">
      <v>66</v>
    </nc>
  </rcc>
  <rcc rId="4142" sId="1">
    <oc r="Q8">
      <v>268</v>
    </oc>
    <nc r="Q8">
      <v>286</v>
    </nc>
  </rcc>
  <rcc rId="4143" sId="1">
    <oc r="Q9">
      <v>46</v>
    </oc>
    <nc r="Q9">
      <v>48</v>
    </nc>
  </rcc>
  <rcc rId="4144" sId="1">
    <oc r="Q10">
      <v>1076</v>
    </oc>
    <nc r="Q10">
      <v>1129</v>
    </nc>
  </rcc>
  <rcc rId="4145" sId="1">
    <oc r="Q11">
      <v>115</v>
    </oc>
    <nc r="Q11">
      <v>118</v>
    </nc>
  </rcc>
  <rcc rId="4146" sId="1">
    <oc r="Q12">
      <v>295</v>
    </oc>
    <nc r="Q12">
      <v>310</v>
    </nc>
  </rcc>
  <rcc rId="4147" sId="1">
    <oc r="Q13">
      <v>407</v>
    </oc>
    <nc r="Q13">
      <v>426</v>
    </nc>
  </rcc>
  <rcc rId="4148" sId="1">
    <oc r="Q14">
      <v>153</v>
    </oc>
    <nc r="Q14">
      <v>158</v>
    </nc>
  </rcc>
  <rcc rId="4149" sId="1">
    <oc r="Q15">
      <v>90</v>
    </oc>
    <nc r="Q15">
      <v>92</v>
    </nc>
  </rcc>
  <rcc rId="4150" sId="1">
    <oc r="Q16">
      <v>179</v>
    </oc>
    <nc r="Q16">
      <v>181</v>
    </nc>
  </rcc>
  <rcc rId="4151" sId="1">
    <oc r="Q17">
      <v>1628</v>
    </oc>
    <nc r="Q17">
      <v>1706</v>
    </nc>
  </rcc>
  <rcc rId="4152" sId="1">
    <oc r="Q18">
      <v>3298</v>
    </oc>
    <nc r="Q18">
      <v>3426</v>
    </nc>
  </rcc>
  <rcc rId="4153" sId="1">
    <oc r="Q19">
      <v>402</v>
    </oc>
    <nc r="Q19">
      <v>411</v>
    </nc>
  </rcc>
  <rcc rId="4154" sId="1">
    <oc r="Q20">
      <v>939</v>
    </oc>
    <nc r="Q20">
      <v>1001</v>
    </nc>
  </rcc>
  <rcc rId="4155" sId="1">
    <oc r="Q21">
      <v>311</v>
    </oc>
    <nc r="Q21">
      <v>329</v>
    </nc>
  </rcc>
  <rcc rId="4156" sId="1">
    <oc r="Q22">
      <v>118</v>
    </oc>
    <nc r="Q22">
      <v>124</v>
    </nc>
  </rcc>
  <rcc rId="4157" sId="1">
    <oc r="Q23">
      <v>42</v>
    </oc>
    <nc r="Q23">
      <v>45</v>
    </nc>
  </rcc>
  <rcc rId="4158" sId="1">
    <oc r="Q24">
      <v>371</v>
    </oc>
    <nc r="Q24">
      <v>380</v>
    </nc>
  </rcc>
  <rcc rId="4159" sId="1">
    <oc r="Q26">
      <v>201</v>
    </oc>
    <nc r="Q26">
      <v>207</v>
    </nc>
  </rcc>
  <rcc rId="4160" sId="1">
    <oc r="Q27">
      <v>164</v>
    </oc>
    <nc r="Q27">
      <v>172</v>
    </nc>
  </rcc>
  <rcc rId="4161" sId="1">
    <oc r="Q28">
      <v>103</v>
    </oc>
    <nc r="Q28">
      <v>106</v>
    </nc>
  </rcc>
  <rcc rId="4162" sId="1">
    <oc r="Q29">
      <v>309</v>
    </oc>
    <nc r="Q29">
      <v>313</v>
    </nc>
  </rcc>
  <rcc rId="4163" sId="1">
    <oc r="Q30">
      <v>981</v>
    </oc>
    <nc r="Q30">
      <v>1030</v>
    </nc>
  </rcc>
  <rcc rId="4164" sId="1">
    <oc r="Q31">
      <v>323</v>
    </oc>
    <nc r="Q31">
      <v>340</v>
    </nc>
  </rcc>
  <rcc rId="4165" sId="1">
    <oc r="Q32">
      <v>98</v>
    </oc>
    <nc r="Q32">
      <v>100</v>
    </nc>
  </rcc>
  <rcc rId="4166" sId="1">
    <oc r="Q33">
      <v>89</v>
    </oc>
    <nc r="Q33">
      <v>97</v>
    </nc>
  </rcc>
  <rcc rId="4167" sId="1">
    <oc r="Q34">
      <v>112</v>
    </oc>
    <nc r="Q34">
      <v>116</v>
    </nc>
  </rcc>
  <rcc rId="4168" sId="1">
    <oc r="Q35">
      <v>157</v>
    </oc>
    <nc r="Q35">
      <v>166</v>
    </nc>
  </rcc>
  <rcc rId="4169" sId="1">
    <oc r="Q36">
      <v>130</v>
    </oc>
    <nc r="Q36">
      <v>135</v>
    </nc>
  </rcc>
  <rcc rId="4170" sId="1">
    <oc r="Q37">
      <v>310</v>
    </oc>
    <nc r="Q37">
      <v>324</v>
    </nc>
  </rcc>
  <rcc rId="4171" sId="1">
    <oc r="Q38">
      <v>90</v>
    </oc>
    <nc r="Q38">
      <v>98</v>
    </nc>
  </rcc>
  <rcc rId="4172" sId="1">
    <oc r="Q39">
      <v>297</v>
    </oc>
    <nc r="Q39">
      <v>314</v>
    </nc>
  </rcc>
  <rcc rId="4173" sId="1">
    <oc r="Q40">
      <v>343</v>
    </oc>
    <nc r="Q40">
      <v>350</v>
    </nc>
  </rcc>
  <rcc rId="4174" sId="1">
    <oc r="Q41">
      <v>109</v>
    </oc>
    <nc r="Q41">
      <v>118</v>
    </nc>
  </rcc>
  <rcc rId="4175" sId="1">
    <oc r="Q42">
      <v>125</v>
    </oc>
    <nc r="Q42">
      <v>131</v>
    </nc>
  </rcc>
  <rcc rId="4176" sId="1">
    <oc r="Q43">
      <v>92</v>
    </oc>
    <nc r="Q43">
      <v>98</v>
    </nc>
  </rcc>
  <rcc rId="4177" sId="1">
    <oc r="Q44">
      <v>1652</v>
    </oc>
    <nc r="Q44">
      <v>1725</v>
    </nc>
  </rcc>
  <rcc rId="4178" sId="1">
    <oc r="Q45">
      <v>117</v>
    </oc>
    <nc r="Q45">
      <v>123</v>
    </nc>
  </rcc>
  <rcc rId="4179" sId="1">
    <oc r="Q46">
      <v>365</v>
    </oc>
    <nc r="Q46">
      <v>370</v>
    </nc>
  </rcc>
  <rcc rId="4180" sId="1">
    <oc r="Q47">
      <v>138</v>
    </oc>
    <nc r="Q47">
      <v>150</v>
    </nc>
  </rcc>
  <rcc rId="4181" sId="1">
    <oc r="Q48">
      <v>127</v>
    </oc>
    <nc r="Q48">
      <v>133</v>
    </nc>
  </rcc>
  <rcc rId="4182" sId="1">
    <oc r="Q49">
      <v>196</v>
    </oc>
    <nc r="Q49">
      <v>200</v>
    </nc>
  </rcc>
  <rcc rId="4183" sId="1">
    <oc r="Q50">
      <v>219</v>
    </oc>
    <nc r="Q50">
      <v>222</v>
    </nc>
  </rcc>
  <rcc rId="4184" sId="1">
    <oc r="Q51">
      <v>55</v>
    </oc>
    <nc r="Q51">
      <v>59</v>
    </nc>
  </rcc>
  <rcc rId="4185" sId="1">
    <oc r="Q52">
      <v>176</v>
    </oc>
    <nc r="Q52">
      <v>189</v>
    </nc>
  </rcc>
  <rcc rId="4186" sId="1">
    <oc r="Q53">
      <v>138</v>
    </oc>
    <nc r="Q53">
      <v>141</v>
    </nc>
  </rcc>
  <rcc rId="4187" sId="1">
    <oc r="Q54">
      <v>498</v>
    </oc>
    <nc r="Q54">
      <v>517</v>
    </nc>
  </rcc>
  <rcc rId="4188" sId="1">
    <oc r="Q55">
      <v>191</v>
    </oc>
    <nc r="Q55">
      <v>203</v>
    </nc>
  </rcc>
  <rcc rId="4189" sId="1">
    <oc r="Q56">
      <v>242</v>
    </oc>
    <nc r="Q56">
      <v>253</v>
    </nc>
  </rcc>
  <rcc rId="4190" sId="1">
    <oc r="Q57">
      <v>216</v>
    </oc>
    <nc r="Q57">
      <v>219</v>
    </nc>
  </rcc>
  <rcc rId="4191" sId="1">
    <oc r="Q58">
      <v>216</v>
    </oc>
    <nc r="Q58">
      <v>218</v>
    </nc>
  </rcc>
  <rcc rId="4192" sId="1">
    <oc r="Q59">
      <v>78</v>
    </oc>
    <nc r="Q59">
      <v>83</v>
    </nc>
  </rcc>
  <rcc rId="4193" sId="1">
    <oc r="Q60">
      <v>148</v>
    </oc>
    <nc r="Q60">
      <v>157</v>
    </nc>
  </rcc>
  <rcc rId="4194" sId="1">
    <oc r="Q61">
      <v>272</v>
    </oc>
    <nc r="Q61">
      <v>289</v>
    </nc>
  </rcc>
  <rcc rId="4195" sId="1">
    <oc r="Q62">
      <v>106</v>
    </oc>
    <nc r="Q62">
      <v>111</v>
    </nc>
  </rcc>
  <rcc rId="4196" sId="1">
    <oc r="Q64">
      <v>495</v>
    </oc>
    <nc r="Q64">
      <v>518</v>
    </nc>
  </rcc>
  <rcc rId="4197" sId="1">
    <oc r="Q65">
      <v>213</v>
    </oc>
    <nc r="Q65">
      <v>225</v>
    </nc>
  </rcc>
  <rcc rId="4198" sId="1">
    <oc r="Q66">
      <v>80</v>
    </oc>
    <nc r="Q66">
      <v>84</v>
    </nc>
  </rcc>
  <rcc rId="4199" sId="1">
    <oc r="Q67">
      <v>329</v>
    </oc>
    <nc r="Q67">
      <v>340</v>
    </nc>
  </rcc>
  <rcc rId="4200" sId="1">
    <oc r="Q68">
      <v>88</v>
    </oc>
    <nc r="Q68">
      <v>95</v>
    </nc>
  </rcc>
  <rcc rId="4201" sId="1">
    <oc r="Q69">
      <v>1035</v>
    </oc>
    <nc r="Q69">
      <v>1088</v>
    </nc>
  </rcc>
  <rcc rId="4202" sId="1">
    <oc r="Q70">
      <v>91</v>
    </oc>
    <nc r="Q70">
      <v>97</v>
    </nc>
  </rcc>
  <rcc rId="4203" sId="1">
    <oc r="Q71">
      <v>4498</v>
    </oc>
    <nc r="Q71">
      <v>4724</v>
    </nc>
  </rcc>
  <rcc rId="4204" sId="1">
    <oc r="Q72">
      <v>302</v>
    </oc>
    <nc r="Q72">
      <v>308</v>
    </nc>
  </rcc>
  <rcc rId="4205" sId="1">
    <oc r="Q73">
      <v>193</v>
    </oc>
    <nc r="Q73">
      <v>200</v>
    </nc>
  </rcc>
  <rcc rId="4206" sId="1">
    <oc r="Q74">
      <v>327</v>
    </oc>
    <nc r="Q74">
      <v>334</v>
    </nc>
  </rcc>
  <rcc rId="4207" sId="1">
    <oc r="Q75">
      <v>563</v>
    </oc>
    <nc r="Q75">
      <v>592</v>
    </nc>
  </rcc>
  <rcc rId="4208" sId="1">
    <oc r="Q76">
      <v>95</v>
    </oc>
    <nc r="Q76">
      <v>100</v>
    </nc>
  </rcc>
  <rcc rId="4209" sId="1">
    <oc r="Q77">
      <v>176</v>
    </oc>
    <nc r="Q77">
      <v>190</v>
    </nc>
  </rcc>
  <rcc rId="4210" sId="1">
    <oc r="Q78">
      <v>3420</v>
    </oc>
    <nc r="Q78">
      <v>3612</v>
    </nc>
  </rcc>
  <rcc rId="4211" sId="1">
    <oc r="Q79">
      <v>2229</v>
    </oc>
    <nc r="Q79">
      <v>2419</v>
    </nc>
  </rcc>
  <rcc rId="4212" sId="1">
    <oc r="U2">
      <v>318</v>
    </oc>
    <nc r="U2">
      <v>334</v>
    </nc>
  </rcc>
  <rcc rId="4213" sId="1">
    <oc r="U3">
      <v>139</v>
    </oc>
    <nc r="U3">
      <v>147</v>
    </nc>
  </rcc>
  <rcc rId="4214" sId="1">
    <oc r="U4">
      <v>133</v>
    </oc>
    <nc r="U4">
      <v>144</v>
    </nc>
  </rcc>
  <rcc rId="4215" sId="1">
    <oc r="U5">
      <v>273</v>
    </oc>
    <nc r="U5">
      <v>279</v>
    </nc>
  </rcc>
  <rcc rId="4216" sId="1">
    <oc r="U6">
      <v>84</v>
    </oc>
    <nc r="U6">
      <v>86</v>
    </nc>
  </rcc>
  <rcc rId="4217" sId="1">
    <oc r="U7">
      <v>73</v>
    </oc>
    <nc r="U7">
      <v>77</v>
    </nc>
  </rcc>
  <rcc rId="4218" sId="1">
    <oc r="U8">
      <v>350</v>
    </oc>
    <nc r="U8">
      <v>361</v>
    </nc>
  </rcc>
  <rcc rId="4219" sId="1">
    <oc r="U9">
      <v>74</v>
    </oc>
    <nc r="U9">
      <v>75</v>
    </nc>
  </rcc>
  <rcc rId="4220" sId="1">
    <oc r="U10">
      <v>1241</v>
    </oc>
    <nc r="U10">
      <v>1305</v>
    </nc>
  </rcc>
  <rcc rId="4221" sId="1">
    <oc r="U11">
      <v>124</v>
    </oc>
    <nc r="U11">
      <v>129</v>
    </nc>
  </rcc>
  <rcc rId="4222" sId="1">
    <oc r="U12">
      <v>319</v>
    </oc>
    <nc r="U12">
      <v>331</v>
    </nc>
  </rcc>
  <rcc rId="4223" sId="1">
    <oc r="U13">
      <v>437</v>
    </oc>
    <nc r="U13">
      <v>471</v>
    </nc>
  </rcc>
  <rcc rId="4224" sId="1">
    <oc r="U14">
      <v>174</v>
    </oc>
    <nc r="U14">
      <v>177</v>
    </nc>
  </rcc>
  <rcc rId="4225" sId="1">
    <oc r="U15">
      <v>107</v>
    </oc>
    <nc r="U15">
      <v>116</v>
    </nc>
  </rcc>
  <rcc rId="4226" sId="1">
    <oc r="U16">
      <v>211</v>
    </oc>
    <nc r="U16">
      <v>215</v>
    </nc>
  </rcc>
  <rcc rId="4227" sId="1">
    <oc r="U17">
      <v>1963</v>
    </oc>
    <nc r="U17">
      <v>2049</v>
    </nc>
  </rcc>
  <rcc rId="4228" sId="1">
    <oc r="U18">
      <v>3644</v>
    </oc>
    <nc r="U18">
      <v>3767</v>
    </nc>
  </rcc>
  <rcc rId="4229" sId="1">
    <oc r="U19">
      <v>431</v>
    </oc>
    <nc r="U19">
      <v>446</v>
    </nc>
  </rcc>
  <rcc rId="4230" sId="1">
    <oc r="U20">
      <v>1041</v>
    </oc>
    <nc r="U20">
      <v>1091</v>
    </nc>
  </rcc>
  <rcc rId="4231" sId="1">
    <oc r="U21">
      <v>362</v>
    </oc>
    <nc r="U21">
      <v>383</v>
    </nc>
  </rcc>
  <rcc rId="4232" sId="1">
    <oc r="U22">
      <v>131</v>
    </oc>
    <nc r="U22">
      <v>136</v>
    </nc>
  </rcc>
  <rcc rId="4233" sId="1">
    <oc r="U23">
      <v>60</v>
    </oc>
    <nc r="U23">
      <v>62</v>
    </nc>
  </rcc>
  <rcc rId="4234" sId="1">
    <oc r="U24">
      <v>372</v>
    </oc>
    <nc r="U24">
      <v>389</v>
    </nc>
  </rcc>
  <rcc rId="4235" sId="1">
    <oc r="U26">
      <v>216</v>
    </oc>
    <nc r="U26">
      <v>230</v>
    </nc>
  </rcc>
  <rcc rId="4236" sId="1">
    <oc r="U27">
      <v>219</v>
    </oc>
    <nc r="U27">
      <v>236</v>
    </nc>
  </rcc>
  <rcc rId="4237" sId="1">
    <oc r="U28">
      <v>129</v>
    </oc>
    <nc r="U28">
      <v>136</v>
    </nc>
  </rcc>
  <rcc rId="4238" sId="1">
    <oc r="U29">
      <v>320</v>
    </oc>
    <nc r="U29">
      <v>328</v>
    </nc>
  </rcc>
  <rcc rId="4239" sId="1">
    <oc r="U30">
      <v>1321</v>
    </oc>
    <nc r="U30">
      <v>1385</v>
    </nc>
  </rcc>
  <rcc rId="4240" sId="1">
    <oc r="U31">
      <v>345</v>
    </oc>
    <nc r="U31">
      <v>360</v>
    </nc>
  </rcc>
  <rcc rId="4241" sId="1">
    <oc r="U32">
      <v>124</v>
    </oc>
    <nc r="U32">
      <v>126</v>
    </nc>
  </rcc>
  <rcc rId="4242" sId="1">
    <oc r="U33">
      <v>108</v>
    </oc>
    <nc r="U33">
      <v>113</v>
    </nc>
  </rcc>
  <rcc rId="4243" sId="1">
    <oc r="U34">
      <v>106</v>
    </oc>
    <nc r="U34">
      <v>107</v>
    </nc>
  </rcc>
  <rcc rId="4244" sId="1">
    <oc r="U35">
      <v>146</v>
    </oc>
    <nc r="U35">
      <v>155</v>
    </nc>
  </rcc>
  <rcc rId="4245" sId="1">
    <oc r="U36">
      <v>131</v>
    </oc>
    <nc r="U36">
      <v>140</v>
    </nc>
  </rcc>
  <rcc rId="4246" sId="1">
    <oc r="U37">
      <v>399</v>
    </oc>
    <nc r="U37">
      <v>421</v>
    </nc>
  </rcc>
  <rcc rId="4247" sId="1">
    <oc r="U38">
      <v>99</v>
    </oc>
    <nc r="U38">
      <v>110</v>
    </nc>
  </rcc>
  <rcc rId="4248" sId="1">
    <oc r="U39">
      <v>311</v>
    </oc>
    <nc r="U39">
      <v>319</v>
    </nc>
  </rcc>
  <rcc rId="4249" sId="1">
    <oc r="U40">
      <v>451</v>
    </oc>
    <nc r="U40">
      <v>463</v>
    </nc>
  </rcc>
  <rcc rId="4250" sId="1">
    <oc r="U41">
      <v>126</v>
    </oc>
    <nc r="U41">
      <v>133</v>
    </nc>
  </rcc>
  <rcc rId="4251" sId="1">
    <oc r="U42">
      <v>132</v>
    </oc>
    <nc r="U42">
      <v>140</v>
    </nc>
  </rcc>
  <rcc rId="4252" sId="1">
    <oc r="U43">
      <v>87</v>
    </oc>
    <nc r="U43">
      <v>89</v>
    </nc>
  </rcc>
  <rcc rId="4253" sId="1">
    <oc r="U44">
      <v>2001</v>
    </oc>
    <nc r="U44">
      <v>2095</v>
    </nc>
  </rcc>
  <rcc rId="4254" sId="1">
    <oc r="U45">
      <v>127</v>
    </oc>
    <nc r="U45">
      <v>129</v>
    </nc>
  </rcc>
  <rcc rId="4255" sId="1">
    <oc r="U46">
      <v>467</v>
    </oc>
    <nc r="U46">
      <v>481</v>
    </nc>
  </rcc>
  <rcc rId="4256" sId="1">
    <oc r="U47">
      <v>199</v>
    </oc>
    <nc r="U47">
      <v>212</v>
    </nc>
  </rcc>
  <rcc rId="4257" sId="1">
    <oc r="U48">
      <v>124</v>
    </oc>
    <nc r="U48">
      <v>127</v>
    </nc>
  </rcc>
  <rcc rId="4258" sId="1">
    <oc r="U49">
      <v>201</v>
    </oc>
    <nc r="U49">
      <v>214</v>
    </nc>
  </rcc>
  <rcc rId="4259" sId="1">
    <oc r="U50">
      <v>230</v>
    </oc>
    <nc r="U50">
      <v>234</v>
    </nc>
  </rcc>
  <rcc rId="4260" sId="1">
    <oc r="U51">
      <v>63</v>
    </oc>
    <nc r="U51">
      <v>64</v>
    </nc>
  </rcc>
  <rcc rId="4261" sId="1">
    <oc r="U52">
      <v>191</v>
    </oc>
    <nc r="U52">
      <v>195</v>
    </nc>
  </rcc>
  <rcc rId="4262" sId="1">
    <oc r="U53">
      <v>161</v>
    </oc>
    <nc r="U53">
      <v>163</v>
    </nc>
  </rcc>
  <rcc rId="4263" sId="1">
    <oc r="U54">
      <v>585</v>
    </oc>
    <nc r="U54">
      <v>609</v>
    </nc>
  </rcc>
  <rcc rId="4264" sId="1">
    <oc r="U55">
      <v>195</v>
    </oc>
    <nc r="U55">
      <v>204</v>
    </nc>
  </rcc>
  <rcc rId="4265" sId="1">
    <oc r="U56">
      <v>290</v>
    </oc>
    <nc r="U56">
      <v>297</v>
    </nc>
  </rcc>
  <rcc rId="4266" sId="1">
    <oc r="U57">
      <v>271</v>
    </oc>
    <nc r="U57">
      <v>274</v>
    </nc>
  </rcc>
  <rcc rId="4267" sId="1">
    <oc r="U58">
      <v>255</v>
    </oc>
    <nc r="U58">
      <v>265</v>
    </nc>
  </rcc>
  <rcc rId="4268" sId="1">
    <oc r="U59">
      <v>81</v>
    </oc>
    <nc r="U59">
      <v>85</v>
    </nc>
  </rcc>
  <rcc rId="4269" sId="1">
    <oc r="U60">
      <v>156</v>
    </oc>
    <nc r="U60">
      <v>161</v>
    </nc>
  </rcc>
  <rcc rId="4270" sId="1">
    <oc r="U61">
      <v>284</v>
    </oc>
    <nc r="U61">
      <v>296</v>
    </nc>
  </rcc>
  <rcc rId="4271" sId="1">
    <oc r="U62">
      <v>108</v>
    </oc>
    <nc r="U62">
      <v>112</v>
    </nc>
  </rcc>
  <rcc rId="4272" sId="1">
    <oc r="U64">
      <v>520</v>
    </oc>
    <nc r="U64">
      <v>545</v>
    </nc>
  </rcc>
  <rcc rId="4273" sId="1">
    <oc r="U65">
      <v>234</v>
    </oc>
    <nc r="U65">
      <v>244</v>
    </nc>
  </rcc>
  <rcc rId="4274" sId="1">
    <oc r="U66">
      <v>93</v>
    </oc>
    <nc r="U66">
      <v>99</v>
    </nc>
  </rcc>
  <rcc rId="4275" sId="1">
    <oc r="U67">
      <v>364</v>
    </oc>
    <nc r="U67">
      <v>378</v>
    </nc>
  </rcc>
  <rcc rId="4276" sId="1">
    <oc r="U68">
      <v>91</v>
    </oc>
    <nc r="U68">
      <v>102</v>
    </nc>
  </rcc>
  <rcc rId="4277" sId="1">
    <oc r="U69">
      <v>1310</v>
    </oc>
    <nc r="U69">
      <v>1375</v>
    </nc>
  </rcc>
  <rcc rId="4278" sId="1">
    <oc r="U70">
      <v>101</v>
    </oc>
    <nc r="U70">
      <v>109</v>
    </nc>
  </rcc>
  <rcc rId="4279" sId="1">
    <oc r="U71">
      <v>5540</v>
    </oc>
    <nc r="U71">
      <v>5804</v>
    </nc>
  </rcc>
  <rcc rId="4280" sId="1">
    <oc r="U72">
      <v>369</v>
    </oc>
    <nc r="U72">
      <v>384</v>
    </nc>
  </rcc>
  <rcc rId="4281" sId="1">
    <oc r="U73">
      <v>212</v>
    </oc>
    <nc r="U73">
      <v>215</v>
    </nc>
  </rcc>
  <rcc rId="4282" sId="1">
    <oc r="U74">
      <v>327</v>
    </oc>
    <nc r="U74">
      <v>334</v>
    </nc>
  </rcc>
  <rcc rId="4283" sId="1">
    <oc r="U75">
      <v>730</v>
    </oc>
    <nc r="U75">
      <v>775</v>
    </nc>
  </rcc>
  <rcc rId="4284" sId="1">
    <oc r="U76">
      <v>105</v>
    </oc>
    <nc r="U76">
      <v>110</v>
    </nc>
  </rcc>
  <rcc rId="4285" sId="1">
    <oc r="U77">
      <v>218</v>
    </oc>
    <nc r="U77">
      <v>231</v>
    </nc>
  </rcc>
  <rcc rId="4286" sId="1">
    <oc r="U78">
      <v>3839</v>
    </oc>
    <nc r="U78">
      <v>4089</v>
    </nc>
  </rcc>
  <rcc rId="4287" sId="1">
    <oc r="U79">
      <v>2707</v>
    </oc>
    <nc r="U79">
      <v>3092</v>
    </nc>
  </rcc>
  <rcc rId="4288" sId="1">
    <oc r="W2">
      <v>318</v>
    </oc>
    <nc r="W2">
      <v>325</v>
    </nc>
  </rcc>
  <rcc rId="4289" sId="1">
    <oc r="W3">
      <v>132</v>
    </oc>
    <nc r="W3">
      <v>141</v>
    </nc>
  </rcc>
  <rcc rId="4290" sId="1">
    <oc r="W4">
      <v>116</v>
    </oc>
    <nc r="W4">
      <v>123</v>
    </nc>
  </rcc>
  <rcc rId="4291" sId="1">
    <oc r="W5">
      <v>279</v>
    </oc>
    <nc r="W5">
      <v>290</v>
    </nc>
  </rcc>
  <rcc rId="4292" sId="1">
    <oc r="W6">
      <v>94</v>
    </oc>
    <nc r="W6">
      <v>97</v>
    </nc>
  </rcc>
  <rcc rId="4293" sId="1">
    <oc r="W7">
      <v>82</v>
    </oc>
    <nc r="W7">
      <v>83</v>
    </nc>
  </rcc>
  <rcc rId="4294" sId="1">
    <oc r="W8">
      <v>337</v>
    </oc>
    <nc r="W8">
      <v>348</v>
    </nc>
  </rcc>
  <rcc rId="4295" sId="1">
    <oc r="W9">
      <v>59</v>
    </oc>
    <nc r="W9">
      <v>65</v>
    </nc>
  </rcc>
  <rcc rId="4296" sId="1">
    <oc r="W10">
      <v>1119</v>
    </oc>
    <nc r="W10">
      <v>1133</v>
    </nc>
  </rcc>
  <rcc rId="4297" sId="1">
    <oc r="W11">
      <v>111</v>
    </oc>
    <nc r="W11">
      <v>116</v>
    </nc>
  </rcc>
  <rcc rId="4298" sId="1">
    <oc r="W12">
      <v>308</v>
    </oc>
    <nc r="W12">
      <v>315</v>
    </nc>
  </rcc>
  <rcc rId="4299" sId="1">
    <oc r="W13">
      <v>388</v>
    </oc>
    <nc r="W13">
      <v>413</v>
    </nc>
  </rcc>
  <rcc rId="4300" sId="1">
    <oc r="W14">
      <v>143</v>
    </oc>
    <nc r="W14">
      <v>151</v>
    </nc>
  </rcc>
  <rcc rId="4301" sId="1">
    <oc r="W15">
      <v>90</v>
    </oc>
    <nc r="W15">
      <v>93</v>
    </nc>
  </rcc>
  <rcc rId="4302" sId="1">
    <oc r="W17">
      <v>1706</v>
    </oc>
    <nc r="W17">
      <v>1769</v>
    </nc>
  </rcc>
  <rcc rId="4303" sId="1">
    <oc r="W18">
      <v>3346</v>
    </oc>
    <nc r="W18">
      <v>3444</v>
    </nc>
  </rcc>
  <rcc rId="4304" sId="1">
    <oc r="W19">
      <v>404</v>
    </oc>
    <nc r="W19">
      <v>415</v>
    </nc>
  </rcc>
  <rcc rId="4305" sId="1">
    <oc r="W20">
      <v>916</v>
    </oc>
    <nc r="W20">
      <v>936</v>
    </nc>
  </rcc>
  <rcc rId="4306" sId="1">
    <oc r="W21">
      <v>361</v>
    </oc>
    <nc r="W21">
      <v>385</v>
    </nc>
  </rcc>
  <rcc rId="4307" sId="1">
    <oc r="W22">
      <v>127</v>
    </oc>
    <nc r="W22">
      <v>134</v>
    </nc>
  </rcc>
  <rcc rId="4308" sId="1">
    <oc r="W23">
      <v>55</v>
    </oc>
    <nc r="W23">
      <v>57</v>
    </nc>
  </rcc>
  <rcc rId="4309" sId="1">
    <oc r="W24">
      <v>341</v>
    </oc>
    <nc r="W24">
      <v>354</v>
    </nc>
  </rcc>
  <rcc rId="4310" sId="1">
    <oc r="W25">
      <v>68</v>
    </oc>
    <nc r="W25">
      <v>70</v>
    </nc>
  </rcc>
  <rcc rId="4311" sId="1">
    <oc r="W27">
      <v>200</v>
    </oc>
    <nc r="W27">
      <v>211</v>
    </nc>
  </rcc>
  <rcc rId="4312" sId="1">
    <oc r="W28">
      <v>130</v>
    </oc>
    <nc r="W28">
      <v>136</v>
    </nc>
  </rcc>
  <rcc rId="4313" sId="1">
    <oc r="W30">
      <v>1242</v>
    </oc>
    <nc r="W30">
      <v>1255</v>
    </nc>
  </rcc>
  <rcc rId="4314" sId="1">
    <oc r="W31">
      <v>349</v>
    </oc>
    <nc r="W31">
      <v>356</v>
    </nc>
  </rcc>
  <rcc rId="4315" sId="1">
    <oc r="W32">
      <v>118</v>
    </oc>
    <nc r="W32">
      <v>129</v>
    </nc>
  </rcc>
  <rcc rId="4316" sId="1">
    <oc r="W34">
      <v>107</v>
    </oc>
    <nc r="W34">
      <v>111</v>
    </nc>
  </rcc>
  <rcc rId="4317" sId="1">
    <oc r="W35">
      <v>167</v>
    </oc>
    <nc r="W35">
      <v>169</v>
    </nc>
  </rcc>
  <rcc rId="4318" sId="1">
    <oc r="W36">
      <v>120</v>
    </oc>
    <nc r="W36">
      <v>122</v>
    </nc>
  </rcc>
  <rcc rId="4319" sId="1">
    <oc r="W37">
      <v>317</v>
    </oc>
    <nc r="W37">
      <v>321</v>
    </nc>
  </rcc>
  <rcc rId="4320" sId="1">
    <oc r="W38">
      <v>96</v>
    </oc>
    <nc r="W38">
      <v>106</v>
    </nc>
  </rcc>
  <rcc rId="4321" sId="1">
    <oc r="W39">
      <v>325</v>
    </oc>
    <nc r="W39">
      <v>336</v>
    </nc>
  </rcc>
  <rcc rId="4322" sId="1">
    <oc r="W40">
      <v>413</v>
    </oc>
    <nc r="W40">
      <v>418</v>
    </nc>
  </rcc>
  <rcc rId="4323" sId="1">
    <oc r="W41">
      <v>127</v>
    </oc>
    <nc r="W41">
      <v>132</v>
    </nc>
  </rcc>
  <rcc rId="4324" sId="1">
    <oc r="W42">
      <v>128</v>
    </oc>
    <nc r="W42">
      <v>133</v>
    </nc>
  </rcc>
  <rcc rId="4325" sId="1">
    <oc r="W43">
      <v>83</v>
    </oc>
    <nc r="W43">
      <v>88</v>
    </nc>
  </rcc>
  <rcc rId="4326" sId="1">
    <oc r="W44">
      <v>1759</v>
    </oc>
    <nc r="W44">
      <v>1799</v>
    </nc>
  </rcc>
  <rcc rId="4327" sId="1">
    <oc r="W45">
      <v>118</v>
    </oc>
    <nc r="W45">
      <v>124</v>
    </nc>
  </rcc>
  <rcc rId="4328" sId="1">
    <oc r="W46">
      <v>443</v>
    </oc>
    <nc r="W46">
      <v>450</v>
    </nc>
  </rcc>
  <rcc rId="4329" sId="1">
    <oc r="W47">
      <v>204</v>
    </oc>
    <nc r="W47">
      <v>215</v>
    </nc>
  </rcc>
  <rcc rId="4330" sId="1">
    <oc r="W48">
      <v>130</v>
    </oc>
    <nc r="W48">
      <v>135</v>
    </nc>
  </rcc>
  <rcc rId="4331" sId="1">
    <oc r="W49">
      <v>214</v>
    </oc>
    <nc r="W49">
      <v>226</v>
    </nc>
  </rcc>
  <rcc rId="4332" sId="1">
    <oc r="W50">
      <v>235</v>
    </oc>
    <nc r="W50">
      <v>240</v>
    </nc>
  </rcc>
  <rcc rId="4333" sId="1">
    <oc r="W51">
      <v>70</v>
    </oc>
    <nc r="W51">
      <v>72</v>
    </nc>
  </rcc>
  <rcc rId="4334" sId="1">
    <oc r="W52">
      <v>194</v>
    </oc>
    <nc r="W52">
      <v>195</v>
    </nc>
  </rcc>
  <rcc rId="4335" sId="1">
    <oc r="W53">
      <v>176</v>
    </oc>
    <nc r="W53">
      <v>184</v>
    </nc>
  </rcc>
  <rcc rId="4336" sId="1">
    <oc r="W54">
      <v>581</v>
    </oc>
    <nc r="W54">
      <v>588</v>
    </nc>
  </rcc>
  <rcc rId="4337" sId="1">
    <oc r="W55">
      <v>180</v>
    </oc>
    <nc r="W55">
      <v>187</v>
    </nc>
  </rcc>
  <rcc rId="4338" sId="1">
    <oc r="W56">
      <v>288</v>
    </oc>
    <nc r="W56">
      <v>292</v>
    </nc>
  </rcc>
  <rcc rId="4339" sId="1">
    <oc r="W57">
      <v>258</v>
    </oc>
    <nc r="W57">
      <v>266</v>
    </nc>
  </rcc>
  <rcc rId="4340" sId="1">
    <oc r="W58">
      <v>215</v>
    </oc>
    <nc r="W58">
      <v>223</v>
    </nc>
  </rcc>
  <rcc rId="4341" sId="1">
    <oc r="W59">
      <v>88</v>
    </oc>
    <nc r="W59">
      <v>91</v>
    </nc>
  </rcc>
  <rcc rId="4342" sId="1">
    <oc r="W60">
      <v>175</v>
    </oc>
    <nc r="W60">
      <v>177</v>
    </nc>
  </rcc>
  <rcc rId="4343" sId="1">
    <oc r="W61">
      <v>276</v>
    </oc>
    <nc r="W61">
      <v>283</v>
    </nc>
  </rcc>
  <rcc rId="4344" sId="1">
    <oc r="W64">
      <v>539</v>
    </oc>
    <nc r="W64">
      <v>559</v>
    </nc>
  </rcc>
  <rcc rId="4345" sId="1">
    <oc r="W65">
      <v>225</v>
    </oc>
    <nc r="W65">
      <v>234</v>
    </nc>
  </rcc>
  <rcc rId="4346" sId="1">
    <oc r="W67">
      <v>365</v>
    </oc>
    <nc r="W67">
      <v>375</v>
    </nc>
  </rcc>
  <rcc rId="4347" sId="1">
    <oc r="W68">
      <v>70</v>
    </oc>
    <nc r="W68">
      <v>81</v>
    </nc>
  </rcc>
  <rcc rId="4348" sId="1">
    <oc r="W69">
      <v>1229</v>
    </oc>
    <nc r="W69">
      <v>1275</v>
    </nc>
  </rcc>
  <rcc rId="4349" sId="1">
    <oc r="W70">
      <v>109</v>
    </oc>
    <nc r="W70">
      <v>115</v>
    </nc>
  </rcc>
  <rcc rId="4350" sId="1">
    <oc r="W71">
      <v>4428</v>
    </oc>
    <nc r="W71">
      <v>4594</v>
    </nc>
  </rcc>
  <rcc rId="4351" sId="1">
    <oc r="W72">
      <v>316</v>
    </oc>
    <nc r="W72">
      <v>328</v>
    </nc>
  </rcc>
  <rcc rId="4352" sId="1">
    <oc r="W73">
      <v>209</v>
    </oc>
    <nc r="W73">
      <v>210</v>
    </nc>
  </rcc>
  <rcc rId="4353" sId="1">
    <oc r="W74">
      <v>313</v>
    </oc>
    <nc r="W74">
      <v>322</v>
    </nc>
  </rcc>
  <rcc rId="4354" sId="1">
    <oc r="W75">
      <v>625</v>
    </oc>
    <nc r="W75">
      <v>629</v>
    </nc>
  </rcc>
  <rcc rId="4355" sId="1">
    <oc r="W78">
      <v>3375</v>
    </oc>
    <nc r="W78">
      <v>3510</v>
    </nc>
  </rcc>
  <rcc rId="4356" sId="1">
    <oc r="W79">
      <v>2459</v>
    </oc>
    <nc r="W79">
      <v>2850</v>
    </nc>
  </rcc>
  <rcc rId="4357" sId="1">
    <oc r="S2">
      <v>326</v>
    </oc>
    <nc r="S2">
      <v>335</v>
    </nc>
  </rcc>
  <rcc rId="4358" sId="1">
    <oc r="S3">
      <v>143</v>
    </oc>
    <nc r="S3">
      <v>149</v>
    </nc>
  </rcc>
  <rcc rId="4359" sId="1">
    <oc r="S4">
      <v>125</v>
    </oc>
    <nc r="S4">
      <v>135</v>
    </nc>
  </rcc>
  <rcc rId="4360" sId="1">
    <oc r="S5">
      <v>290</v>
    </oc>
    <nc r="S5">
      <v>304</v>
    </nc>
  </rcc>
  <rcc rId="4361" sId="1">
    <oc r="S6">
      <v>100</v>
    </oc>
    <nc r="S6">
      <v>104</v>
    </nc>
  </rcc>
  <rcc rId="4362" sId="1">
    <oc r="S7">
      <v>87</v>
    </oc>
    <nc r="S7">
      <v>91</v>
    </nc>
  </rcc>
  <rcc rId="4363" sId="1">
    <oc r="S8">
      <v>355</v>
    </oc>
    <nc r="S8">
      <v>364</v>
    </nc>
  </rcc>
  <rcc rId="4364" sId="1">
    <oc r="S9">
      <v>65</v>
    </oc>
    <nc r="S9">
      <v>70</v>
    </nc>
  </rcc>
  <rcc rId="4365" sId="1">
    <oc r="S10">
      <v>1253</v>
    </oc>
    <nc r="S10">
      <v>1293</v>
    </nc>
  </rcc>
  <rcc rId="4366" sId="1">
    <oc r="S11">
      <v>113</v>
    </oc>
    <nc r="S11">
      <v>118</v>
    </nc>
  </rcc>
  <rcc rId="4367" sId="1">
    <oc r="S12">
      <v>335</v>
    </oc>
    <nc r="S12">
      <v>347</v>
    </nc>
  </rcc>
  <rcc rId="4368" sId="1">
    <oc r="S13">
      <v>433</v>
    </oc>
    <nc r="S13">
      <v>455</v>
    </nc>
  </rcc>
  <rcc rId="4369" sId="1">
    <oc r="S14">
      <v>163</v>
    </oc>
    <nc r="S14">
      <v>169</v>
    </nc>
  </rcc>
  <rcc rId="4370" sId="1">
    <oc r="S15">
      <v>105</v>
    </oc>
    <nc r="S15">
      <v>115</v>
    </nc>
  </rcc>
  <rcc rId="4371" sId="1">
    <oc r="S16">
      <v>200</v>
    </oc>
    <nc r="S16">
      <v>201</v>
    </nc>
  </rcc>
  <rcc rId="4372" sId="1">
    <oc r="S17">
      <v>2004</v>
    </oc>
    <nc r="S17">
      <v>2115</v>
    </nc>
  </rcc>
  <rcc rId="4373" sId="1">
    <oc r="S18">
      <v>3954</v>
    </oc>
    <nc r="S18">
      <v>4075</v>
    </nc>
  </rcc>
  <rcc rId="4374" sId="1">
    <oc r="S19">
      <v>421</v>
    </oc>
    <nc r="S19">
      <v>433</v>
    </nc>
  </rcc>
  <rcc rId="4375" sId="1">
    <oc r="S20">
      <v>1073</v>
    </oc>
    <nc r="S20">
      <v>1125</v>
    </nc>
  </rcc>
  <rcc rId="4376" sId="1">
    <oc r="S21">
      <v>360</v>
    </oc>
    <nc r="S21">
      <v>384</v>
    </nc>
  </rcc>
  <rcc rId="4377" sId="1">
    <oc r="S22">
      <v>133</v>
    </oc>
    <nc r="S22">
      <v>140</v>
    </nc>
  </rcc>
  <rcc rId="4378" sId="1">
    <oc r="S23">
      <v>56</v>
    </oc>
    <nc r="S23">
      <v>58</v>
    </nc>
  </rcc>
  <rcc rId="4379" sId="1">
    <oc r="S24">
      <v>358</v>
    </oc>
    <nc r="S24">
      <v>371</v>
    </nc>
  </rcc>
  <rcc rId="4380" sId="1">
    <oc r="S25">
      <v>71</v>
    </oc>
    <nc r="S25">
      <v>74</v>
    </nc>
  </rcc>
  <rcc rId="4381" sId="1">
    <oc r="S27">
      <v>204</v>
    </oc>
    <nc r="S27">
      <v>213</v>
    </nc>
  </rcc>
  <rcc rId="4382" sId="1">
    <oc r="S28">
      <v>142</v>
    </oc>
    <nc r="S28">
      <v>146</v>
    </nc>
  </rcc>
  <rcc rId="4383" sId="1">
    <oc r="S29">
      <v>296</v>
    </oc>
    <nc r="S29">
      <v>298</v>
    </nc>
  </rcc>
  <rcc rId="4384" sId="1">
    <oc r="S30">
      <v>1365</v>
    </oc>
    <nc r="S30">
      <v>1426</v>
    </nc>
  </rcc>
  <rcc rId="4385" sId="1">
    <oc r="S31">
      <v>351</v>
    </oc>
    <nc r="S31">
      <v>368</v>
    </nc>
  </rcc>
  <rcc rId="4386" sId="1">
    <oc r="S32">
      <v>120</v>
    </oc>
    <nc r="S32">
      <v>131</v>
    </nc>
  </rcc>
  <rcc rId="4387" sId="1">
    <oc r="S33">
      <v>110</v>
    </oc>
    <nc r="S33">
      <v>111</v>
    </nc>
  </rcc>
  <rcc rId="4388" sId="1">
    <oc r="S34">
      <v>115</v>
    </oc>
    <nc r="S34">
      <v>119</v>
    </nc>
  </rcc>
  <rcc rId="4389" sId="1">
    <oc r="S35">
      <v>183</v>
    </oc>
    <nc r="S35">
      <v>188</v>
    </nc>
  </rcc>
  <rcc rId="4390" sId="1">
    <oc r="S36">
      <v>120</v>
    </oc>
    <nc r="S36">
      <v>136</v>
    </nc>
  </rcc>
  <rcc rId="4391" sId="1">
    <oc r="S37">
      <v>372</v>
    </oc>
    <nc r="S37">
      <v>382</v>
    </nc>
  </rcc>
  <rcc rId="4392" sId="1">
    <oc r="S38">
      <v>97</v>
    </oc>
    <nc r="S38">
      <v>106</v>
    </nc>
  </rcc>
  <rcc rId="4393" sId="1">
    <oc r="S39">
      <v>335</v>
    </oc>
    <nc r="S39">
      <v>349</v>
    </nc>
  </rcc>
  <rcc rId="4394" sId="1">
    <oc r="S40">
      <v>438</v>
    </oc>
    <nc r="S40">
      <v>446</v>
    </nc>
  </rcc>
  <rcc rId="4395" sId="1">
    <oc r="S41">
      <v>134</v>
    </oc>
    <nc r="S41">
      <v>140</v>
    </nc>
  </rcc>
  <rcc rId="4396" sId="1">
    <oc r="S42">
      <v>137</v>
    </oc>
    <nc r="S42">
      <v>144</v>
    </nc>
  </rcc>
  <rcc rId="4397" sId="1">
    <oc r="S43">
      <v>82</v>
    </oc>
    <nc r="S43">
      <v>87</v>
    </nc>
  </rcc>
  <rcc rId="4398" sId="1">
    <oc r="S44">
      <v>1964</v>
    </oc>
    <nc r="S44">
      <v>2069</v>
    </nc>
  </rcc>
  <rcc rId="4399" sId="1">
    <oc r="S45">
      <v>118</v>
    </oc>
    <nc r="S45">
      <v>127</v>
    </nc>
  </rcc>
  <rcc rId="4400" sId="1">
    <oc r="S46">
      <v>480</v>
    </oc>
    <nc r="S46">
      <v>494</v>
    </nc>
  </rcc>
  <rcc rId="4401" sId="1">
    <oc r="S47">
      <v>223</v>
    </oc>
    <nc r="S47">
      <v>232</v>
    </nc>
  </rcc>
  <rcc rId="4402" sId="1">
    <oc r="S48">
      <v>132</v>
    </oc>
    <nc r="S48">
      <v>138</v>
    </nc>
  </rcc>
  <rcc rId="4403" sId="1">
    <oc r="S49">
      <v>219</v>
    </oc>
    <nc r="S49">
      <v>230</v>
    </nc>
  </rcc>
  <rcc rId="4404" sId="1">
    <oc r="S50">
      <v>238</v>
    </oc>
    <nc r="S50">
      <v>249</v>
    </nc>
  </rcc>
  <rcc rId="4405" sId="1">
    <oc r="S51">
      <v>71</v>
    </oc>
    <nc r="S51">
      <v>74</v>
    </nc>
  </rcc>
  <rcc rId="4406" sId="1">
    <oc r="S52">
      <v>192</v>
    </oc>
    <nc r="S52">
      <v>195</v>
    </nc>
  </rcc>
  <rcc rId="4407" sId="1">
    <oc r="S53">
      <v>175</v>
    </oc>
    <nc r="S53">
      <v>183</v>
    </nc>
  </rcc>
  <rcc rId="4408" sId="1">
    <oc r="S54">
      <v>575</v>
    </oc>
    <nc r="S54">
      <v>597</v>
    </nc>
  </rcc>
  <rcc rId="4409" sId="1">
    <oc r="S55">
      <v>180</v>
    </oc>
    <nc r="S55">
      <v>193</v>
    </nc>
  </rcc>
  <rcc rId="4410" sId="1">
    <oc r="S56">
      <v>308</v>
    </oc>
    <nc r="S56">
      <v>314</v>
    </nc>
  </rcc>
  <rcc rId="4411" sId="1">
    <oc r="S57">
      <v>285</v>
    </oc>
    <nc r="S57">
      <v>293</v>
    </nc>
  </rcc>
  <rcc rId="4412" sId="1">
    <oc r="S58">
      <v>247</v>
    </oc>
    <nc r="S58">
      <v>261</v>
    </nc>
  </rcc>
  <rcc rId="4413" sId="1">
    <oc r="S59">
      <v>84</v>
    </oc>
    <nc r="S59">
      <v>87</v>
    </nc>
  </rcc>
  <rcc rId="4414" sId="1">
    <oc r="S60">
      <v>180</v>
    </oc>
    <nc r="S60">
      <v>183</v>
    </nc>
  </rcc>
  <rcc rId="4415" sId="1">
    <oc r="S61">
      <v>293</v>
    </oc>
    <nc r="S61">
      <v>302</v>
    </nc>
  </rcc>
  <rcc rId="4416" sId="1">
    <oc r="S62">
      <v>120</v>
    </oc>
    <nc r="S62">
      <v>124</v>
    </nc>
  </rcc>
  <rcc rId="4417" sId="1">
    <oc r="S64">
      <v>544</v>
    </oc>
    <nc r="S64">
      <v>571</v>
    </nc>
  </rcc>
  <rcc rId="4418" sId="1">
    <oc r="S65">
      <v>241</v>
    </oc>
    <nc r="S65">
      <v>253</v>
    </nc>
  </rcc>
  <rcc rId="4419" sId="1">
    <oc r="S66">
      <v>100</v>
    </oc>
    <nc r="S66">
      <v>107</v>
    </nc>
  </rcc>
  <rcc rId="4420" sId="1">
    <oc r="S67">
      <v>359</v>
    </oc>
    <nc r="S67">
      <v>376</v>
    </nc>
  </rcc>
  <rcc rId="4421" sId="1">
    <oc r="S68">
      <v>69</v>
    </oc>
    <nc r="S68">
      <v>80</v>
    </nc>
  </rcc>
  <rcc rId="4422" sId="1">
    <oc r="S69">
      <v>1411</v>
    </oc>
    <nc r="S69">
      <v>1465</v>
    </nc>
  </rcc>
  <rcc rId="4423" sId="1">
    <oc r="S70">
      <v>109</v>
    </oc>
    <nc r="S70">
      <v>115</v>
    </nc>
  </rcc>
  <rcc rId="4424" sId="1">
    <oc r="S71">
      <v>5487</v>
    </oc>
    <nc r="S71">
      <v>5803</v>
    </nc>
  </rcc>
  <rcc rId="4425" sId="1">
    <oc r="S72">
      <v>353</v>
    </oc>
    <nc r="S72">
      <v>367</v>
    </nc>
  </rcc>
  <rcc rId="4426" sId="1">
    <oc r="S73">
      <v>226</v>
    </oc>
    <nc r="S73">
      <v>237</v>
    </nc>
  </rcc>
  <rcc rId="4427" sId="1">
    <oc r="S74">
      <v>329</v>
    </oc>
    <nc r="S74">
      <v>341</v>
    </nc>
  </rcc>
  <rcc rId="4428" sId="1">
    <oc r="S75">
      <v>775</v>
    </oc>
    <nc r="S75">
      <v>803</v>
    </nc>
  </rcc>
  <rcc rId="4429" sId="1">
    <oc r="S76">
      <v>118</v>
    </oc>
    <nc r="S76">
      <v>123</v>
    </nc>
  </rcc>
  <rcc rId="4430" sId="1">
    <oc r="S77">
      <v>230</v>
    </oc>
    <nc r="S77">
      <v>241</v>
    </nc>
  </rcc>
  <rcc rId="4431" sId="1">
    <oc r="S78">
      <v>3998</v>
    </oc>
    <nc r="S78">
      <v>4303</v>
    </nc>
  </rcc>
  <rcc rId="4432" sId="1">
    <oc r="S79">
      <v>2861</v>
    </oc>
    <nc r="S79">
      <v>3310</v>
    </nc>
  </rcc>
  <rcc rId="4433" sId="2">
    <oc r="E2">
      <v>345</v>
    </oc>
    <nc r="E2">
      <v>360</v>
    </nc>
  </rcc>
  <rcc rId="4434" sId="2">
    <oc r="E3">
      <v>134</v>
    </oc>
    <nc r="E3">
      <v>141</v>
    </nc>
  </rcc>
  <rcc rId="4435" sId="2">
    <oc r="E4">
      <v>127</v>
    </oc>
    <nc r="E4">
      <v>131</v>
    </nc>
  </rcc>
  <rcc rId="4436" sId="2">
    <oc r="E5">
      <v>286</v>
    </oc>
    <nc r="E5">
      <v>295</v>
    </nc>
  </rcc>
  <rcc rId="4437" sId="2">
    <oc r="E6">
      <v>129</v>
    </oc>
    <nc r="E6">
      <v>134</v>
    </nc>
  </rcc>
  <rcc rId="4438" sId="2">
    <oc r="E7">
      <v>72</v>
    </oc>
    <nc r="E7">
      <v>76</v>
    </nc>
  </rcc>
  <rcc rId="4439" sId="2">
    <oc r="E8">
      <v>360</v>
    </oc>
    <nc r="E8">
      <v>367</v>
    </nc>
  </rcc>
  <rcc rId="4440" sId="2">
    <oc r="E10">
      <v>1323</v>
    </oc>
    <nc r="E10">
      <v>1362</v>
    </nc>
  </rcc>
  <rcc rId="4441" sId="2">
    <oc r="E11">
      <v>109</v>
    </oc>
    <nc r="E11">
      <v>116</v>
    </nc>
  </rcc>
  <rcc rId="4442" sId="2">
    <oc r="E12">
      <v>272</v>
    </oc>
    <nc r="E12">
      <v>285</v>
    </nc>
  </rcc>
  <rcc rId="4443" sId="2">
    <oc r="E13">
      <v>413</v>
    </oc>
    <nc r="E13">
      <v>450</v>
    </nc>
  </rcc>
  <rcc rId="4444" sId="2">
    <oc r="E14">
      <v>177</v>
    </oc>
    <nc r="E14">
      <v>185</v>
    </nc>
  </rcc>
  <rcc rId="4445" sId="2">
    <oc r="E16">
      <v>139</v>
    </oc>
    <nc r="E16">
      <v>145</v>
    </nc>
  </rcc>
  <rcc rId="4446" sId="2">
    <oc r="E17">
      <v>2331</v>
    </oc>
    <nc r="E17">
      <v>2402</v>
    </nc>
  </rcc>
  <rcc rId="4447" sId="2">
    <oc r="E18">
      <v>4063</v>
    </oc>
    <nc r="E18">
      <v>4141</v>
    </nc>
  </rcc>
  <rcc rId="4448" sId="2">
    <oc r="E19">
      <v>391</v>
    </oc>
    <nc r="E19">
      <v>399</v>
    </nc>
  </rcc>
  <rcc rId="4449" sId="2">
    <oc r="E20">
      <v>1292</v>
    </oc>
    <nc r="E20">
      <v>1367</v>
    </nc>
  </rcc>
  <rcc rId="4450" sId="2">
    <oc r="E21">
      <v>298</v>
    </oc>
    <nc r="E21">
      <v>332</v>
    </nc>
  </rcc>
  <rcc rId="4451" sId="2">
    <oc r="E22">
      <v>130</v>
    </oc>
    <nc r="E22">
      <v>134</v>
    </nc>
  </rcc>
  <rcc rId="4452" sId="2">
    <oc r="E23">
      <v>59</v>
    </oc>
    <nc r="E23">
      <v>61</v>
    </nc>
  </rcc>
  <rcc rId="4453" sId="2">
    <oc r="E24">
      <v>317</v>
    </oc>
    <nc r="E24">
      <v>331</v>
    </nc>
  </rcc>
  <rcc rId="4454" sId="2">
    <oc r="E26">
      <v>218</v>
    </oc>
    <nc r="E26">
      <v>223</v>
    </nc>
  </rcc>
  <rcc rId="4455" sId="2">
    <oc r="E27">
      <v>176</v>
    </oc>
    <nc r="E27">
      <v>179</v>
    </nc>
  </rcc>
  <rcc rId="4456" sId="2">
    <oc r="E28">
      <v>102</v>
    </oc>
    <nc r="E28">
      <v>109</v>
    </nc>
  </rcc>
  <rcc rId="4457" sId="2">
    <oc r="E29">
      <v>306</v>
    </oc>
    <nc r="E29">
      <v>314</v>
    </nc>
  </rcc>
  <rcc rId="4458" sId="2">
    <oc r="E30">
      <v>1502</v>
    </oc>
    <nc r="E30">
      <v>1553</v>
    </nc>
  </rcc>
  <rcc rId="4459" sId="2">
    <oc r="E31">
      <v>318</v>
    </oc>
    <nc r="E31">
      <v>328</v>
    </nc>
  </rcc>
  <rcc rId="4460" sId="2">
    <oc r="E32">
      <v>123</v>
    </oc>
    <nc r="E32">
      <v>124</v>
    </nc>
  </rcc>
  <rcc rId="4461" sId="2">
    <oc r="E33">
      <v>104</v>
    </oc>
    <nc r="E33">
      <v>110</v>
    </nc>
  </rcc>
  <rcc rId="4462" sId="2">
    <oc r="E34">
      <v>99</v>
    </oc>
    <nc r="E34">
      <v>104</v>
    </nc>
  </rcc>
  <rcc rId="4463" sId="2">
    <oc r="E35">
      <v>161</v>
    </oc>
    <nc r="E35">
      <v>164</v>
    </nc>
  </rcc>
  <rcc rId="4464" sId="2">
    <oc r="E36">
      <v>128</v>
    </oc>
    <nc r="E36">
      <v>135</v>
    </nc>
  </rcc>
  <rcc rId="4465" sId="2">
    <oc r="E37">
      <v>477</v>
    </oc>
    <nc r="E37">
      <v>487</v>
    </nc>
  </rcc>
  <rcc rId="4466" sId="2">
    <oc r="E38">
      <v>113</v>
    </oc>
    <nc r="E38">
      <v>122</v>
    </nc>
  </rcc>
  <rcc rId="4467" sId="2">
    <oc r="E39">
      <v>367</v>
    </oc>
    <nc r="E39">
      <v>378</v>
    </nc>
  </rcc>
  <rcc rId="4468" sId="2">
    <oc r="E40">
      <v>434</v>
    </oc>
    <nc r="E40">
      <v>450</v>
    </nc>
  </rcc>
  <rcc rId="4469" sId="2">
    <oc r="E41">
      <v>149</v>
    </oc>
    <nc r="E41">
      <v>153</v>
    </nc>
  </rcc>
  <rcc rId="4470" sId="2">
    <oc r="E42">
      <v>175</v>
    </oc>
    <nc r="E42">
      <v>178</v>
    </nc>
  </rcc>
  <rcc rId="4471" sId="2">
    <oc r="E43">
      <v>104</v>
    </oc>
    <nc r="E43">
      <v>107</v>
    </nc>
  </rcc>
  <rcc rId="4472" sId="2">
    <oc r="E44">
      <v>2239</v>
    </oc>
    <nc r="E44">
      <v>2302</v>
    </nc>
  </rcc>
  <rcc rId="4473" sId="2">
    <oc r="E45">
      <v>121</v>
    </oc>
    <nc r="E45">
      <v>130</v>
    </nc>
  </rcc>
  <rcc rId="4474" sId="2">
    <oc r="E46">
      <v>477</v>
    </oc>
    <nc r="E46">
      <v>492</v>
    </nc>
  </rcc>
  <rcc rId="4475" sId="2">
    <oc r="E47">
      <v>172</v>
    </oc>
    <nc r="E47">
      <v>180</v>
    </nc>
  </rcc>
  <rcc rId="4476" sId="2">
    <oc r="E48">
      <v>117</v>
    </oc>
    <nc r="E48">
      <v>122</v>
    </nc>
  </rcc>
  <rcc rId="4477" sId="2">
    <oc r="E49">
      <v>233</v>
    </oc>
    <nc r="E49">
      <v>240</v>
    </nc>
  </rcc>
  <rcc rId="4478" sId="2">
    <oc r="E50">
      <v>194</v>
    </oc>
    <nc r="E50">
      <v>210</v>
    </nc>
  </rcc>
  <rcc rId="4479" sId="2">
    <oc r="E51">
      <v>59</v>
    </oc>
    <nc r="E51">
      <v>66</v>
    </nc>
  </rcc>
  <rcc rId="4480" sId="2">
    <oc r="E52">
      <v>203</v>
    </oc>
    <nc r="E52">
      <v>211</v>
    </nc>
  </rcc>
  <rcc rId="4481" sId="2">
    <oc r="E53">
      <v>151</v>
    </oc>
    <nc r="E53">
      <v>154</v>
    </nc>
  </rcc>
  <rcc rId="4482" sId="2">
    <oc r="E54">
      <v>562</v>
    </oc>
    <nc r="E54">
      <v>597</v>
    </nc>
  </rcc>
  <rcc rId="4483" sId="2">
    <oc r="E55">
      <v>162</v>
    </oc>
    <nc r="E55">
      <v>174</v>
    </nc>
  </rcc>
  <rcc rId="4484" sId="2">
    <oc r="E56">
      <v>274</v>
    </oc>
    <nc r="E56">
      <v>290</v>
    </nc>
  </rcc>
  <rcc rId="4485" sId="2">
    <oc r="E57">
      <v>261</v>
    </oc>
    <nc r="E57">
      <v>278</v>
    </nc>
  </rcc>
  <rcc rId="4486" sId="2">
    <oc r="E58">
      <v>222</v>
    </oc>
    <nc r="E58">
      <v>231</v>
    </nc>
  </rcc>
  <rcc rId="4487" sId="2">
    <oc r="E59">
      <v>69</v>
    </oc>
    <nc r="E59">
      <v>73</v>
    </nc>
  </rcc>
  <rcc rId="4488" sId="2">
    <oc r="E60">
      <v>178</v>
    </oc>
    <nc r="E60">
      <v>181</v>
    </nc>
  </rcc>
  <rcc rId="4489" sId="2">
    <oc r="E61">
      <v>240</v>
    </oc>
    <nc r="E61">
      <v>244</v>
    </nc>
  </rcc>
  <rcc rId="4490" sId="2">
    <oc r="E63">
      <v>93</v>
    </oc>
    <nc r="E63">
      <v>98</v>
    </nc>
  </rcc>
  <rcc rId="4491" sId="2">
    <oc r="E64">
      <v>566</v>
    </oc>
    <nc r="E64">
      <v>579</v>
    </nc>
  </rcc>
  <rcc rId="4492" sId="2">
    <oc r="E65">
      <v>240</v>
    </oc>
    <nc r="E65">
      <v>250</v>
    </nc>
  </rcc>
  <rcc rId="4493" sId="2">
    <oc r="E66">
      <v>82</v>
    </oc>
    <nc r="E66">
      <v>92</v>
    </nc>
  </rcc>
  <rcc rId="4494" sId="2">
    <oc r="E67">
      <v>279</v>
    </oc>
    <nc r="E67">
      <v>299</v>
    </nc>
  </rcc>
  <rcc rId="4495" sId="2">
    <oc r="E68">
      <v>109</v>
    </oc>
    <nc r="E68">
      <v>111</v>
    </nc>
  </rcc>
  <rcc rId="4496" sId="2">
    <oc r="E69">
      <v>1528</v>
    </oc>
    <nc r="E69">
      <v>1668</v>
    </nc>
  </rcc>
  <rcc rId="4497" sId="2">
    <oc r="E70">
      <v>94</v>
    </oc>
    <nc r="E70">
      <v>95</v>
    </nc>
  </rcc>
  <rcc rId="4498" sId="2">
    <oc r="E71">
      <v>6308</v>
    </oc>
    <nc r="E71">
      <v>6471</v>
    </nc>
  </rcc>
  <rcc rId="4499" sId="2">
    <oc r="E72">
      <v>334</v>
    </oc>
    <nc r="E72">
      <v>345</v>
    </nc>
  </rcc>
  <rcc rId="4500" sId="2">
    <oc r="E73">
      <v>241</v>
    </oc>
    <nc r="E73">
      <v>248</v>
    </nc>
  </rcc>
  <rcc rId="4501" sId="2">
    <oc r="E74">
      <v>350</v>
    </oc>
    <nc r="E74">
      <v>371</v>
    </nc>
  </rcc>
  <rcc rId="4502" sId="2">
    <oc r="E75">
      <v>808</v>
    </oc>
    <nc r="E75">
      <v>823</v>
    </nc>
  </rcc>
  <rcc rId="4503" sId="2">
    <oc r="E77">
      <v>177</v>
    </oc>
    <nc r="E77">
      <v>182</v>
    </nc>
  </rcc>
  <rcc rId="4504" sId="2">
    <oc r="E78">
      <v>4845</v>
    </oc>
    <nc r="E78">
      <v>4962</v>
    </nc>
  </rcc>
  <rcc rId="4505" sId="2">
    <oc r="E79">
      <v>3255</v>
    </oc>
    <nc r="E79">
      <v>3364</v>
    </nc>
  </rcc>
  <rcc rId="4506" sId="2">
    <oc r="G2">
      <v>346</v>
    </oc>
    <nc r="G2">
      <v>355</v>
    </nc>
  </rcc>
  <rcc rId="4507" sId="2">
    <oc r="G3">
      <v>114</v>
    </oc>
    <nc r="G3">
      <v>124</v>
    </nc>
  </rcc>
  <rcc rId="4508" sId="2">
    <oc r="G4">
      <v>115</v>
    </oc>
    <nc r="G4">
      <v>118</v>
    </nc>
  </rcc>
  <rcc rId="4509" sId="2">
    <oc r="G5">
      <v>259</v>
    </oc>
    <nc r="G5">
      <v>265</v>
    </nc>
  </rcc>
  <rcc rId="4510" sId="2">
    <oc r="G6">
      <v>95</v>
    </oc>
    <nc r="G6">
      <v>103</v>
    </nc>
  </rcc>
  <rcc rId="4511" sId="2">
    <oc r="G7">
      <v>70</v>
    </oc>
    <nc r="G7">
      <v>71</v>
    </nc>
  </rcc>
  <rcc rId="4512" sId="2">
    <oc r="G8">
      <v>330</v>
    </oc>
    <nc r="G8">
      <v>347</v>
    </nc>
  </rcc>
  <rcc rId="4513" sId="2">
    <oc r="G9">
      <v>52</v>
    </oc>
    <nc r="G9">
      <v>56</v>
    </nc>
  </rcc>
  <rcc rId="4514" sId="2">
    <oc r="G10">
      <v>1207</v>
    </oc>
    <nc r="G10">
      <v>1261</v>
    </nc>
  </rcc>
  <rcc rId="4515" sId="2">
    <oc r="G11">
      <v>123</v>
    </oc>
    <nc r="G11">
      <v>127</v>
    </nc>
  </rcc>
  <rcc rId="4516" sId="2">
    <oc r="G12">
      <v>278</v>
    </oc>
    <nc r="G12">
      <v>289</v>
    </nc>
  </rcc>
  <rcc rId="4517" sId="2">
    <oc r="G13">
      <v>447</v>
    </oc>
    <nc r="G13">
      <v>468</v>
    </nc>
  </rcc>
  <rcc rId="4518" sId="2">
    <oc r="G14">
      <v>176</v>
    </oc>
    <nc r="G14">
      <v>182</v>
    </nc>
  </rcc>
  <rcc rId="4519" sId="2">
    <oc r="G15">
      <v>66</v>
    </oc>
    <nc r="G15">
      <v>72</v>
    </nc>
  </rcc>
  <rcc rId="4520" sId="2">
    <oc r="G16">
      <v>187</v>
    </oc>
    <nc r="G16">
      <v>193</v>
    </nc>
  </rcc>
  <rcc rId="4521" sId="2">
    <oc r="G17">
      <v>1997</v>
    </oc>
    <nc r="G17">
      <v>2093</v>
    </nc>
  </rcc>
  <rcc rId="4522" sId="2">
    <oc r="G18">
      <v>3783</v>
    </oc>
    <nc r="G18">
      <v>3950</v>
    </nc>
  </rcc>
  <rcc rId="4523" sId="2">
    <oc r="G19">
      <v>419</v>
    </oc>
    <nc r="G19">
      <v>433</v>
    </nc>
  </rcc>
  <rcc rId="4524" sId="2">
    <oc r="G20">
      <v>1095</v>
    </oc>
    <nc r="G20">
      <v>1126</v>
    </nc>
  </rcc>
  <rcc rId="4525" sId="2">
    <oc r="G21">
      <v>357</v>
    </oc>
    <nc r="G21">
      <v>382</v>
    </nc>
  </rcc>
  <rcc rId="4526" sId="2">
    <oc r="G22">
      <v>100</v>
    </oc>
    <nc r="G22">
      <v>104</v>
    </nc>
  </rcc>
  <rcc rId="4527" sId="2">
    <oc r="G23">
      <v>59</v>
    </oc>
    <nc r="G23">
      <v>61</v>
    </nc>
  </rcc>
  <rcc rId="4528" sId="2">
    <oc r="G24">
      <v>366</v>
    </oc>
    <nc r="G24">
      <v>390</v>
    </nc>
  </rcc>
  <rcc rId="4529" sId="2">
    <oc r="G25">
      <v>79</v>
    </oc>
    <nc r="G25">
      <v>83</v>
    </nc>
  </rcc>
  <rcc rId="4530" sId="2">
    <oc r="G26">
      <v>235</v>
    </oc>
    <nc r="G26">
      <v>245</v>
    </nc>
  </rcc>
  <rcc rId="4531" sId="2">
    <oc r="G27">
      <v>175</v>
    </oc>
    <nc r="G27">
      <v>184</v>
    </nc>
  </rcc>
  <rcc rId="4532" sId="2">
    <oc r="G28">
      <v>114</v>
    </oc>
    <nc r="G28">
      <v>122</v>
    </nc>
  </rcc>
  <rcc rId="4533" sId="2">
    <oc r="G29">
      <v>338</v>
    </oc>
    <nc r="G29">
      <v>344</v>
    </nc>
  </rcc>
  <rcc rId="4534" sId="2">
    <oc r="G30">
      <v>1286</v>
    </oc>
    <nc r="G30">
      <v>1357</v>
    </nc>
  </rcc>
  <rcc rId="4535" sId="2">
    <oc r="G31">
      <v>339</v>
    </oc>
    <nc r="G31">
      <v>360</v>
    </nc>
  </rcc>
  <rcc rId="4536" sId="2">
    <oc r="G32">
      <v>106</v>
    </oc>
    <nc r="G32">
      <v>111</v>
    </nc>
  </rcc>
  <rcc rId="4537" sId="2">
    <oc r="G33">
      <v>103</v>
    </oc>
    <nc r="G33">
      <v>105</v>
    </nc>
  </rcc>
  <rcc rId="4538" sId="2">
    <oc r="G34">
      <v>105</v>
    </oc>
    <nc r="G34">
      <v>110</v>
    </nc>
  </rcc>
  <rcc rId="4539" sId="2">
    <oc r="G35">
      <v>176</v>
    </oc>
    <nc r="G35">
      <v>186</v>
    </nc>
  </rcc>
  <rcc rId="4540" sId="2">
    <oc r="G36">
      <v>128</v>
    </oc>
    <nc r="G36">
      <v>136</v>
    </nc>
  </rcc>
  <rcc rId="4541" sId="2">
    <oc r="G37">
      <v>428</v>
    </oc>
    <nc r="G37">
      <v>444</v>
    </nc>
  </rcc>
  <rcc rId="4542" sId="2">
    <oc r="G38">
      <v>92</v>
    </oc>
    <nc r="G38">
      <v>106</v>
    </nc>
  </rcc>
  <rcc rId="4543" sId="2">
    <oc r="G39">
      <v>327</v>
    </oc>
    <nc r="G39">
      <v>349</v>
    </nc>
  </rcc>
  <rcc rId="4544" sId="2">
    <oc r="G40">
      <v>389</v>
    </oc>
    <nc r="G40">
      <v>403</v>
    </nc>
  </rcc>
  <rcc rId="4545" sId="2">
    <oc r="G41">
      <v>141</v>
    </oc>
    <nc r="G41">
      <v>142</v>
    </nc>
  </rcc>
  <rcc rId="4546" sId="2">
    <oc r="G42">
      <v>128</v>
    </oc>
    <nc r="G42">
      <v>135</v>
    </nc>
  </rcc>
  <rcc rId="4547" sId="2">
    <oc r="G43">
      <v>99</v>
    </oc>
    <nc r="G43">
      <v>105</v>
    </nc>
  </rcc>
  <rcc rId="4548" sId="2">
    <oc r="G44">
      <v>1840</v>
    </oc>
    <nc r="G44">
      <v>1919</v>
    </nc>
  </rcc>
  <rcc rId="4549" sId="2">
    <oc r="G45">
      <v>132</v>
    </oc>
    <nc r="G45">
      <v>147</v>
    </nc>
  </rcc>
  <rcc rId="4550" sId="2">
    <oc r="G46">
      <v>449</v>
    </oc>
    <nc r="G46">
      <v>465</v>
    </nc>
  </rcc>
  <rcc rId="4551" sId="2">
    <oc r="G47">
      <v>178</v>
    </oc>
    <nc r="G47">
      <v>187</v>
    </nc>
  </rcc>
  <rcc rId="4552" sId="2">
    <oc r="G48">
      <v>111</v>
    </oc>
    <nc r="G48">
      <v>118</v>
    </nc>
  </rcc>
  <rcc rId="4553" sId="2">
    <oc r="G49">
      <v>203</v>
    </oc>
    <nc r="G49">
      <v>213</v>
    </nc>
  </rcc>
  <rcc rId="4554" sId="2">
    <oc r="G50">
      <v>223</v>
    </oc>
    <nc r="G50">
      <v>237</v>
    </nc>
  </rcc>
  <rcc rId="4555" sId="2">
    <oc r="G51">
      <v>45</v>
    </oc>
    <nc r="G51">
      <v>47</v>
    </nc>
  </rcc>
  <rcc rId="4556" sId="2">
    <oc r="G52">
      <v>196</v>
    </oc>
    <nc r="G52">
      <v>201</v>
    </nc>
  </rcc>
  <rcc rId="4557" sId="2">
    <oc r="G53">
      <v>129</v>
    </oc>
    <nc r="G53">
      <v>137</v>
    </nc>
  </rcc>
  <rcc rId="4558" sId="2">
    <oc r="G54">
      <v>549</v>
    </oc>
    <nc r="G54">
      <v>579</v>
    </nc>
  </rcc>
  <rcc rId="4559" sId="2">
    <oc r="G55">
      <v>195</v>
    </oc>
    <nc r="G55">
      <v>207</v>
    </nc>
  </rcc>
  <rcc rId="4560" sId="2">
    <oc r="G56">
      <v>303</v>
    </oc>
    <nc r="G56">
      <v>315</v>
    </nc>
  </rcc>
  <rcc rId="4561" sId="2">
    <oc r="G57">
      <v>222</v>
    </oc>
    <nc r="G57">
      <v>231</v>
    </nc>
  </rcc>
  <rcc rId="4562" sId="2">
    <oc r="G58">
      <v>254</v>
    </oc>
    <nc r="G58">
      <v>262</v>
    </nc>
  </rcc>
  <rcc rId="4563" sId="2">
    <oc r="G59">
      <v>77</v>
    </oc>
    <nc r="G59">
      <v>84</v>
    </nc>
  </rcc>
  <rcc rId="4564" sId="2">
    <oc r="G60">
      <v>174</v>
    </oc>
    <nc r="G60">
      <v>182</v>
    </nc>
  </rcc>
  <rcc rId="4565" sId="2">
    <oc r="G61">
      <v>246</v>
    </oc>
    <nc r="G61">
      <v>251</v>
    </nc>
  </rcc>
  <rcc rId="4566" sId="2">
    <oc r="G62">
      <v>75</v>
    </oc>
    <nc r="G62">
      <v>79</v>
    </nc>
  </rcc>
  <rcc rId="4567" sId="2">
    <oc r="G64">
      <v>528</v>
    </oc>
    <nc r="G64">
      <v>543</v>
    </nc>
  </rcc>
  <rcc rId="4568" sId="2">
    <oc r="G65">
      <v>210</v>
    </oc>
    <nc r="G65">
      <v>218</v>
    </nc>
  </rcc>
  <rcc rId="4569" sId="2">
    <oc r="G66">
      <v>83</v>
    </oc>
    <nc r="G66">
      <v>86</v>
    </nc>
  </rcc>
  <rcc rId="4570" sId="2">
    <oc r="G67">
      <v>307</v>
    </oc>
    <nc r="G67">
      <v>321</v>
    </nc>
  </rcc>
  <rcc rId="4571" sId="2">
    <oc r="G68">
      <v>102</v>
    </oc>
    <nc r="G68">
      <v>105</v>
    </nc>
  </rcc>
  <rcc rId="4572" sId="2">
    <oc r="G69">
      <v>1270</v>
    </oc>
    <nc r="G69">
      <v>1320</v>
    </nc>
  </rcc>
  <rcc rId="4573" sId="2">
    <oc r="G70">
      <v>95</v>
    </oc>
    <nc r="G70">
      <v>102</v>
    </nc>
  </rcc>
  <rcc rId="4574" sId="2">
    <oc r="G71">
      <v>5413</v>
    </oc>
    <nc r="G71">
      <v>5704</v>
    </nc>
  </rcc>
  <rcc rId="4575" sId="2">
    <oc r="G72">
      <v>334</v>
    </oc>
    <nc r="G72">
      <v>344</v>
    </nc>
  </rcc>
  <rcc rId="4576" sId="2">
    <oc r="G73">
      <v>210</v>
    </oc>
    <nc r="G73">
      <v>221</v>
    </nc>
  </rcc>
  <rcc rId="4577" sId="2">
    <oc r="G74">
      <v>332</v>
    </oc>
    <nc r="G74">
      <v>347</v>
    </nc>
  </rcc>
  <rcc rId="4578" sId="2">
    <oc r="G75">
      <v>742</v>
    </oc>
    <nc r="G75">
      <v>774</v>
    </nc>
  </rcc>
  <rcc rId="4579" sId="2">
    <oc r="G76">
      <v>87</v>
    </oc>
    <nc r="G76">
      <v>92</v>
    </nc>
  </rcc>
  <rcc rId="4580" sId="2">
    <oc r="G77">
      <v>186</v>
    </oc>
    <nc r="G77">
      <v>202</v>
    </nc>
  </rcc>
  <rcc rId="4581" sId="2">
    <oc r="G78">
      <v>3887</v>
    </oc>
    <nc r="G78">
      <v>4068</v>
    </nc>
  </rcc>
  <rcc rId="4582" sId="2">
    <oc r="G79">
      <v>2509</v>
    </oc>
    <nc r="G79">
      <v>2640</v>
    </nc>
  </rcc>
  <rcc rId="4583" sId="2">
    <oc r="K2">
      <v>347</v>
    </oc>
    <nc r="K2">
      <v>357</v>
    </nc>
  </rcc>
  <rcc rId="4584" sId="2">
    <oc r="K3">
      <v>144</v>
    </oc>
    <nc r="K3">
      <v>149</v>
    </nc>
  </rcc>
  <rcc rId="4585" sId="2">
    <oc r="K4">
      <v>120</v>
    </oc>
    <nc r="K4">
      <v>129</v>
    </nc>
  </rcc>
  <rcc rId="4586" sId="2">
    <oc r="K5">
      <v>290</v>
    </oc>
    <nc r="K5">
      <v>297</v>
    </nc>
  </rcc>
  <rcc rId="4587" sId="2">
    <oc r="K6">
      <v>118</v>
    </oc>
    <nc r="K6">
      <v>123</v>
    </nc>
  </rcc>
  <rcc rId="4588" sId="2">
    <oc r="K7">
      <v>74</v>
    </oc>
    <nc r="K7">
      <v>77</v>
    </nc>
  </rcc>
  <rcc rId="4589" sId="2">
    <oc r="K8">
      <v>345</v>
    </oc>
    <nc r="K8">
      <v>361</v>
    </nc>
  </rcc>
  <rcc rId="4590" sId="2">
    <oc r="K9">
      <v>63</v>
    </oc>
    <nc r="K9">
      <v>67</v>
    </nc>
  </rcc>
  <rcc rId="4591" sId="2">
    <oc r="K10">
      <v>1330</v>
    </oc>
    <nc r="K10">
      <v>1377</v>
    </nc>
  </rcc>
  <rcc rId="4592" sId="2">
    <oc r="K11">
      <v>130</v>
    </oc>
    <nc r="K11">
      <v>133</v>
    </nc>
  </rcc>
  <rcc rId="4593" sId="2">
    <oc r="K12">
      <v>317</v>
    </oc>
    <nc r="K12">
      <v>330</v>
    </nc>
  </rcc>
  <rcc rId="4594" sId="2">
    <oc r="K13">
      <v>471</v>
    </oc>
    <nc r="K13">
      <v>491</v>
    </nc>
  </rcc>
  <rcc rId="4595" sId="2">
    <oc r="K14">
      <v>178</v>
    </oc>
    <nc r="K14">
      <v>186</v>
    </nc>
  </rcc>
  <rcc rId="4596" sId="2">
    <oc r="K15">
      <v>88</v>
    </oc>
    <nc r="K15">
      <v>96</v>
    </nc>
  </rcc>
  <rcc rId="4597" sId="2">
    <oc r="K16">
      <v>186</v>
    </oc>
    <nc r="K16">
      <v>192</v>
    </nc>
  </rcc>
  <rcc rId="4598" sId="2">
    <oc r="K17">
      <v>2114</v>
    </oc>
    <nc r="K17">
      <v>2178</v>
    </nc>
  </rcc>
  <rcc rId="4599" sId="2">
    <oc r="K18">
      <v>4129</v>
    </oc>
    <nc r="K18">
      <v>4263</v>
    </nc>
  </rcc>
  <rcc rId="4600" sId="2">
    <oc r="K19">
      <v>411</v>
    </oc>
    <nc r="K19">
      <v>424</v>
    </nc>
  </rcc>
  <rcc rId="4601" sId="2">
    <oc r="K20">
      <v>1193</v>
    </oc>
    <nc r="K20">
      <v>1238</v>
    </nc>
  </rcc>
  <rcc rId="4602" sId="2">
    <oc r="K21">
      <v>358</v>
    </oc>
    <nc r="K21">
      <v>375</v>
    </nc>
  </rcc>
  <rcc rId="4603" sId="2">
    <oc r="K22">
      <v>118</v>
    </oc>
    <nc r="K22">
      <v>123</v>
    </nc>
  </rcc>
  <rcc rId="4604" sId="2">
    <oc r="K23">
      <v>56</v>
    </oc>
    <nc r="K23">
      <v>58</v>
    </nc>
  </rcc>
  <rcc rId="4605" sId="2">
    <oc r="K24">
      <v>381</v>
    </oc>
    <nc r="K24">
      <v>394</v>
    </nc>
  </rcc>
  <rcc rId="4606" sId="2">
    <oc r="K25">
      <v>85</v>
    </oc>
    <nc r="K25">
      <v>86</v>
    </nc>
  </rcc>
  <rcc rId="4607" sId="2">
    <oc r="K26">
      <v>242</v>
    </oc>
    <nc r="K26">
      <v>253</v>
    </nc>
  </rcc>
  <rcc rId="4608" sId="2">
    <oc r="K27">
      <v>191</v>
    </oc>
    <nc r="K27">
      <v>203</v>
    </nc>
  </rcc>
  <rcc rId="4609" sId="2">
    <oc r="K28">
      <v>112</v>
    </oc>
    <nc r="K28">
      <v>115</v>
    </nc>
  </rcc>
  <rcc rId="4610" sId="2">
    <oc r="K29">
      <v>368</v>
    </oc>
    <nc r="K29">
      <v>381</v>
    </nc>
  </rcc>
  <rcc rId="4611" sId="2">
    <oc r="K30">
      <v>1430</v>
    </oc>
    <nc r="K30">
      <v>1509</v>
    </nc>
  </rcc>
  <rcc rId="4612" sId="2">
    <oc r="K31">
      <v>350</v>
    </oc>
    <nc r="K31">
      <v>364</v>
    </nc>
  </rcc>
  <rcc rId="4613" sId="2">
    <oc r="K32">
      <v>112</v>
    </oc>
    <nc r="K32">
      <v>120</v>
    </nc>
  </rcc>
  <rcc rId="4614" sId="2">
    <oc r="K33">
      <v>100</v>
    </oc>
    <nc r="K33">
      <v>109</v>
    </nc>
  </rcc>
  <rcc rId="4615" sId="2">
    <oc r="K34">
      <v>111</v>
    </oc>
    <nc r="K34">
      <v>114</v>
    </nc>
  </rcc>
  <rcc rId="4616" sId="2">
    <oc r="K35">
      <v>188</v>
    </oc>
    <nc r="K35">
      <v>195</v>
    </nc>
  </rcc>
  <rcc rId="4617" sId="2">
    <oc r="K36">
      <v>131</v>
    </oc>
    <nc r="K36">
      <v>135</v>
    </nc>
  </rcc>
  <rcc rId="4618" sId="2">
    <oc r="K37">
      <v>476</v>
    </oc>
    <nc r="K37">
      <v>492</v>
    </nc>
  </rcc>
  <rcc rId="4619" sId="2">
    <oc r="K38">
      <v>104</v>
    </oc>
    <nc r="K38">
      <v>114</v>
    </nc>
  </rcc>
  <rcc rId="4620" sId="2">
    <oc r="K39">
      <v>361</v>
    </oc>
    <nc r="K39">
      <v>378</v>
    </nc>
  </rcc>
  <rcc rId="4621" sId="2">
    <oc r="K40">
      <v>437</v>
    </oc>
    <nc r="K40">
      <v>455</v>
    </nc>
  </rcc>
  <rcc rId="4622" sId="2">
    <oc r="K41">
      <v>149</v>
    </oc>
    <nc r="K41">
      <v>154</v>
    </nc>
  </rcc>
  <rcc rId="4623" sId="2">
    <oc r="K42">
      <v>147</v>
    </oc>
    <nc r="K42">
      <v>155</v>
    </nc>
  </rcc>
  <rcc rId="4624" sId="2">
    <oc r="K43">
      <v>113</v>
    </oc>
    <nc r="K43">
      <v>118</v>
    </nc>
  </rcc>
  <rcc rId="4625" sId="2">
    <oc r="K44">
      <v>1985</v>
    </oc>
    <nc r="K44">
      <v>2051</v>
    </nc>
  </rcc>
  <rcc rId="4626" sId="2">
    <oc r="K45">
      <v>154</v>
    </oc>
    <nc r="K45">
      <v>159</v>
    </nc>
  </rcc>
  <rcc rId="4627" sId="2">
    <oc r="K46">
      <v>496</v>
    </oc>
    <nc r="K46">
      <v>513</v>
    </nc>
  </rcc>
  <rcc rId="4628" sId="2">
    <oc r="K47">
      <v>190</v>
    </oc>
    <nc r="K47">
      <v>194</v>
    </nc>
  </rcc>
  <rcc rId="4629" sId="2">
    <oc r="K48">
      <v>123</v>
    </oc>
    <nc r="K48">
      <v>127</v>
    </nc>
  </rcc>
  <rcc rId="4630" sId="2">
    <oc r="K49">
      <v>218</v>
    </oc>
    <nc r="K49">
      <v>228</v>
    </nc>
  </rcc>
  <rcc rId="4631" sId="2">
    <oc r="K50">
      <v>228</v>
    </oc>
    <nc r="K50">
      <v>233</v>
    </nc>
  </rcc>
  <rcc rId="4632" sId="2">
    <oc r="K51">
      <v>54</v>
    </oc>
    <nc r="K51">
      <v>58</v>
    </nc>
  </rcc>
  <rcc rId="4633" sId="2">
    <oc r="K52">
      <v>217</v>
    </oc>
    <nc r="K52">
      <v>222</v>
    </nc>
  </rcc>
  <rcc rId="4634" sId="2">
    <oc r="K53">
      <v>131</v>
    </oc>
    <nc r="K53">
      <v>142</v>
    </nc>
  </rcc>
  <rcc rId="4635" sId="2">
    <oc r="K54">
      <v>603</v>
    </oc>
    <nc r="K54">
      <v>642</v>
    </nc>
  </rcc>
  <rcc rId="4636" sId="2">
    <oc r="K55">
      <v>194</v>
    </oc>
    <nc r="K55">
      <v>202</v>
    </nc>
  </rcc>
  <rcc rId="4637" sId="2">
    <oc r="K56">
      <v>327</v>
    </oc>
    <nc r="K56">
      <v>345</v>
    </nc>
  </rcc>
  <rcc rId="4638" sId="2">
    <oc r="K57">
      <v>262</v>
    </oc>
    <nc r="K57">
      <v>271</v>
    </nc>
  </rcc>
  <rcc rId="4639" sId="2">
    <oc r="K58">
      <v>259</v>
    </oc>
    <nc r="K58">
      <v>278</v>
    </nc>
  </rcc>
  <rcc rId="4640" sId="2">
    <oc r="K59">
      <v>77</v>
    </oc>
    <nc r="K59">
      <v>83</v>
    </nc>
  </rcc>
  <rcc rId="4641" sId="2">
    <oc r="K60">
      <v>186</v>
    </oc>
    <nc r="K60">
      <v>193</v>
    </nc>
  </rcc>
  <rcc rId="4642" sId="2">
    <oc r="K61">
      <v>263</v>
    </oc>
    <nc r="K61">
      <v>278</v>
    </nc>
  </rcc>
  <rcc rId="4643" sId="2">
    <oc r="K62">
      <v>101</v>
    </oc>
    <nc r="K62">
      <v>104</v>
    </nc>
  </rcc>
  <rcc rId="4644" sId="2">
    <oc r="K63">
      <v>104</v>
    </oc>
    <nc r="K63">
      <v>105</v>
    </nc>
  </rcc>
  <rcc rId="4645" sId="2">
    <oc r="K64">
      <v>547</v>
    </oc>
    <nc r="K64">
      <v>563</v>
    </nc>
  </rcc>
  <rcc rId="4646" sId="2">
    <oc r="K65">
      <v>224</v>
    </oc>
    <nc r="K65">
      <v>238</v>
    </nc>
  </rcc>
  <rcc rId="4647" sId="2">
    <oc r="K66">
      <v>84</v>
    </oc>
    <nc r="K66">
      <v>87</v>
    </nc>
  </rcc>
  <rcc rId="4648" sId="2">
    <oc r="K67">
      <v>316</v>
    </oc>
    <nc r="K67">
      <v>326</v>
    </nc>
  </rcc>
  <rcc rId="4649" sId="2">
    <oc r="K68">
      <v>113</v>
    </oc>
    <nc r="K68">
      <v>123</v>
    </nc>
  </rcc>
  <rcc rId="4650" sId="2">
    <oc r="K69">
      <v>1417</v>
    </oc>
    <nc r="K69">
      <v>1480</v>
    </nc>
  </rcc>
  <rcc rId="4651" sId="2">
    <oc r="K70">
      <v>106</v>
    </oc>
    <nc r="K70">
      <v>107</v>
    </nc>
  </rcc>
  <rcc rId="4652" sId="2">
    <oc r="K71">
      <v>6049</v>
    </oc>
    <nc r="K71">
      <v>6282</v>
    </nc>
  </rcc>
  <rcc rId="4653" sId="2">
    <oc r="K72">
      <v>371</v>
    </oc>
    <nc r="K72">
      <v>381</v>
    </nc>
  </rcc>
  <rcc rId="4654" sId="2">
    <oc r="K73">
      <v>223</v>
    </oc>
    <nc r="K73">
      <v>232</v>
    </nc>
  </rcc>
  <rcc rId="4655" sId="2">
    <oc r="K74">
      <v>340</v>
    </oc>
    <nc r="K74">
      <v>353</v>
    </nc>
  </rcc>
  <rcc rId="4656" sId="2">
    <oc r="K75">
      <v>863</v>
    </oc>
    <nc r="K75">
      <v>892</v>
    </nc>
  </rcc>
  <rcc rId="4657" sId="2">
    <oc r="K76">
      <v>98</v>
    </oc>
    <nc r="K76">
      <v>99</v>
    </nc>
  </rcc>
  <rcc rId="4658" sId="2">
    <oc r="K77">
      <v>191</v>
    </oc>
    <nc r="K77">
      <v>206</v>
    </nc>
  </rcc>
  <rcc rId="4659" sId="2">
    <oc r="K78">
      <v>4225</v>
    </oc>
    <nc r="K78">
      <v>4398</v>
    </nc>
  </rcc>
  <rcc rId="4660" sId="2">
    <oc r="K79">
      <v>2671</v>
    </oc>
    <nc r="K79">
      <v>2794</v>
    </nc>
  </rcc>
  <rcc rId="4661" sId="2">
    <oc r="M2">
      <v>345</v>
    </oc>
    <nc r="M2">
      <v>355</v>
    </nc>
  </rcc>
  <rcc rId="4662" sId="2">
    <oc r="M3">
      <v>135</v>
    </oc>
    <nc r="M3">
      <v>141</v>
    </nc>
  </rcc>
  <rcc rId="4663" sId="2">
    <oc r="M4">
      <v>118</v>
    </oc>
    <nc r="M4">
      <v>127</v>
    </nc>
  </rcc>
  <rcc rId="4664" sId="2">
    <oc r="M5">
      <v>288</v>
    </oc>
    <nc r="M5">
      <v>296</v>
    </nc>
  </rcc>
  <rcc rId="4665" sId="2">
    <oc r="M6">
      <v>116</v>
    </oc>
    <nc r="M6">
      <v>120</v>
    </nc>
  </rcc>
  <rcc rId="4666" sId="2">
    <oc r="M7">
      <v>74</v>
    </oc>
    <nc r="M7">
      <v>77</v>
    </nc>
  </rcc>
  <rcc rId="4667" sId="2">
    <oc r="M8">
      <v>342</v>
    </oc>
    <nc r="M8">
      <v>358</v>
    </nc>
  </rcc>
  <rcc rId="4668" sId="2">
    <oc r="M9">
      <v>64</v>
    </oc>
    <nc r="M9">
      <v>67</v>
    </nc>
  </rcc>
  <rcc rId="4669" sId="2">
    <oc r="M10">
      <v>1292</v>
    </oc>
    <nc r="M10">
      <v>1339</v>
    </nc>
  </rcc>
  <rcc rId="4670" sId="2">
    <oc r="M11">
      <v>127</v>
    </oc>
    <nc r="M11">
      <v>130</v>
    </nc>
  </rcc>
  <rcc rId="4671" sId="2">
    <oc r="M12">
      <v>305</v>
    </oc>
    <nc r="M12">
      <v>317</v>
    </nc>
  </rcc>
  <rcc rId="4672" sId="2">
    <oc r="M13">
      <v>461</v>
    </oc>
    <nc r="M13">
      <v>480</v>
    </nc>
  </rcc>
  <rcc rId="4673" sId="2">
    <oc r="M14">
      <v>184</v>
    </oc>
    <nc r="M14">
      <v>191</v>
    </nc>
  </rcc>
  <rcc rId="4674" sId="2">
    <oc r="M15">
      <v>82</v>
    </oc>
    <nc r="M15">
      <v>89</v>
    </nc>
  </rcc>
  <rcc rId="4675" sId="2">
    <oc r="M16">
      <v>179</v>
    </oc>
    <nc r="M16">
      <v>185</v>
    </nc>
  </rcc>
  <rcc rId="4676" sId="2">
    <oc r="M17">
      <v>2049</v>
    </oc>
    <nc r="M17">
      <v>2113</v>
    </nc>
  </rcc>
  <rcc rId="4677" sId="2">
    <oc r="M18">
      <v>3970</v>
    </oc>
    <nc r="M18">
      <v>4100</v>
    </nc>
  </rcc>
  <rcc rId="4678" sId="2">
    <oc r="M19">
      <v>406</v>
    </oc>
    <nc r="M19">
      <v>419</v>
    </nc>
  </rcc>
  <rcc rId="4679" sId="2">
    <oc r="M20">
      <v>1201</v>
    </oc>
    <nc r="M20">
      <v>1241</v>
    </nc>
  </rcc>
  <rcc rId="4680" sId="2">
    <oc r="M21">
      <v>338</v>
    </oc>
    <nc r="M21">
      <v>355</v>
    </nc>
  </rcc>
  <rcc rId="4681" sId="2">
    <oc r="M22">
      <v>121</v>
    </oc>
    <nc r="M22">
      <v>126</v>
    </nc>
  </rcc>
  <rcc rId="4682" sId="2">
    <oc r="M23">
      <v>54</v>
    </oc>
    <nc r="M23">
      <v>56</v>
    </nc>
  </rcc>
  <rcc rId="4683" sId="2">
    <oc r="M24">
      <v>376</v>
    </oc>
    <nc r="M24">
      <v>390</v>
    </nc>
  </rcc>
  <rcc rId="4684" sId="2">
    <oc r="M25">
      <v>83</v>
    </oc>
    <nc r="M25">
      <v>85</v>
    </nc>
  </rcc>
  <rcc rId="4685" sId="2">
    <oc r="M26">
      <v>234</v>
    </oc>
    <nc r="M26">
      <v>243</v>
    </nc>
  </rcc>
  <rcc rId="4686" sId="2">
    <oc r="M27">
      <v>185</v>
    </oc>
    <nc r="M27">
      <v>197</v>
    </nc>
  </rcc>
  <rcc rId="4687" sId="2">
    <oc r="M28">
      <v>113</v>
    </oc>
    <nc r="M28">
      <v>116</v>
    </nc>
  </rcc>
  <rcc rId="4688" sId="2">
    <oc r="M29">
      <v>360</v>
    </oc>
    <nc r="M29">
      <v>372</v>
    </nc>
  </rcc>
  <rcc rId="4689" sId="2">
    <oc r="M30">
      <v>1394</v>
    </oc>
    <nc r="M30">
      <v>1461</v>
    </nc>
  </rcc>
  <rcc rId="4690" sId="2">
    <oc r="M31">
      <v>346</v>
    </oc>
    <nc r="M31">
      <v>358</v>
    </nc>
  </rcc>
  <rcc rId="4691" sId="2">
    <oc r="M32">
      <v>111</v>
    </oc>
    <nc r="M32">
      <v>118</v>
    </nc>
  </rcc>
  <rcc rId="4692" sId="2">
    <oc r="M33">
      <v>100</v>
    </oc>
    <nc r="M33">
      <v>107</v>
    </nc>
  </rcc>
  <rcc rId="4693" sId="2">
    <oc r="M34">
      <v>114</v>
    </oc>
    <nc r="M34">
      <v>116</v>
    </nc>
  </rcc>
  <rcc rId="4694" sId="2">
    <oc r="M35">
      <v>183</v>
    </oc>
    <nc r="M35">
      <v>191</v>
    </nc>
  </rcc>
  <rcc rId="4695" sId="2">
    <oc r="M36">
      <v>132</v>
    </oc>
    <nc r="M36">
      <v>136</v>
    </nc>
  </rcc>
  <rcc rId="4696" sId="2">
    <oc r="M37">
      <v>457</v>
    </oc>
    <nc r="M37">
      <v>472</v>
    </nc>
  </rcc>
  <rcc rId="4697" sId="2">
    <oc r="M38">
      <v>106</v>
    </oc>
    <nc r="M38">
      <v>116</v>
    </nc>
  </rcc>
  <rcc rId="4698" sId="2">
    <oc r="M39">
      <v>354</v>
    </oc>
    <nc r="M39">
      <v>370</v>
    </nc>
  </rcc>
  <rcc rId="4699" sId="2">
    <oc r="M40">
      <v>432</v>
    </oc>
    <nc r="M40">
      <v>448</v>
    </nc>
  </rcc>
  <rcc rId="4700" sId="2">
    <oc r="M41">
      <v>143</v>
    </oc>
    <nc r="M41">
      <v>148</v>
    </nc>
  </rcc>
  <rcc rId="4701" sId="2">
    <oc r="M42">
      <v>147</v>
    </oc>
    <nc r="M42">
      <v>156</v>
    </nc>
  </rcc>
  <rcc rId="4702" sId="2">
    <oc r="M43">
      <v>111</v>
    </oc>
    <nc r="M43">
      <v>117</v>
    </nc>
  </rcc>
  <rcc rId="4703" sId="2">
    <oc r="M44">
      <v>1974</v>
    </oc>
    <nc r="M44">
      <v>2030</v>
    </nc>
  </rcc>
  <rcc rId="4704" sId="2">
    <oc r="M45">
      <v>150</v>
    </oc>
    <nc r="M45">
      <v>155</v>
    </nc>
  </rcc>
  <rcc rId="4705" sId="2">
    <oc r="M46">
      <v>480</v>
    </oc>
    <nc r="M46">
      <v>496</v>
    </nc>
  </rcc>
  <rcc rId="4706" sId="2">
    <oc r="M47">
      <v>186</v>
    </oc>
    <nc r="M47">
      <v>191</v>
    </nc>
  </rcc>
  <rcc rId="4707" sId="2">
    <oc r="M48">
      <v>124</v>
    </oc>
    <nc r="M48">
      <v>128</v>
    </nc>
  </rcc>
  <rcc rId="4708" sId="2">
    <oc r="M49">
      <v>211</v>
    </oc>
    <nc r="M49">
      <v>221</v>
    </nc>
  </rcc>
  <rcc rId="4709" sId="2">
    <oc r="M50">
      <v>233</v>
    </oc>
    <nc r="M50">
      <v>238</v>
    </nc>
  </rcc>
  <rcc rId="4710" sId="2">
    <oc r="M51">
      <v>54</v>
    </oc>
    <nc r="M51">
      <v>58</v>
    </nc>
  </rcc>
  <rcc rId="4711" sId="2">
    <oc r="M52">
      <v>215</v>
    </oc>
    <nc r="M52">
      <v>221</v>
    </nc>
  </rcc>
  <rcc rId="4712" sId="2">
    <oc r="M53">
      <v>130</v>
    </oc>
    <nc r="M53">
      <v>141</v>
    </nc>
  </rcc>
  <rcc rId="4713" sId="2">
    <oc r="M54">
      <v>589</v>
    </oc>
    <nc r="M54">
      <v>625</v>
    </nc>
  </rcc>
  <rcc rId="4714" sId="2">
    <oc r="M55">
      <v>185</v>
    </oc>
    <nc r="M55">
      <v>192</v>
    </nc>
  </rcc>
  <rcc rId="4715" sId="2">
    <oc r="M56">
      <v>318</v>
    </oc>
    <nc r="M56">
      <v>336</v>
    </nc>
  </rcc>
  <rcc rId="4716" sId="2">
    <oc r="M57">
      <v>249</v>
    </oc>
    <nc r="M57">
      <v>258</v>
    </nc>
  </rcc>
  <rcc rId="4717" sId="2">
    <oc r="M58">
      <v>246</v>
    </oc>
    <nc r="M58">
      <v>261</v>
    </nc>
  </rcc>
  <rcc rId="4718" sId="2">
    <oc r="M59">
      <v>76</v>
    </oc>
    <nc r="M59">
      <v>82</v>
    </nc>
  </rcc>
  <rcc rId="4719" sId="2">
    <oc r="M60">
      <v>179</v>
    </oc>
    <nc r="M60">
      <v>186</v>
    </nc>
  </rcc>
  <rcc rId="4720" sId="2">
    <oc r="M61">
      <v>264</v>
    </oc>
    <nc r="M61">
      <v>279</v>
    </nc>
  </rcc>
  <rcc rId="4721" sId="2">
    <oc r="M62">
      <v>100</v>
    </oc>
    <nc r="M62">
      <v>103</v>
    </nc>
  </rcc>
  <rcc rId="4722" sId="2">
    <oc r="M64">
      <v>557</v>
    </oc>
    <nc r="M64">
      <v>574</v>
    </nc>
  </rcc>
  <rcc rId="4723" sId="2">
    <oc r="M65">
      <v>222</v>
    </oc>
    <nc r="M65">
      <v>235</v>
    </nc>
  </rcc>
  <rcc rId="4724" sId="2">
    <oc r="M66">
      <v>83</v>
    </oc>
    <nc r="M66">
      <v>86</v>
    </nc>
  </rcc>
  <rcc rId="4725" sId="2">
    <oc r="M67">
      <v>313</v>
    </oc>
    <nc r="M67">
      <v>322</v>
    </nc>
  </rcc>
  <rcc rId="4726" sId="2">
    <oc r="M68">
      <v>109</v>
    </oc>
    <nc r="M68">
      <v>118</v>
    </nc>
  </rcc>
  <rcc rId="4727" sId="2">
    <oc r="M69">
      <v>1374</v>
    </oc>
    <nc r="M69">
      <v>1434</v>
    </nc>
  </rcc>
  <rcc rId="4728" sId="2">
    <oc r="M70">
      <v>108</v>
    </oc>
    <nc r="M70">
      <v>109</v>
    </nc>
  </rcc>
  <rcc rId="4729" sId="2">
    <oc r="M71">
      <v>5780</v>
    </oc>
    <nc r="M71">
      <v>6011</v>
    </nc>
  </rcc>
  <rcc rId="4730" sId="2">
    <oc r="M72">
      <v>363</v>
    </oc>
    <nc r="M72">
      <v>374</v>
    </nc>
  </rcc>
  <rcc rId="4731" sId="2">
    <oc r="M73">
      <v>221</v>
    </oc>
    <nc r="M73">
      <v>230</v>
    </nc>
  </rcc>
  <rcc rId="4732" sId="2">
    <oc r="M74">
      <v>339</v>
    </oc>
    <nc r="M74">
      <v>352</v>
    </nc>
  </rcc>
  <rcc rId="4733" sId="2">
    <oc r="M75">
      <v>801</v>
    </oc>
    <nc r="M75">
      <v>829</v>
    </nc>
  </rcc>
  <rcc rId="4734" sId="2">
    <oc r="M76">
      <v>93</v>
    </oc>
    <nc r="M76">
      <v>94</v>
    </nc>
  </rcc>
  <rcc rId="4735" sId="2">
    <oc r="M77">
      <v>189</v>
    </oc>
    <nc r="M77">
      <v>202</v>
    </nc>
  </rcc>
  <rcc rId="4736" sId="2">
    <oc r="M78">
      <v>4114</v>
    </oc>
    <nc r="M78">
      <v>4276</v>
    </nc>
  </rcc>
  <rcc rId="4737" sId="2">
    <oc r="M79">
      <v>2619</v>
    </oc>
    <nc r="M79">
      <v>2735</v>
    </nc>
  </rcc>
  <rcc rId="4738" sId="2">
    <oc r="I2">
      <v>347</v>
    </oc>
    <nc r="I2">
      <v>357</v>
    </nc>
  </rcc>
  <rcc rId="4739" sId="2">
    <oc r="I3">
      <v>120</v>
    </oc>
    <nc r="I3">
      <v>128</v>
    </nc>
  </rcc>
  <rcc rId="4740" sId="2">
    <oc r="I4">
      <v>113</v>
    </oc>
    <nc r="I4">
      <v>117</v>
    </nc>
  </rcc>
  <rcc rId="4741" sId="2">
    <oc r="I5">
      <v>268</v>
    </oc>
    <nc r="I5">
      <v>278</v>
    </nc>
  </rcc>
  <rcc rId="4742" sId="2">
    <oc r="I6">
      <v>99</v>
    </oc>
    <nc r="I6">
      <v>103</v>
    </nc>
  </rcc>
  <rcc rId="4743" sId="2">
    <oc r="I7">
      <v>70</v>
    </oc>
    <nc r="I7">
      <v>71</v>
    </nc>
  </rcc>
  <rcc rId="4744" sId="2">
    <oc r="I8">
      <v>328</v>
    </oc>
    <nc r="I8">
      <v>347</v>
    </nc>
  </rcc>
  <rcc rId="4745" sId="2">
    <oc r="I9">
      <v>53</v>
    </oc>
    <nc r="I9">
      <v>57</v>
    </nc>
  </rcc>
  <rcc rId="4746" sId="2">
    <oc r="I10">
      <v>1221</v>
    </oc>
    <nc r="I10">
      <v>1273</v>
    </nc>
  </rcc>
  <rcc rId="4747" sId="2">
    <oc r="I11">
      <v>124</v>
    </oc>
    <nc r="I11">
      <v>128</v>
    </nc>
  </rcc>
  <rcc rId="4748" sId="2">
    <oc r="I12">
      <v>279</v>
    </oc>
    <nc r="I12">
      <v>290</v>
    </nc>
  </rcc>
  <rcc rId="4749" sId="2">
    <oc r="I13">
      <v>458</v>
    </oc>
    <nc r="I13">
      <v>480</v>
    </nc>
  </rcc>
  <rcc rId="4750" sId="2">
    <oc r="I14">
      <v>185</v>
    </oc>
    <nc r="I14">
      <v>189</v>
    </nc>
  </rcc>
  <rcc rId="4751" sId="2">
    <oc r="I15">
      <v>66</v>
    </oc>
    <nc r="I15">
      <v>72</v>
    </nc>
  </rcc>
  <rcc rId="4752" sId="2">
    <oc r="I16">
      <v>185</v>
    </oc>
    <nc r="I16">
      <v>191</v>
    </nc>
  </rcc>
  <rcc rId="4753" sId="2">
    <oc r="I17">
      <v>2009</v>
    </oc>
    <nc r="I17">
      <v>2101</v>
    </nc>
  </rcc>
  <rcc rId="4754" sId="2">
    <oc r="I18">
      <v>3823</v>
    </oc>
    <nc r="I18">
      <v>3987</v>
    </nc>
  </rcc>
  <rcc rId="4755" sId="2">
    <oc r="I19">
      <v>418</v>
    </oc>
    <nc r="I19">
      <v>431</v>
    </nc>
  </rcc>
  <rcc rId="4756" sId="2">
    <oc r="I20">
      <v>1102</v>
    </oc>
    <nc r="I20">
      <v>1133</v>
    </nc>
  </rcc>
  <rcc rId="4757" sId="2">
    <oc r="I21">
      <v>363</v>
    </oc>
    <nc r="I21">
      <v>384</v>
    </nc>
  </rcc>
  <rcc rId="4758" sId="2">
    <oc r="I22">
      <v>101</v>
    </oc>
    <nc r="I22">
      <v>105</v>
    </nc>
  </rcc>
  <rcc rId="4759" sId="2">
    <oc r="I23">
      <v>59</v>
    </oc>
    <nc r="I23">
      <v>61</v>
    </nc>
  </rcc>
  <rcc rId="4760" sId="2">
    <oc r="I24">
      <v>368</v>
    </oc>
    <nc r="I24">
      <v>391</v>
    </nc>
  </rcc>
  <rcc rId="4761" sId="2">
    <oc r="I25">
      <v>78</v>
    </oc>
    <nc r="I25">
      <v>82</v>
    </nc>
  </rcc>
  <rcc rId="4762" sId="2">
    <oc r="I26">
      <v>240</v>
    </oc>
    <nc r="I26">
      <v>247</v>
    </nc>
  </rcc>
  <rcc rId="4763" sId="2">
    <oc r="I27">
      <v>180</v>
    </oc>
    <nc r="I27">
      <v>187</v>
    </nc>
  </rcc>
  <rcc rId="4764" sId="2">
    <oc r="I28">
      <v>113</v>
    </oc>
    <nc r="I28">
      <v>120</v>
    </nc>
  </rcc>
  <rcc rId="4765" sId="2">
    <oc r="I29">
      <v>341</v>
    </oc>
    <nc r="I29">
      <v>351</v>
    </nc>
  </rcc>
  <rcc rId="4766" sId="2">
    <oc r="I30">
      <v>1304</v>
    </oc>
    <nc r="I30">
      <v>1366</v>
    </nc>
  </rcc>
  <rcc rId="4767" sId="2">
    <oc r="I31">
      <v>342</v>
    </oc>
    <nc r="I31">
      <v>362</v>
    </nc>
  </rcc>
  <rcc rId="4768" sId="2">
    <oc r="I32">
      <v>106</v>
    </oc>
    <nc r="I32">
      <v>111</v>
    </nc>
  </rcc>
  <rcc rId="4769" sId="2">
    <oc r="I33">
      <v>102</v>
    </oc>
    <nc r="I33">
      <v>107</v>
    </nc>
  </rcc>
  <rcc rId="4770" sId="2">
    <oc r="I34">
      <v>104</v>
    </oc>
    <nc r="I34">
      <v>109</v>
    </nc>
  </rcc>
  <rcc rId="4771" sId="2">
    <oc r="I35">
      <v>178</v>
    </oc>
    <nc r="I35">
      <v>188</v>
    </nc>
  </rcc>
  <rcc rId="4772" sId="2">
    <oc r="I36">
      <v>128</v>
    </oc>
    <nc r="I36">
      <v>136</v>
    </nc>
  </rcc>
  <rcc rId="4773" sId="2">
    <oc r="I37">
      <v>429</v>
    </oc>
    <nc r="I37">
      <v>441</v>
    </nc>
  </rcc>
  <rcc rId="4774" sId="2">
    <oc r="I38">
      <v>93</v>
    </oc>
    <nc r="I38">
      <v>107</v>
    </nc>
  </rcc>
  <rcc rId="4775" sId="2">
    <oc r="I39">
      <v>332</v>
    </oc>
    <nc r="I39">
      <v>352</v>
    </nc>
  </rcc>
  <rcc rId="4776" sId="2">
    <oc r="I40">
      <v>396</v>
    </oc>
    <nc r="I40">
      <v>410</v>
    </nc>
  </rcc>
  <rcc rId="4777" sId="2">
    <oc r="I41">
      <v>142</v>
    </oc>
    <nc r="I41">
      <v>145</v>
    </nc>
  </rcc>
  <rcc rId="4778" sId="2">
    <oc r="I42">
      <v>127</v>
    </oc>
    <nc r="I42">
      <v>135</v>
    </nc>
  </rcc>
  <rcc rId="4779" sId="2">
    <oc r="I43">
      <v>99</v>
    </oc>
    <nc r="I43">
      <v>105</v>
    </nc>
  </rcc>
  <rcc rId="4780" sId="2">
    <oc r="I44">
      <v>1864</v>
    </oc>
    <nc r="I44">
      <v>1933</v>
    </nc>
  </rcc>
  <rcc rId="4781" sId="2">
    <oc r="I45">
      <v>136</v>
    </oc>
    <nc r="I45">
      <v>150</v>
    </nc>
  </rcc>
  <rcc rId="4782" sId="2">
    <oc r="I46">
      <v>464</v>
    </oc>
    <nc r="I46">
      <v>478</v>
    </nc>
  </rcc>
  <rcc rId="4783" sId="2">
    <oc r="I47">
      <v>176</v>
    </oc>
    <nc r="I47">
      <v>185</v>
    </nc>
  </rcc>
  <rcc rId="4784" sId="2">
    <oc r="I48">
      <v>112</v>
    </oc>
    <nc r="I48">
      <v>119</v>
    </nc>
  </rcc>
  <rcc rId="4785" sId="2">
    <oc r="I49">
      <v>206</v>
    </oc>
    <nc r="I49">
      <v>213</v>
    </nc>
  </rcc>
  <rcc rId="4786" sId="2">
    <oc r="I50">
      <v>225</v>
    </oc>
    <nc r="I50">
      <v>236</v>
    </nc>
  </rcc>
  <rcc rId="4787" sId="2">
    <oc r="I51">
      <v>49</v>
    </oc>
    <nc r="I51">
      <v>52</v>
    </nc>
  </rcc>
  <rcc rId="4788" sId="2">
    <oc r="I52">
      <v>201</v>
    </oc>
    <nc r="I52">
      <v>209</v>
    </nc>
  </rcc>
  <rcc rId="4789" sId="2">
    <oc r="I53">
      <v>128</v>
    </oc>
    <nc r="I53">
      <v>136</v>
    </nc>
  </rcc>
  <rcc rId="4790" sId="2">
    <oc r="I54">
      <v>549</v>
    </oc>
    <nc r="I54">
      <v>577</v>
    </nc>
  </rcc>
  <rcc rId="4791" sId="2">
    <oc r="I55">
      <v>193</v>
    </oc>
    <nc r="I55">
      <v>205</v>
    </nc>
  </rcc>
  <rcc rId="4792" sId="2">
    <oc r="I56">
      <v>316</v>
    </oc>
    <nc r="I56">
      <v>327</v>
    </nc>
  </rcc>
  <rcc rId="4793" sId="2">
    <oc r="I57">
      <v>229</v>
    </oc>
    <nc r="I57">
      <v>242</v>
    </nc>
  </rcc>
  <rcc rId="4794" sId="2">
    <oc r="I58">
      <v>253</v>
    </oc>
    <nc r="I58">
      <v>261</v>
    </nc>
  </rcc>
  <rcc rId="4795" sId="2">
    <oc r="I59">
      <v>76</v>
    </oc>
    <nc r="I59">
      <v>84</v>
    </nc>
  </rcc>
  <rcc rId="4796" sId="2">
    <oc r="I60">
      <v>174</v>
    </oc>
    <nc r="I60">
      <v>182</v>
    </nc>
  </rcc>
  <rcc rId="4797" sId="2">
    <oc r="I61">
      <v>248</v>
    </oc>
    <nc r="I61">
      <v>253</v>
    </nc>
  </rcc>
  <rcc rId="4798" sId="2">
    <oc r="I62">
      <v>78</v>
    </oc>
    <nc r="I62">
      <v>83</v>
    </nc>
  </rcc>
  <rcc rId="4799" sId="2">
    <oc r="I64">
      <v>533</v>
    </oc>
    <nc r="I64">
      <v>548</v>
    </nc>
  </rcc>
  <rcc rId="4800" sId="2">
    <oc r="I65">
      <v>211</v>
    </oc>
    <nc r="I65">
      <v>219</v>
    </nc>
  </rcc>
  <rcc rId="4801" sId="2">
    <oc r="I66">
      <v>85</v>
    </oc>
    <nc r="I66">
      <v>88</v>
    </nc>
  </rcc>
  <rcc rId="4802" sId="2">
    <oc r="I67">
      <v>304</v>
    </oc>
    <nc r="I67">
      <v>318</v>
    </nc>
  </rcc>
  <rcc rId="4803" sId="2">
    <oc r="I68">
      <v>103</v>
    </oc>
    <nc r="I68">
      <v>106</v>
    </nc>
  </rcc>
  <rcc rId="4804" sId="2">
    <oc r="I69">
      <v>1289</v>
    </oc>
    <nc r="I69">
      <v>1340</v>
    </nc>
  </rcc>
  <rcc rId="4805" sId="2">
    <oc r="I70">
      <v>94</v>
    </oc>
    <nc r="I70">
      <v>101</v>
    </nc>
  </rcc>
  <rcc rId="4806" sId="2">
    <oc r="I71">
      <v>5523</v>
    </oc>
    <nc r="I71">
      <v>5787</v>
    </nc>
  </rcc>
  <rcc rId="4807" sId="2">
    <oc r="I72">
      <v>335</v>
    </oc>
    <nc r="I72">
      <v>344</v>
    </nc>
  </rcc>
  <rcc rId="4808" sId="2">
    <oc r="I73">
      <v>208</v>
    </oc>
    <nc r="I73">
      <v>219</v>
    </nc>
  </rcc>
  <rcc rId="4809" sId="2">
    <oc r="I74">
      <v>332</v>
    </oc>
    <nc r="I74">
      <v>347</v>
    </nc>
  </rcc>
  <rcc rId="4810" sId="2">
    <oc r="I75">
      <v>747</v>
    </oc>
    <nc r="I75">
      <v>779</v>
    </nc>
  </rcc>
  <rcc rId="4811" sId="2">
    <oc r="I76">
      <v>88</v>
    </oc>
    <nc r="I76">
      <v>93</v>
    </nc>
  </rcc>
  <rcc rId="4812" sId="2">
    <oc r="I77">
      <v>193</v>
    </oc>
    <nc r="I77">
      <v>205</v>
    </nc>
  </rcc>
  <rcc rId="4813" sId="2">
    <oc r="I78">
      <v>3910</v>
    </oc>
    <nc r="I78">
      <v>4090</v>
    </nc>
  </rcc>
  <rcc rId="4814" sId="2">
    <oc r="I79">
      <v>2507</v>
    </oc>
    <nc r="I79">
      <v>2636</v>
    </nc>
  </rcc>
  <rcc rId="4815" sId="2">
    <oc r="O2">
      <v>340</v>
    </oc>
    <nc r="O2">
      <v>347</v>
    </nc>
  </rcc>
  <rcc rId="4816" sId="2">
    <oc r="O3">
      <v>130</v>
    </oc>
    <nc r="O3">
      <v>138</v>
    </nc>
  </rcc>
  <rcc rId="4817" sId="2">
    <oc r="O4">
      <v>108</v>
    </oc>
    <nc r="O4">
      <v>112</v>
    </nc>
  </rcc>
  <rcc rId="4818" sId="2">
    <oc r="O5">
      <v>274</v>
    </oc>
    <nc r="O5">
      <v>281</v>
    </nc>
  </rcc>
  <rcc rId="4819" sId="2">
    <oc r="O6">
      <v>108</v>
    </oc>
    <nc r="O6">
      <v>111</v>
    </nc>
  </rcc>
  <rcc rId="4820" sId="2">
    <oc r="O7">
      <v>65</v>
    </oc>
    <nc r="O7">
      <v>69</v>
    </nc>
  </rcc>
  <rcc rId="4821" sId="2">
    <oc r="O8">
      <v>334</v>
    </oc>
    <nc r="O8">
      <v>353</v>
    </nc>
  </rcc>
  <rcc rId="4822" sId="2">
    <oc r="O9">
      <v>52</v>
    </oc>
    <nc r="O9">
      <v>58</v>
    </nc>
  </rcc>
  <rcc rId="4823" sId="2">
    <oc r="O10">
      <v>1238</v>
    </oc>
    <nc r="O10">
      <v>1284</v>
    </nc>
  </rcc>
  <rcc rId="4824" sId="2">
    <oc r="O11">
      <v>122</v>
    </oc>
    <nc r="O11">
      <v>125</v>
    </nc>
  </rcc>
  <rcc rId="4825" sId="2">
    <oc r="O12">
      <v>294</v>
    </oc>
    <nc r="O12">
      <v>309</v>
    </nc>
  </rcc>
  <rcc rId="4826" sId="2">
    <oc r="O13">
      <v>486</v>
    </oc>
    <nc r="O13">
      <v>498</v>
    </nc>
  </rcc>
  <rcc rId="4827" sId="2">
    <oc r="O14">
      <v>173</v>
    </oc>
    <nc r="O14">
      <v>176</v>
    </nc>
  </rcc>
  <rcc rId="4828" sId="2">
    <oc r="O15">
      <v>87</v>
    </oc>
    <nc r="O15">
      <v>98</v>
    </nc>
  </rcc>
  <rcc rId="4829" sId="2">
    <oc r="O16">
      <v>175</v>
    </oc>
    <nc r="O16">
      <v>184</v>
    </nc>
  </rcc>
  <rcc rId="4830" sId="2">
    <oc r="O17">
      <v>2048</v>
    </oc>
    <nc r="O17">
      <v>2136</v>
    </nc>
  </rcc>
  <rcc rId="4831" sId="2">
    <oc r="O18">
      <v>3913</v>
    </oc>
    <nc r="O18">
      <v>4085</v>
    </nc>
  </rcc>
  <rcc rId="4832" sId="2">
    <oc r="O19">
      <v>394</v>
    </oc>
    <nc r="O19">
      <v>407</v>
    </nc>
  </rcc>
  <rcc rId="4833" sId="2">
    <oc r="O20">
      <v>1095</v>
    </oc>
    <nc r="O20">
      <v>1150</v>
    </nc>
  </rcc>
  <rcc rId="4834" sId="2">
    <oc r="O21">
      <v>372</v>
    </oc>
    <nc r="O21">
      <v>390</v>
    </nc>
  </rcc>
  <rcc rId="4835" sId="2">
    <oc r="O22">
      <v>109</v>
    </oc>
    <nc r="O22">
      <v>115</v>
    </nc>
  </rcc>
  <rcc rId="4836" sId="2">
    <oc r="O24">
      <v>372</v>
    </oc>
    <nc r="O24">
      <v>388</v>
    </nc>
  </rcc>
  <rcc rId="4837" sId="2">
    <oc r="O25">
      <v>82</v>
    </oc>
    <nc r="O25">
      <v>89</v>
    </nc>
  </rcc>
  <rcc rId="4838" sId="2">
    <oc r="O26">
      <v>227</v>
    </oc>
    <nc r="O26">
      <v>240</v>
    </nc>
  </rcc>
  <rcc rId="4839" sId="2">
    <oc r="O27">
      <v>190</v>
    </oc>
    <nc r="O27">
      <v>198</v>
    </nc>
  </rcc>
  <rcc rId="4840" sId="2">
    <oc r="O28">
      <v>117</v>
    </oc>
    <nc r="O28">
      <v>121</v>
    </nc>
  </rcc>
  <rcc rId="4841" sId="2">
    <oc r="O29">
      <v>356</v>
    </oc>
    <nc r="O29">
      <v>366</v>
    </nc>
  </rcc>
  <rcc rId="4842" sId="2">
    <oc r="O30">
      <v>1300</v>
    </oc>
    <nc r="O30">
      <v>1371</v>
    </nc>
  </rcc>
  <rcc rId="4843" sId="2">
    <oc r="O31">
      <v>344</v>
    </oc>
    <nc r="O31">
      <v>350</v>
    </nc>
  </rcc>
  <rcc rId="4844" sId="2">
    <oc r="O32">
      <v>115</v>
    </oc>
    <nc r="O32">
      <v>120</v>
    </nc>
  </rcc>
  <rcc rId="4845" sId="2">
    <oc r="O33">
      <v>105</v>
    </oc>
    <nc r="O33">
      <v>110</v>
    </nc>
  </rcc>
  <rcc rId="4846" sId="2">
    <oc r="O34">
      <v>116</v>
    </oc>
    <nc r="O34">
      <v>118</v>
    </nc>
  </rcc>
  <rcc rId="4847" sId="2">
    <oc r="O35">
      <v>175</v>
    </oc>
    <nc r="O35">
      <v>181</v>
    </nc>
  </rcc>
  <rcc rId="4848" sId="2">
    <oc r="O36">
      <v>136</v>
    </oc>
    <nc r="O36">
      <v>140</v>
    </nc>
  </rcc>
  <rcc rId="4849" sId="2">
    <oc r="O37">
      <v>437</v>
    </oc>
    <nc r="O37">
      <v>449</v>
    </nc>
  </rcc>
  <rcc rId="4850" sId="2">
    <oc r="O38">
      <v>101</v>
    </oc>
    <nc r="O38">
      <v>112</v>
    </nc>
  </rcc>
  <rcc rId="4851" sId="2">
    <oc r="O39">
      <v>354</v>
    </oc>
    <nc r="O39">
      <v>370</v>
    </nc>
  </rcc>
  <rcc rId="4852" sId="2">
    <oc r="O40">
      <v>412</v>
    </oc>
    <nc r="O40">
      <v>440</v>
    </nc>
  </rcc>
  <rcc rId="4853" sId="2">
    <oc r="O41">
      <v>139</v>
    </oc>
    <nc r="O41">
      <v>146</v>
    </nc>
  </rcc>
  <rcc rId="4854" sId="2">
    <oc r="O42">
      <v>139</v>
    </oc>
    <nc r="O42">
      <v>149</v>
    </nc>
  </rcc>
  <rcc rId="4855" sId="2">
    <oc r="O43">
      <v>95</v>
    </oc>
    <nc r="O43">
      <v>97</v>
    </nc>
  </rcc>
  <rcc rId="4856" sId="2">
    <oc r="O44">
      <v>1932</v>
    </oc>
    <nc r="O44">
      <v>2020</v>
    </nc>
  </rcc>
  <rcc rId="4857" sId="2">
    <oc r="O45">
      <v>148</v>
    </oc>
    <nc r="O45">
      <v>158</v>
    </nc>
  </rcc>
  <rcc rId="4858" sId="2">
    <oc r="O46">
      <v>470</v>
    </oc>
    <nc r="O46">
      <v>487</v>
    </nc>
  </rcc>
  <rcc rId="4859" sId="2">
    <oc r="O47">
      <v>183</v>
    </oc>
    <nc r="O47">
      <v>190</v>
    </nc>
  </rcc>
  <rcc rId="4860" sId="2">
    <oc r="O48">
      <v>99</v>
    </oc>
    <nc r="O48">
      <v>104</v>
    </nc>
  </rcc>
  <rcc rId="4861" sId="2">
    <oc r="O49">
      <v>202</v>
    </oc>
    <nc r="O49">
      <v>210</v>
    </nc>
  </rcc>
  <rcc rId="4862" sId="2">
    <oc r="O50">
      <v>220</v>
    </oc>
    <nc r="O50">
      <v>226</v>
    </nc>
  </rcc>
  <rcc rId="4863" sId="2">
    <oc r="O52">
      <v>198</v>
    </oc>
    <nc r="O52">
      <v>204</v>
    </nc>
  </rcc>
  <rcc rId="4864" sId="2">
    <oc r="O53">
      <v>128</v>
    </oc>
    <nc r="O53">
      <v>135</v>
    </nc>
  </rcc>
  <rcc rId="4865" sId="2">
    <oc r="O54">
      <v>594</v>
    </oc>
    <nc r="O54">
      <v>630</v>
    </nc>
  </rcc>
  <rcc rId="4866" sId="2">
    <oc r="O55">
      <v>191</v>
    </oc>
    <nc r="O55">
      <v>201</v>
    </nc>
  </rcc>
  <rcc rId="4867" sId="2">
    <oc r="O56">
      <v>311</v>
    </oc>
    <nc r="O56">
      <v>320</v>
    </nc>
  </rcc>
  <rcc rId="4868" sId="2">
    <oc r="O57">
      <v>229</v>
    </oc>
    <nc r="O57">
      <v>239</v>
    </nc>
  </rcc>
  <rcc rId="4869" sId="2">
    <oc r="O58">
      <v>240</v>
    </oc>
    <nc r="O58">
      <v>252</v>
    </nc>
  </rcc>
  <rcc rId="4870" sId="2">
    <oc r="O59">
      <v>78</v>
    </oc>
    <nc r="O59">
      <v>85</v>
    </nc>
  </rcc>
  <rcc rId="4871" sId="2">
    <oc r="O60">
      <v>179</v>
    </oc>
    <nc r="O60">
      <v>195</v>
    </nc>
  </rcc>
  <rcc rId="4872" sId="2">
    <oc r="O61">
      <v>259</v>
    </oc>
    <nc r="O61">
      <v>270</v>
    </nc>
  </rcc>
  <rcc rId="4873" sId="2">
    <oc r="O62">
      <v>93</v>
    </oc>
    <nc r="O62">
      <v>100</v>
    </nc>
  </rcc>
  <rcc rId="4874" sId="2">
    <oc r="O64">
      <v>558</v>
    </oc>
    <nc r="O64">
      <v>572</v>
    </nc>
  </rcc>
  <rcc rId="4875" sId="2">
    <oc r="O65">
      <v>202</v>
    </oc>
    <nc r="O65">
      <v>224</v>
    </nc>
  </rcc>
  <rcc rId="4876" sId="2">
    <oc r="O66">
      <v>79</v>
    </oc>
    <nc r="O66">
      <v>81</v>
    </nc>
  </rcc>
  <rcc rId="4877" sId="2">
    <oc r="O67">
      <v>300</v>
    </oc>
    <nc r="O67">
      <v>311</v>
    </nc>
  </rcc>
  <rcc rId="4878" sId="2">
    <oc r="O68">
      <v>106</v>
    </oc>
    <nc r="O68">
      <v>115</v>
    </nc>
  </rcc>
  <rcc rId="4879" sId="2">
    <oc r="O69">
      <v>1324</v>
    </oc>
    <nc r="O69">
      <v>1375</v>
    </nc>
  </rcc>
  <rcc rId="4880" sId="2">
    <oc r="O70">
      <v>93</v>
    </oc>
    <nc r="O70">
      <v>95</v>
    </nc>
  </rcc>
  <rcc rId="4881" sId="2">
    <oc r="O71">
      <v>5584</v>
    </oc>
    <nc r="O71">
      <v>5830</v>
    </nc>
  </rcc>
  <rcc rId="4882" sId="2">
    <oc r="O72">
      <v>348</v>
    </oc>
    <nc r="O72">
      <v>367</v>
    </nc>
  </rcc>
  <rcc rId="4883" sId="2">
    <oc r="O73">
      <v>214</v>
    </oc>
    <nc r="O73">
      <v>225</v>
    </nc>
  </rcc>
  <rcc rId="4884" sId="2">
    <oc r="O74">
      <v>330</v>
    </oc>
    <nc r="O74">
      <v>346</v>
    </nc>
  </rcc>
  <rcc rId="4885" sId="2">
    <oc r="O75">
      <v>810</v>
    </oc>
    <nc r="O75">
      <v>839</v>
    </nc>
  </rcc>
  <rcc rId="4886" sId="2">
    <oc r="O76">
      <v>93</v>
    </oc>
    <nc r="O76">
      <v>95</v>
    </nc>
  </rcc>
  <rcc rId="4887" sId="2">
    <oc r="O77">
      <v>199</v>
    </oc>
    <nc r="O77">
      <v>211</v>
    </nc>
  </rcc>
  <rcc rId="4888" sId="2">
    <oc r="O78">
      <v>3963</v>
    </oc>
    <nc r="O78">
      <v>4109</v>
    </nc>
  </rcc>
  <rcc rId="4889" sId="2">
    <oc r="O79">
      <v>2458</v>
    </oc>
    <nc r="O79">
      <v>2577</v>
    </nc>
  </rcc>
  <rcc rId="4890" sId="2">
    <oc r="Q2">
      <v>320</v>
    </oc>
    <nc r="Q2">
      <v>345</v>
    </nc>
  </rcc>
  <rcc rId="4891" sId="2">
    <oc r="Q3">
      <v>102</v>
    </oc>
    <nc r="Q3">
      <v>108</v>
    </nc>
  </rcc>
  <rcc rId="4892" sId="2">
    <oc r="Q4">
      <v>95</v>
    </oc>
    <nc r="Q4">
      <v>102</v>
    </nc>
  </rcc>
  <rcc rId="4893" sId="2">
    <oc r="Q5">
      <v>243</v>
    </oc>
    <nc r="Q5">
      <v>252</v>
    </nc>
  </rcc>
  <rcc rId="4894" sId="2">
    <oc r="Q7">
      <v>61</v>
    </oc>
    <nc r="Q7">
      <v>64</v>
    </nc>
  </rcc>
  <rcc rId="4895" sId="2">
    <oc r="Q8">
      <v>275</v>
    </oc>
    <nc r="Q8">
      <v>293</v>
    </nc>
  </rcc>
  <rcc rId="4896" sId="2">
    <oc r="Q9">
      <v>35</v>
    </oc>
    <nc r="Q9">
      <v>37</v>
    </nc>
  </rcc>
  <rcc rId="4897" sId="2">
    <oc r="Q10">
      <v>1060</v>
    </oc>
    <nc r="Q10">
      <v>1111</v>
    </nc>
  </rcc>
  <rcc rId="4898" sId="2">
    <oc r="Q11">
      <v>105</v>
    </oc>
    <nc r="Q11">
      <v>109</v>
    </nc>
  </rcc>
  <rcc rId="4899" sId="2">
    <oc r="Q12">
      <v>294</v>
    </oc>
    <nc r="Q12">
      <v>310</v>
    </nc>
  </rcc>
  <rcc rId="4900" sId="2">
    <oc r="Q13">
      <v>411</v>
    </oc>
    <nc r="Q13">
      <v>429</v>
    </nc>
  </rcc>
  <rcc rId="4901" sId="2">
    <oc r="Q14">
      <v>154</v>
    </oc>
    <nc r="Q14">
      <v>159</v>
    </nc>
  </rcc>
  <rcc rId="4902" sId="2">
    <oc r="Q16">
      <v>175</v>
    </oc>
    <nc r="Q16">
      <v>180</v>
    </nc>
  </rcc>
  <rcc rId="4903" sId="2">
    <oc r="Q17">
      <v>1644</v>
    </oc>
    <nc r="Q17">
      <v>1711</v>
    </nc>
  </rcc>
  <rcc rId="4904" sId="2">
    <oc r="Q18">
      <v>3321</v>
    </oc>
    <nc r="Q18">
      <v>3456</v>
    </nc>
  </rcc>
  <rcc rId="4905" sId="2">
    <oc r="Q19">
      <v>390</v>
    </oc>
    <nc r="Q19">
      <v>397</v>
    </nc>
  </rcc>
  <rcc rId="4906" sId="2">
    <oc r="Q20">
      <v>977</v>
    </oc>
    <nc r="Q20">
      <v>1039</v>
    </nc>
  </rcc>
  <rcc rId="4907" sId="2">
    <oc r="Q21">
      <v>318</v>
    </oc>
    <nc r="Q21">
      <v>337</v>
    </nc>
  </rcc>
  <rcc rId="4908" sId="2">
    <oc r="Q22">
      <v>107</v>
    </oc>
    <nc r="Q22">
      <v>112</v>
    </nc>
  </rcc>
  <rcc rId="4909" sId="2">
    <oc r="Q23">
      <v>46</v>
    </oc>
    <nc r="Q23">
      <v>48</v>
    </nc>
  </rcc>
  <rcc rId="4910" sId="2">
    <oc r="Q24">
      <v>363</v>
    </oc>
    <nc r="Q24">
      <v>370</v>
    </nc>
  </rcc>
  <rcc rId="4911" sId="2">
    <oc r="Q26">
      <v>201</v>
    </oc>
    <nc r="Q26">
      <v>207</v>
    </nc>
  </rcc>
  <rcc rId="4912" sId="2">
    <oc r="Q27">
      <v>155</v>
    </oc>
    <nc r="Q27">
      <v>162</v>
    </nc>
  </rcc>
  <rcc rId="4913" sId="2">
    <oc r="Q28">
      <v>104</v>
    </oc>
    <nc r="Q28">
      <v>107</v>
    </nc>
  </rcc>
  <rcc rId="4914" sId="2">
    <oc r="Q29">
      <v>313</v>
    </oc>
    <nc r="Q29">
      <v>317</v>
    </nc>
  </rcc>
  <rcc rId="4915" sId="2">
    <oc r="Q30">
      <v>989</v>
    </oc>
    <nc r="Q30">
      <v>1032</v>
    </nc>
  </rcc>
  <rcc rId="4916" sId="2">
    <oc r="Q31">
      <v>313</v>
    </oc>
    <nc r="Q31">
      <v>331</v>
    </nc>
  </rcc>
  <rcc rId="4917" sId="2">
    <oc r="Q32">
      <v>97</v>
    </oc>
    <nc r="Q32">
      <v>98</v>
    </nc>
  </rcc>
  <rcc rId="4918" sId="2">
    <oc r="Q33">
      <v>82</v>
    </oc>
    <nc r="Q33">
      <v>91</v>
    </nc>
  </rcc>
  <rcc rId="4919" sId="2">
    <oc r="Q34">
      <v>115</v>
    </oc>
    <nc r="Q34">
      <v>119</v>
    </nc>
  </rcc>
  <rcc rId="4920" sId="2">
    <oc r="Q35">
      <v>167</v>
    </oc>
    <nc r="Q35">
      <v>176</v>
    </nc>
  </rcc>
  <rcc rId="4921" sId="2">
    <oc r="Q36">
      <v>125</v>
    </oc>
    <nc r="Q36">
      <v>132</v>
    </nc>
  </rcc>
  <rcc rId="4922" sId="2">
    <oc r="Q37">
      <v>336</v>
    </oc>
    <nc r="Q37">
      <v>349</v>
    </nc>
  </rcc>
  <rcc rId="4923" sId="2">
    <oc r="Q38">
      <v>93</v>
    </oc>
    <nc r="Q38">
      <v>100</v>
    </nc>
  </rcc>
  <rcc rId="4924" sId="2">
    <oc r="Q39">
      <v>290</v>
    </oc>
    <nc r="Q39">
      <v>305</v>
    </nc>
  </rcc>
  <rcc rId="4925" sId="2">
    <oc r="Q40">
      <v>327</v>
    </oc>
    <nc r="Q40">
      <v>334</v>
    </nc>
  </rcc>
  <rcc rId="4926" sId="2">
    <oc r="Q41">
      <v>112</v>
    </oc>
    <nc r="Q41">
      <v>120</v>
    </nc>
  </rcc>
  <rcc rId="4927" sId="2">
    <oc r="Q42">
      <v>119</v>
    </oc>
    <nc r="Q42">
      <v>125</v>
    </nc>
  </rcc>
  <rcc rId="4928" sId="2">
    <oc r="Q43">
      <v>84</v>
    </oc>
    <nc r="Q43">
      <v>90</v>
    </nc>
  </rcc>
  <rcc rId="4929" sId="2">
    <oc r="Q44">
      <v>1681</v>
    </oc>
    <nc r="Q44">
      <v>1753</v>
    </nc>
  </rcc>
  <rcc rId="4930" sId="2">
    <oc r="Q45">
      <v>114</v>
    </oc>
    <nc r="Q45">
      <v>121</v>
    </nc>
  </rcc>
  <rcc rId="4931" sId="2">
    <oc r="Q46">
      <v>349</v>
    </oc>
    <nc r="Q46">
      <v>355</v>
    </nc>
  </rcc>
  <rcc rId="4932" sId="2">
    <oc r="Q47">
      <v>137</v>
    </oc>
    <nc r="Q47">
      <v>152</v>
    </nc>
  </rcc>
  <rcc rId="4933" sId="2">
    <oc r="Q48">
      <v>125</v>
    </oc>
    <nc r="Q48">
      <v>131</v>
    </nc>
  </rcc>
  <rcc rId="4934" sId="2">
    <oc r="Q49">
      <v>203</v>
    </oc>
    <nc r="Q49">
      <v>208</v>
    </nc>
  </rcc>
  <rcc rId="4935" sId="2">
    <oc r="Q50">
      <v>225</v>
    </oc>
    <nc r="Q50">
      <v>229</v>
    </nc>
  </rcc>
  <rcc rId="4936" sId="2">
    <oc r="Q51">
      <v>53</v>
    </oc>
    <nc r="Q51">
      <v>55</v>
    </nc>
  </rcc>
  <rcc rId="4937" sId="2">
    <oc r="Q52">
      <v>183</v>
    </oc>
    <nc r="Q52">
      <v>195</v>
    </nc>
  </rcc>
  <rcc rId="4938" sId="2">
    <oc r="Q53">
      <v>144</v>
    </oc>
    <nc r="Q53">
      <v>148</v>
    </nc>
  </rcc>
  <rcc rId="4939" sId="2">
    <oc r="Q54">
      <v>505</v>
    </oc>
    <nc r="Q54">
      <v>519</v>
    </nc>
  </rcc>
  <rcc rId="4940" sId="2">
    <oc r="Q55">
      <v>188</v>
    </oc>
    <nc r="Q55">
      <v>200</v>
    </nc>
  </rcc>
  <rcc rId="4941" sId="2">
    <oc r="Q56">
      <v>243</v>
    </oc>
    <nc r="Q56">
      <v>255</v>
    </nc>
  </rcc>
  <rcc rId="4942" sId="2">
    <oc r="Q57">
      <v>203</v>
    </oc>
    <nc r="Q57">
      <v>207</v>
    </nc>
  </rcc>
  <rcc rId="4943" sId="2">
    <oc r="Q58">
      <v>211</v>
    </oc>
    <nc r="Q58">
      <v>214</v>
    </nc>
  </rcc>
  <rcc rId="4944" sId="2">
    <oc r="Q59">
      <v>67</v>
    </oc>
    <nc r="Q59">
      <v>72</v>
    </nc>
  </rcc>
  <rcc rId="4945" sId="2">
    <oc r="Q60">
      <v>148</v>
    </oc>
    <nc r="Q60">
      <v>155</v>
    </nc>
  </rcc>
  <rcc rId="4946" sId="2">
    <oc r="Q61">
      <v>244</v>
    </oc>
    <nc r="Q61">
      <v>263</v>
    </nc>
  </rcc>
  <rcc rId="4947" sId="2">
    <oc r="Q62">
      <v>86</v>
    </oc>
    <nc r="Q62">
      <v>91</v>
    </nc>
  </rcc>
  <rcc rId="4948" sId="2">
    <oc r="Q64">
      <v>489</v>
    </oc>
    <nc r="Q64">
      <v>512</v>
    </nc>
  </rcc>
  <rcc rId="4949" sId="2">
    <oc r="Q65">
      <v>222</v>
    </oc>
    <nc r="Q65">
      <v>234</v>
    </nc>
  </rcc>
  <rcc rId="4950" sId="2">
    <oc r="Q66">
      <v>79</v>
    </oc>
    <nc r="Q66">
      <v>83</v>
    </nc>
  </rcc>
  <rcc rId="4951" sId="2">
    <oc r="Q67">
      <v>312</v>
    </oc>
    <nc r="Q67">
      <v>326</v>
    </nc>
  </rcc>
  <rcc rId="4952" sId="2">
    <oc r="Q68">
      <v>87</v>
    </oc>
    <nc r="Q68">
      <v>94</v>
    </nc>
  </rcc>
  <rcc rId="4953" sId="2">
    <oc r="Q69">
      <v>1047</v>
    </oc>
    <nc r="Q69">
      <v>1095</v>
    </nc>
  </rcc>
  <rcc rId="4954" sId="2">
    <oc r="Q70">
      <v>85</v>
    </oc>
    <nc r="Q70">
      <v>89</v>
    </nc>
  </rcc>
  <rcc rId="4955" sId="2">
    <oc r="Q71">
      <v>4584</v>
    </oc>
    <nc r="Q71">
      <v>4760</v>
    </nc>
  </rcc>
  <rcc rId="4956" sId="2">
    <oc r="Q72">
      <v>292</v>
    </oc>
    <nc r="Q72">
      <v>300</v>
    </nc>
  </rcc>
  <rcc rId="4957" sId="2">
    <oc r="Q73">
      <v>186</v>
    </oc>
    <nc r="Q73">
      <v>197</v>
    </nc>
  </rcc>
  <rcc rId="4958" sId="2">
    <oc r="Q74">
      <v>330</v>
    </oc>
    <nc r="Q74">
      <v>337</v>
    </nc>
  </rcc>
  <rcc rId="4959" sId="2">
    <oc r="Q75">
      <v>577</v>
    </oc>
    <nc r="Q75">
      <v>603</v>
    </nc>
  </rcc>
  <rcc rId="4960" sId="2">
    <oc r="Q76">
      <v>78</v>
    </oc>
    <nc r="Q76">
      <v>83</v>
    </nc>
  </rcc>
  <rcc rId="4961" sId="2">
    <oc r="Q77">
      <v>173</v>
    </oc>
    <nc r="Q77">
      <v>182</v>
    </nc>
  </rcc>
  <rcc rId="4962" sId="2">
    <oc r="Q78">
      <v>3494</v>
    </oc>
    <nc r="Q78">
      <v>3621</v>
    </nc>
  </rcc>
  <rcc rId="4963" sId="2">
    <oc r="Q79">
      <v>2144</v>
    </oc>
    <nc r="Q79">
      <v>2239</v>
    </nc>
  </rcc>
  <rcc rId="4964" sId="2">
    <oc r="U2">
      <v>423</v>
    </oc>
    <nc r="U2">
      <v>353</v>
    </nc>
  </rcc>
  <rcc rId="4965" sId="2">
    <oc r="U3">
      <v>157</v>
    </oc>
    <nc r="U3">
      <v>140</v>
    </nc>
  </rcc>
  <rcc rId="4966" sId="2">
    <oc r="U4">
      <v>154</v>
    </oc>
    <nc r="U4">
      <v>136</v>
    </nc>
  </rcc>
  <rcc rId="4967" sId="2">
    <oc r="U5">
      <v>329</v>
    </oc>
    <nc r="U5">
      <v>276</v>
    </nc>
  </rcc>
  <rcc rId="4968" sId="2">
    <oc r="U6">
      <v>106</v>
    </oc>
    <nc r="U6">
      <v>92</v>
    </nc>
  </rcc>
  <rcc rId="4969" sId="2">
    <oc r="U7">
      <v>80</v>
    </oc>
    <nc r="U7">
      <v>78</v>
    </nc>
  </rcc>
  <rcc rId="4970" sId="2">
    <oc r="U8">
      <v>454</v>
    </oc>
    <nc r="U8">
      <v>358</v>
    </nc>
  </rcc>
  <rcc rId="4971" sId="2">
    <oc r="U9">
      <v>71</v>
    </oc>
    <nc r="U9">
      <v>63</v>
    </nc>
  </rcc>
  <rcc rId="4972" sId="2">
    <oc r="U10">
      <v>1504</v>
    </oc>
    <nc r="U10">
      <v>1263</v>
    </nc>
  </rcc>
  <rcc rId="4973" sId="2">
    <oc r="U11">
      <v>148</v>
    </oc>
    <nc r="U11">
      <v>120</v>
    </nc>
  </rcc>
  <rcc rId="4974" sId="2">
    <oc r="U12">
      <v>390</v>
    </oc>
    <nc r="U12">
      <v>329</v>
    </nc>
  </rcc>
  <rcc rId="4975" sId="2">
    <oc r="U13">
      <v>550</v>
    </oc>
    <nc r="U13">
      <v>472</v>
    </nc>
  </rcc>
  <rcc rId="4976" sId="2">
    <oc r="U14">
      <v>210</v>
    </oc>
    <nc r="U14">
      <v>176</v>
    </nc>
  </rcc>
  <rcc rId="4977" sId="2">
    <oc r="U15">
      <v>75</v>
    </oc>
    <nc r="U15">
      <v>60</v>
    </nc>
  </rcc>
  <rcc rId="4978" sId="2">
    <oc r="U16">
      <v>263</v>
    </oc>
    <nc r="U16">
      <v>208</v>
    </nc>
  </rcc>
  <rcc rId="4979" sId="2">
    <oc r="U17">
      <v>2561</v>
    </oc>
    <nc r="U17">
      <v>2041</v>
    </nc>
  </rcc>
  <rcc rId="4980" sId="2">
    <oc r="U18">
      <v>4645</v>
    </oc>
    <nc r="U18">
      <v>3786</v>
    </nc>
  </rcc>
  <rcc rId="4981" sId="2">
    <oc r="U19">
      <v>541</v>
    </oc>
    <nc r="U19">
      <v>428</v>
    </nc>
  </rcc>
  <rcc rId="4982" sId="2">
    <oc r="U20">
      <v>1303</v>
    </oc>
    <nc r="U20">
      <v>1098</v>
    </nc>
  </rcc>
  <rcc rId="4983" sId="2">
    <oc r="U21">
      <v>493</v>
    </oc>
    <nc r="U21">
      <v>397</v>
    </nc>
  </rcc>
  <rcc rId="4984" sId="2">
    <oc r="U22">
      <v>137</v>
    </oc>
    <nc r="U22">
      <v>118</v>
    </nc>
  </rcc>
  <rcc rId="4985" sId="2">
    <oc r="U23">
      <v>73</v>
    </oc>
    <nc r="U23">
      <v>56</v>
    </nc>
  </rcc>
  <rcc rId="4986" sId="2">
    <oc r="U24">
      <v>436</v>
    </oc>
    <nc r="U24">
      <v>385</v>
    </nc>
  </rcc>
  <rcc rId="4987" sId="2">
    <oc r="U25">
      <v>79</v>
    </oc>
    <nc r="U25">
      <v>62</v>
    </nc>
  </rcc>
  <rcc rId="4988" sId="2">
    <oc r="U26">
      <v>283</v>
    </oc>
    <nc r="U26">
      <v>230</v>
    </nc>
  </rcc>
  <rcc rId="4989" sId="2">
    <oc r="U27">
      <v>238</v>
    </oc>
    <nc r="U27">
      <v>209</v>
    </nc>
  </rcc>
  <rcc rId="4990" sId="2">
    <oc r="U28">
      <v>158</v>
    </oc>
    <nc r="U28">
      <v>134</v>
    </nc>
  </rcc>
  <rcc rId="4991" sId="2">
    <oc r="U29">
      <v>416</v>
    </oc>
    <nc r="U29">
      <v>340</v>
    </nc>
  </rcc>
  <rcc rId="4992" sId="2">
    <oc r="U30">
      <v>1627</v>
    </oc>
    <nc r="U30">
      <v>1388</v>
    </nc>
  </rcc>
  <rcc rId="4993" sId="2">
    <oc r="U31">
      <v>428</v>
    </oc>
    <nc r="U31">
      <v>355</v>
    </nc>
  </rcc>
  <rcc rId="4994" sId="2">
    <oc r="U32">
      <v>157</v>
    </oc>
    <nc r="U32">
      <v>122</v>
    </nc>
  </rcc>
  <rcc rId="4995" sId="2">
    <oc r="U33">
      <v>127</v>
    </oc>
    <nc r="U33">
      <v>111</v>
    </nc>
  </rcc>
  <rcc rId="4996" sId="2">
    <oc r="U34">
      <v>152</v>
    </oc>
    <nc r="U34">
      <v>115</v>
    </nc>
  </rcc>
  <rcc rId="4997" sId="2">
    <oc r="U35">
      <v>205</v>
    </oc>
    <nc r="U35">
      <v>162</v>
    </nc>
  </rcc>
  <rcc rId="4998" sId="2">
    <oc r="U36">
      <v>141</v>
    </oc>
    <nc r="U36">
      <v>129</v>
    </nc>
  </rcc>
  <rcc rId="4999" sId="2">
    <oc r="U37">
      <v>540</v>
    </oc>
    <nc r="U37">
      <v>447</v>
    </nc>
  </rcc>
  <rcc rId="5000" sId="2">
    <oc r="U38">
      <v>118</v>
    </oc>
    <nc r="U38">
      <v>111</v>
    </nc>
  </rcc>
  <rcc rId="5001" sId="2">
    <oc r="U39">
      <v>380</v>
    </oc>
    <nc r="U39">
      <v>309</v>
    </nc>
  </rcc>
  <rcc rId="5002" sId="2">
    <oc r="U40">
      <v>577</v>
    </oc>
    <nc r="U40">
      <v>454</v>
    </nc>
  </rcc>
  <rcc rId="5003" sId="2">
    <oc r="U41">
      <v>167</v>
    </oc>
    <nc r="U41">
      <v>134</v>
    </nc>
  </rcc>
  <rcc rId="5004" sId="2">
    <oc r="U42">
      <v>161</v>
    </oc>
    <nc r="U42">
      <v>141</v>
    </nc>
  </rcc>
  <rcc rId="5005" sId="2">
    <oc r="U43">
      <v>100</v>
    </oc>
    <nc r="U43">
      <v>84</v>
    </nc>
  </rcc>
  <rcc rId="5006" sId="2">
    <oc r="U44">
      <v>2519</v>
    </oc>
    <nc r="U44">
      <v>2114</v>
    </nc>
  </rcc>
  <rcc rId="5007" sId="2">
    <oc r="U45">
      <v>145</v>
    </oc>
    <nc r="U45">
      <v>120</v>
    </nc>
  </rcc>
  <rcc rId="5008" sId="2">
    <oc r="U46">
      <v>577</v>
    </oc>
    <nc r="U46">
      <v>458</v>
    </nc>
  </rcc>
  <rcc rId="5009" sId="2">
    <oc r="U47">
      <v>228</v>
    </oc>
    <nc r="U47">
      <v>188</v>
    </nc>
  </rcc>
  <rcc rId="5010" sId="2">
    <oc r="U48">
      <v>147</v>
    </oc>
    <nc r="U48">
      <v>124</v>
    </nc>
  </rcc>
  <rcc rId="5011" sId="2">
    <oc r="U49">
      <v>242</v>
    </oc>
    <nc r="U49">
      <v>224</v>
    </nc>
  </rcc>
  <rcc rId="5012" sId="2">
    <oc r="U50">
      <v>303</v>
    </oc>
    <nc r="U50">
      <v>245</v>
    </nc>
  </rcc>
  <rcc rId="5013" sId="2">
    <oc r="U51">
      <v>70</v>
    </oc>
    <nc r="U51">
      <v>60</v>
    </nc>
  </rcc>
  <rcc rId="5014" sId="2">
    <oc r="U52">
      <v>236</v>
    </oc>
    <nc r="U52">
      <v>194</v>
    </nc>
  </rcc>
  <rcc rId="5015" sId="2">
    <oc r="U53">
      <v>207</v>
    </oc>
    <nc r="U53">
      <v>166</v>
    </nc>
  </rcc>
  <rcc rId="5016" sId="2">
    <oc r="U54">
      <v>753</v>
    </oc>
    <nc r="U54">
      <v>608</v>
    </nc>
  </rcc>
  <rcc rId="5017" sId="2">
    <oc r="U55">
      <v>242</v>
    </oc>
    <nc r="U55">
      <v>201</v>
    </nc>
  </rcc>
  <rcc rId="5018" sId="2">
    <oc r="U56">
      <v>375</v>
    </oc>
    <nc r="U56">
      <v>298</v>
    </nc>
  </rcc>
  <rcc rId="5019" sId="2">
    <oc r="U57">
      <v>319</v>
    </oc>
    <nc r="U57">
      <v>253</v>
    </nc>
  </rcc>
  <rcc rId="5020" sId="2">
    <oc r="U58">
      <v>301</v>
    </oc>
    <nc r="U58">
      <v>250</v>
    </nc>
  </rcc>
  <rcc rId="5021" sId="2">
    <oc r="U59">
      <v>92</v>
    </oc>
    <nc r="U59">
      <v>75</v>
    </nc>
  </rcc>
  <rcc rId="5022" sId="2">
    <oc r="U60">
      <v>205</v>
    </oc>
    <nc r="U60">
      <v>158</v>
    </nc>
  </rcc>
  <rcc rId="5023" sId="2">
    <oc r="U61">
      <v>323</v>
    </oc>
    <nc r="U61">
      <v>273</v>
    </nc>
  </rcc>
  <rcc rId="5024" sId="2">
    <oc r="U62">
      <v>133</v>
    </oc>
    <nc r="U62">
      <v>101</v>
    </nc>
  </rcc>
  <rcc rId="5025" sId="2">
    <oc r="U63">
      <v>115</v>
    </oc>
    <nc r="U63">
      <v>90</v>
    </nc>
  </rcc>
  <rcc rId="5026" sId="2">
    <oc r="U64">
      <v>649</v>
    </oc>
    <nc r="U64">
      <v>542</v>
    </nc>
  </rcc>
  <rcc rId="5027" sId="2">
    <oc r="U65">
      <v>318</v>
    </oc>
    <nc r="U65">
      <v>261</v>
    </nc>
  </rcc>
  <rcc rId="5028" sId="2">
    <oc r="U66">
      <v>115</v>
    </oc>
    <nc r="U66">
      <v>100</v>
    </nc>
  </rcc>
  <rcc rId="5029" sId="2">
    <oc r="U67">
      <v>468</v>
    </oc>
    <nc r="U67">
      <v>365</v>
    </nc>
  </rcc>
  <rcc rId="5030" sId="2">
    <oc r="U68">
      <v>99</v>
    </oc>
    <nc r="U68">
      <v>104</v>
    </nc>
  </rcc>
  <rcc rId="5031" sId="2">
    <oc r="U69">
      <v>1636</v>
    </oc>
    <nc r="U69">
      <v>1372</v>
    </nc>
  </rcc>
  <rcc rId="5032" sId="2">
    <oc r="U70">
      <v>113</v>
    </oc>
    <nc r="U70">
      <v>97</v>
    </nc>
  </rcc>
  <rcc rId="5033" sId="2">
    <oc r="U71">
      <v>7143</v>
    </oc>
    <nc r="U71">
      <v>5873</v>
    </nc>
  </rcc>
  <rcc rId="5034" sId="2">
    <oc r="U72">
      <v>447</v>
    </oc>
    <nc r="U72">
      <v>374</v>
    </nc>
  </rcc>
  <rcc rId="5035" sId="2">
    <oc r="U73">
      <v>271</v>
    </oc>
    <nc r="U73">
      <v>218</v>
    </nc>
  </rcc>
  <rcc rId="5036" sId="2">
    <oc r="U74">
      <v>441</v>
    </oc>
    <nc r="U74">
      <v>350</v>
    </nc>
  </rcc>
  <rcc rId="5037" sId="2">
    <oc r="U75">
      <v>913</v>
    </oc>
    <nc r="U75">
      <v>770</v>
    </nc>
  </rcc>
  <rcc rId="5038" sId="2">
    <oc r="U76">
      <v>124</v>
    </oc>
    <nc r="U76">
      <v>102</v>
    </nc>
  </rcc>
  <rcc rId="5039" sId="2">
    <oc r="U77">
      <v>249</v>
    </oc>
    <nc r="U77">
      <v>215</v>
    </nc>
  </rcc>
  <rcc rId="5040" sId="2">
    <oc r="U78">
      <v>5047</v>
    </oc>
    <nc r="U78">
      <v>4169</v>
    </nc>
  </rcc>
  <rcc rId="5041" sId="2">
    <oc r="U79">
      <v>3369</v>
    </oc>
    <nc r="U79">
      <v>2759</v>
    </nc>
  </rcc>
  <rcc rId="5042" sId="2">
    <oc r="W2">
      <v>343</v>
    </oc>
    <nc r="W2">
      <v>347</v>
    </nc>
  </rcc>
  <rcc rId="5043" sId="2">
    <oc r="W3">
      <v>128</v>
    </oc>
    <nc r="W3">
      <v>134</v>
    </nc>
  </rcc>
  <rcc rId="5044" sId="2">
    <oc r="W4">
      <v>113</v>
    </oc>
    <nc r="W4">
      <v>119</v>
    </nc>
  </rcc>
  <rcc rId="5045" sId="2">
    <oc r="W5">
      <v>273</v>
    </oc>
    <nc r="W5">
      <v>282</v>
    </nc>
  </rcc>
  <rcc rId="5046" sId="2">
    <oc r="W6">
      <v>98</v>
    </oc>
    <nc r="W6">
      <v>101</v>
    </nc>
  </rcc>
  <rcc rId="5047" sId="2">
    <oc r="W8">
      <v>333</v>
    </oc>
    <nc r="W8">
      <v>345</v>
    </nc>
  </rcc>
  <rcc rId="5048" sId="2">
    <oc r="W9">
      <v>51</v>
    </oc>
    <nc r="W9">
      <v>53</v>
    </nc>
  </rcc>
  <rcc rId="5049" sId="2">
    <oc r="W10">
      <v>1078</v>
    </oc>
    <nc r="W10">
      <v>1084</v>
    </nc>
  </rcc>
  <rcc rId="5050" sId="2">
    <oc r="W11">
      <v>112</v>
    </oc>
    <nc r="W11">
      <v>117</v>
    </nc>
  </rcc>
  <rcc rId="5051" sId="2">
    <oc r="W12">
      <v>304</v>
    </oc>
    <nc r="W12">
      <v>313</v>
    </nc>
  </rcc>
  <rcc rId="5052" sId="2">
    <oc r="W13">
      <v>377</v>
    </oc>
    <nc r="W13">
      <v>403</v>
    </nc>
  </rcc>
  <rcc rId="5053" sId="2">
    <oc r="W14">
      <v>141</v>
    </oc>
    <nc r="W14">
      <v>148</v>
    </nc>
  </rcc>
  <rcc rId="5054" sId="2">
    <oc r="W15">
      <v>49</v>
    </oc>
    <nc r="W15">
      <v>51</v>
    </nc>
  </rcc>
  <rcc rId="5055" sId="2">
    <oc r="W16">
      <v>184</v>
    </oc>
    <nc r="W16">
      <v>185</v>
    </nc>
  </rcc>
  <rcc rId="5056" sId="2">
    <oc r="W17">
      <v>1720</v>
    </oc>
    <nc r="W17">
      <v>1761</v>
    </nc>
  </rcc>
  <rcc rId="5057" sId="2">
    <oc r="W18">
      <v>3350</v>
    </oc>
    <nc r="W18">
      <v>3454</v>
    </nc>
  </rcc>
  <rcc rId="5058" sId="2">
    <oc r="W19">
      <v>399</v>
    </oc>
    <nc r="W19">
      <v>407</v>
    </nc>
  </rcc>
  <rcc rId="5059" sId="2">
    <oc r="W20">
      <v>892</v>
    </oc>
    <nc r="W20">
      <v>913</v>
    </nc>
  </rcc>
  <rcc rId="5060" sId="2">
    <oc r="W21">
      <v>364</v>
    </oc>
    <nc r="W21">
      <v>387</v>
    </nc>
  </rcc>
  <rcc rId="5061" sId="2">
    <oc r="W22">
      <v>115</v>
    </oc>
    <nc r="W22">
      <v>123</v>
    </nc>
  </rcc>
  <rcc rId="5062" sId="2">
    <oc r="W23">
      <v>57</v>
    </oc>
    <nc r="W23">
      <v>59</v>
    </nc>
  </rcc>
  <rcc rId="5063" sId="2">
    <oc r="W24">
      <v>330</v>
    </oc>
    <nc r="W24">
      <v>344</v>
    </nc>
  </rcc>
  <rcc rId="5064" sId="2">
    <oc r="W25">
      <v>56</v>
    </oc>
    <nc r="W25">
      <v>58</v>
    </nc>
  </rcc>
  <rcc rId="5065" sId="2">
    <oc r="W26">
      <v>200</v>
    </oc>
    <nc r="W26">
      <v>203</v>
    </nc>
  </rcc>
  <rcc rId="5066" sId="2">
    <oc r="W27">
      <v>176</v>
    </oc>
    <nc r="W27">
      <v>184</v>
    </nc>
  </rcc>
  <rcc rId="5067" sId="2">
    <oc r="W28">
      <v>127</v>
    </oc>
    <nc r="W28">
      <v>132</v>
    </nc>
  </rcc>
  <rcc rId="5068" sId="2">
    <oc r="W29">
      <v>285</v>
    </oc>
    <nc r="W29">
      <v>286</v>
    </nc>
  </rcc>
  <rcc rId="5069" sId="2">
    <oc r="W30">
      <v>1220</v>
    </oc>
    <nc r="W30">
      <v>1229</v>
    </nc>
  </rcc>
  <rcc rId="5070" sId="2">
    <oc r="W31">
      <v>336</v>
    </oc>
    <nc r="W31">
      <v>343</v>
    </nc>
  </rcc>
  <rcc rId="5071" sId="2">
    <oc r="W32">
      <v>117</v>
    </oc>
    <nc r="W32">
      <v>125</v>
    </nc>
  </rcc>
  <rcc rId="5072" sId="2">
    <oc r="W34">
      <v>115</v>
    </oc>
    <nc r="W34">
      <v>119</v>
    </nc>
  </rcc>
  <rcc rId="5073" sId="2">
    <oc r="W35">
      <v>175</v>
    </oc>
    <nc r="W35">
      <v>178</v>
    </nc>
  </rcc>
  <rcc rId="5074" sId="2">
    <oc r="W36">
      <v>110</v>
    </oc>
    <nc r="W36">
      <v>112</v>
    </nc>
  </rcc>
  <rcc rId="5075" sId="2">
    <oc r="W37">
      <v>346</v>
    </oc>
    <nc r="W37">
      <v>351</v>
    </nc>
  </rcc>
  <rcc rId="5076" sId="2">
    <oc r="W38">
      <v>93</v>
    </oc>
    <nc r="W38">
      <v>103</v>
    </nc>
  </rcc>
  <rcc rId="5077" sId="2">
    <oc r="W39">
      <v>323</v>
    </oc>
    <nc r="W39">
      <v>333</v>
    </nc>
  </rcc>
  <rcc rId="5078" sId="2">
    <oc r="W40">
      <v>382</v>
    </oc>
    <nc r="W40">
      <v>388</v>
    </nc>
  </rcc>
  <rcc rId="5079" sId="2">
    <oc r="W41">
      <v>123</v>
    </oc>
    <nc r="W41">
      <v>128</v>
    </nc>
  </rcc>
  <rcc rId="5080" sId="2">
    <oc r="W42">
      <v>126</v>
    </oc>
    <nc r="W42">
      <v>131</v>
    </nc>
  </rcc>
  <rcc rId="5081" sId="2">
    <oc r="W43">
      <v>82</v>
    </oc>
    <nc r="W43">
      <v>86</v>
    </nc>
  </rcc>
  <rcc rId="5082" sId="2">
    <oc r="W44">
      <v>1806</v>
    </oc>
    <nc r="W44">
      <v>1819</v>
    </nc>
  </rcc>
  <rcc rId="5083" sId="2">
    <oc r="W45">
      <v>110</v>
    </oc>
    <nc r="W45">
      <v>116</v>
    </nc>
  </rcc>
  <rcc rId="5084" sId="2">
    <oc r="W46">
      <v>419</v>
    </oc>
    <nc r="W46">
      <v>426</v>
    </nc>
  </rcc>
  <rcc rId="5085" sId="2">
    <oc r="W47">
      <v>180</v>
    </oc>
    <nc r="W47">
      <v>188</v>
    </nc>
  </rcc>
  <rcc rId="5086" sId="2">
    <oc r="W48">
      <v>126</v>
    </oc>
    <nc r="W48">
      <v>129</v>
    </nc>
  </rcc>
  <rcc rId="5087" sId="2">
    <oc r="W49">
      <v>222</v>
    </oc>
    <nc r="W49">
      <v>236</v>
    </nc>
  </rcc>
  <rcc rId="5088" sId="2">
    <oc r="W50">
      <v>244</v>
    </oc>
    <nc r="W50">
      <v>248</v>
    </nc>
  </rcc>
  <rcc rId="5089" sId="2">
    <oc r="W51">
      <v>65</v>
    </oc>
    <nc r="W51">
      <v>66</v>
    </nc>
  </rcc>
  <rcc rId="5090" sId="2">
    <oc r="W52">
      <v>188</v>
    </oc>
    <nc r="W52">
      <v>190</v>
    </nc>
  </rcc>
  <rcc rId="5091" sId="2">
    <oc r="W53">
      <v>178</v>
    </oc>
    <nc r="W53">
      <v>186</v>
    </nc>
  </rcc>
  <rcc rId="5092" sId="2">
    <oc r="W54">
      <v>573</v>
    </oc>
    <nc r="W54">
      <v>580</v>
    </nc>
  </rcc>
  <rcc rId="5093" sId="2">
    <oc r="W55">
      <v>180</v>
    </oc>
    <nc r="W55">
      <v>186</v>
    </nc>
  </rcc>
  <rcc rId="5094" sId="2">
    <oc r="W56">
      <v>286</v>
    </oc>
    <nc r="W56">
      <v>293</v>
    </nc>
  </rcc>
  <rcc rId="5095" sId="2">
    <oc r="W57">
      <v>253</v>
    </oc>
    <nc r="W57">
      <v>259</v>
    </nc>
  </rcc>
  <rcc rId="5096" sId="2">
    <oc r="W58">
      <v>217</v>
    </oc>
    <nc r="W58">
      <v>225</v>
    </nc>
  </rcc>
  <rcc rId="5097" sId="2">
    <oc r="W59">
      <v>80</v>
    </oc>
    <nc r="W59">
      <v>84</v>
    </nc>
  </rcc>
  <rcc rId="5098" sId="2">
    <oc r="W60">
      <v>168</v>
    </oc>
    <nc r="W60">
      <v>170</v>
    </nc>
  </rcc>
  <rcc rId="5099" sId="2">
    <oc r="W61">
      <v>262</v>
    </oc>
    <nc r="W61">
      <v>269</v>
    </nc>
  </rcc>
  <rcc rId="5100" sId="2">
    <oc r="W64">
      <v>535</v>
    </oc>
    <nc r="W64">
      <v>556</v>
    </nc>
  </rcc>
  <rcc rId="5101" sId="2">
    <oc r="W65">
      <v>238</v>
    </oc>
    <nc r="W65">
      <v>244</v>
    </nc>
  </rcc>
  <rcc rId="5102" sId="2">
    <oc r="W66">
      <v>103</v>
    </oc>
    <nc r="W66">
      <v>104</v>
    </nc>
  </rcc>
  <rcc rId="5103" sId="2">
    <oc r="W67">
      <v>356</v>
    </oc>
    <nc r="W67">
      <v>365</v>
    </nc>
  </rcc>
  <rcc rId="5104" sId="2">
    <oc r="W68">
      <v>73</v>
    </oc>
    <nc r="W68">
      <v>83</v>
    </nc>
  </rcc>
  <rcc rId="5105" sId="2">
    <oc r="W69">
      <v>1223</v>
    </oc>
    <nc r="W69">
      <v>1264</v>
    </nc>
  </rcc>
  <rcc rId="5106" sId="2">
    <oc r="W70">
      <v>103</v>
    </oc>
    <nc r="W70">
      <v>109</v>
    </nc>
  </rcc>
  <rcc rId="5107" sId="2">
    <oc r="W71">
      <v>4619</v>
    </oc>
    <nc r="W71">
      <v>4725</v>
    </nc>
  </rcc>
  <rcc rId="5108" sId="2">
    <oc r="W72">
      <v>328</v>
    </oc>
    <nc r="W72">
      <v>339</v>
    </nc>
  </rcc>
  <rcc rId="5109" sId="2">
    <oc r="W73">
      <v>200</v>
    </oc>
    <nc r="W73">
      <v>201</v>
    </nc>
  </rcc>
  <rcc rId="5110" sId="2">
    <oc r="W74">
      <v>322</v>
    </oc>
    <nc r="W74">
      <v>331</v>
    </nc>
  </rcc>
  <rcc rId="5111" sId="2">
    <oc r="W75">
      <v>632</v>
    </oc>
    <nc r="W75">
      <v>637</v>
    </nc>
  </rcc>
  <rcc rId="5112" sId="2">
    <oc r="W78">
      <v>3526</v>
    </oc>
    <nc r="W78">
      <v>3583</v>
    </nc>
  </rcc>
  <rcc rId="5113" sId="2">
    <oc r="W79">
      <v>2376</v>
    </oc>
    <nc r="W79">
      <v>2503</v>
    </nc>
  </rcc>
  <rcc rId="5114" sId="2">
    <oc r="S2">
      <v>351</v>
    </oc>
    <nc r="S2">
      <v>358</v>
    </nc>
  </rcc>
  <rcc rId="5115" sId="2">
    <oc r="S3">
      <v>137</v>
    </oc>
    <nc r="S3">
      <v>142</v>
    </nc>
  </rcc>
  <rcc rId="5116" sId="2">
    <oc r="S4">
      <v>116</v>
    </oc>
    <nc r="S4">
      <v>124</v>
    </nc>
  </rcc>
  <rcc rId="5117" sId="2">
    <oc r="S5">
      <v>285</v>
    </oc>
    <nc r="S5">
      <v>297</v>
    </nc>
  </rcc>
  <rcc rId="5118" sId="2">
    <oc r="S6">
      <v>97</v>
    </oc>
    <nc r="S6">
      <v>101</v>
    </nc>
  </rcc>
  <rcc rId="5119" sId="2">
    <oc r="S7">
      <v>84</v>
    </oc>
    <nc r="S7">
      <v>89</v>
    </nc>
  </rcc>
  <rcc rId="5120" sId="2">
    <oc r="S8">
      <v>349</v>
    </oc>
    <nc r="S8">
      <v>359</v>
    </nc>
  </rcc>
  <rcc rId="5121" sId="2">
    <oc r="S9">
      <v>55</v>
    </oc>
    <nc r="S9">
      <v>58</v>
    </nc>
  </rcc>
  <rcc rId="5122" sId="2">
    <oc r="S10">
      <v>1199</v>
    </oc>
    <nc r="S10">
      <v>1227</v>
    </nc>
  </rcc>
  <rcc rId="5123" sId="2">
    <oc r="S11">
      <v>111</v>
    </oc>
    <nc r="S11">
      <v>116</v>
    </nc>
  </rcc>
  <rcc rId="5124" sId="2">
    <oc r="S12">
      <v>329</v>
    </oc>
    <nc r="S12">
      <v>341</v>
    </nc>
  </rcc>
  <rcc rId="5125" sId="2">
    <oc r="S13">
      <v>420</v>
    </oc>
    <nc r="S13">
      <v>444</v>
    </nc>
  </rcc>
  <rcc rId="5126" sId="2">
    <oc r="S14">
      <v>159</v>
    </oc>
    <nc r="S14">
      <v>164</v>
    </nc>
  </rcc>
  <rcc rId="5127" sId="2">
    <oc r="S15">
      <v>59</v>
    </oc>
    <nc r="S15">
      <v>62</v>
    </nc>
  </rcc>
  <rcc rId="5128" sId="2">
    <oc r="S16">
      <v>194</v>
    </oc>
    <nc r="S16">
      <v>197</v>
    </nc>
  </rcc>
  <rcc rId="5129" sId="2">
    <oc r="S17">
      <v>2018</v>
    </oc>
    <nc r="S17">
      <v>2106</v>
    </nc>
  </rcc>
  <rcc rId="5130" sId="2">
    <oc r="S18">
      <v>3976</v>
    </oc>
    <nc r="S18">
      <v>4102</v>
    </nc>
  </rcc>
  <rcc rId="5131" sId="2">
    <oc r="S19">
      <v>415</v>
    </oc>
    <nc r="S19">
      <v>427</v>
    </nc>
  </rcc>
  <rcc rId="5132" sId="2">
    <oc r="S20">
      <v>1041</v>
    </oc>
    <nc r="S20">
      <v>1093</v>
    </nc>
  </rcc>
  <rcc rId="5133" sId="2">
    <oc r="S21">
      <v>370</v>
    </oc>
    <nc r="S21">
      <v>394</v>
    </nc>
  </rcc>
  <rcc rId="5134" sId="2">
    <oc r="S22">
      <v>120</v>
    </oc>
    <nc r="S22">
      <v>128</v>
    </nc>
  </rcc>
  <rcc rId="5135" sId="2">
    <oc r="S23">
      <v>58</v>
    </oc>
    <nc r="S23">
      <v>60</v>
    </nc>
  </rcc>
  <rcc rId="5136" sId="2">
    <oc r="S24">
      <v>349</v>
    </oc>
    <nc r="S24">
      <v>361</v>
    </nc>
  </rcc>
  <rcc rId="5137" sId="2">
    <oc r="S25">
      <v>58</v>
    </oc>
    <nc r="S25">
      <v>61</v>
    </nc>
  </rcc>
  <rcc rId="5138" sId="2">
    <oc r="S27">
      <v>175</v>
    </oc>
    <nc r="S27">
      <v>183</v>
    </nc>
  </rcc>
  <rcc rId="5139" sId="2">
    <oc r="S28">
      <v>140</v>
    </oc>
    <nc r="S28">
      <v>145</v>
    </nc>
  </rcc>
  <rcc rId="5140" sId="2">
    <oc r="S29">
      <v>300</v>
    </oc>
    <nc r="S29">
      <v>304</v>
    </nc>
  </rcc>
  <rcc rId="5141" sId="2">
    <oc r="S30">
      <v>1356</v>
    </oc>
    <nc r="S30">
      <v>1414</v>
    </nc>
  </rcc>
  <rcc rId="5142" sId="2">
    <oc r="S31">
      <v>339</v>
    </oc>
    <nc r="S31">
      <v>355</v>
    </nc>
  </rcc>
  <rcc rId="5143" sId="2">
    <oc r="S32">
      <v>119</v>
    </oc>
    <nc r="S32">
      <v>127</v>
    </nc>
  </rcc>
  <rcc rId="5144" sId="2">
    <oc r="S33">
      <v>109</v>
    </oc>
    <nc r="S33">
      <v>111</v>
    </nc>
  </rcc>
  <rcc rId="5145" sId="2">
    <oc r="S34">
      <v>120</v>
    </oc>
    <nc r="S34">
      <v>124</v>
    </nc>
  </rcc>
  <rcc rId="5146" sId="2">
    <oc r="S35">
      <v>188</v>
    </oc>
    <nc r="S35">
      <v>194</v>
    </nc>
  </rcc>
  <rcc rId="5147" sId="2">
    <oc r="S36">
      <v>109</v>
    </oc>
    <nc r="S36">
      <v>124</v>
    </nc>
  </rcc>
  <rcc rId="5148" sId="2">
    <oc r="S37">
      <v>402</v>
    </oc>
    <nc r="S37">
      <v>412</v>
    </nc>
  </rcc>
  <rcc rId="5149" sId="2">
    <oc r="S38">
      <v>95</v>
    </oc>
    <nc r="S38">
      <v>104</v>
    </nc>
  </rcc>
  <rcc rId="5150" sId="2">
    <oc r="S39">
      <v>326</v>
    </oc>
    <nc r="S39">
      <v>339</v>
    </nc>
  </rcc>
  <rcc rId="5151" sId="2">
    <oc r="S40">
      <v>409</v>
    </oc>
    <nc r="S40">
      <v>417</v>
    </nc>
  </rcc>
  <rcc rId="5152" sId="2">
    <oc r="S41">
      <v>134</v>
    </oc>
    <nc r="S41">
      <v>140</v>
    </nc>
  </rcc>
  <rcc rId="5153" sId="2">
    <oc r="S42">
      <v>137</v>
    </oc>
    <nc r="S42">
      <v>145</v>
    </nc>
  </rcc>
  <rcc rId="5154" sId="2">
    <oc r="S43">
      <v>83</v>
    </oc>
    <nc r="S43">
      <v>87</v>
    </nc>
  </rcc>
  <rcc rId="5155" sId="2">
    <oc r="S44">
      <v>2004</v>
    </oc>
    <nc r="S44">
      <v>2084</v>
    </nc>
  </rcc>
  <rcc rId="5156" sId="2">
    <oc r="S45">
      <v>115</v>
    </oc>
    <nc r="S45">
      <v>124</v>
    </nc>
  </rcc>
  <rcc rId="5157" sId="2">
    <oc r="S46">
      <v>456</v>
    </oc>
    <nc r="S46">
      <v>470</v>
    </nc>
  </rcc>
  <rcc rId="5158" sId="2">
    <oc r="S47">
      <v>196</v>
    </oc>
    <nc r="S47">
      <v>204</v>
    </nc>
  </rcc>
  <rcc rId="5159" sId="2">
    <oc r="S48">
      <v>128</v>
    </oc>
    <nc r="S48">
      <v>132</v>
    </nc>
  </rcc>
  <rcc rId="5160" sId="2">
    <oc r="S49">
      <v>222</v>
    </oc>
    <nc r="S49">
      <v>235</v>
    </nc>
  </rcc>
  <rcc rId="5161" sId="2">
    <oc r="S50">
      <v>244</v>
    </oc>
    <nc r="S50">
      <v>254</v>
    </nc>
  </rcc>
  <rcc rId="5162" sId="2">
    <oc r="S51">
      <v>64</v>
    </oc>
    <nc r="S51">
      <v>66</v>
    </nc>
  </rcc>
  <rcc rId="5163" sId="2">
    <oc r="S52">
      <v>193</v>
    </oc>
    <nc r="S52">
      <v>198</v>
    </nc>
  </rcc>
  <rcc rId="5164" sId="2">
    <oc r="S53">
      <v>177</v>
    </oc>
    <nc r="S53">
      <v>185</v>
    </nc>
  </rcc>
  <rcc rId="5165" sId="2">
    <oc r="S54">
      <v>577</v>
    </oc>
    <nc r="S54">
      <v>598</v>
    </nc>
  </rcc>
  <rcc rId="5166" sId="2">
    <oc r="S55">
      <v>183</v>
    </oc>
    <nc r="S55">
      <v>197</v>
    </nc>
  </rcc>
  <rcc rId="5167" sId="2">
    <oc r="S56">
      <v>307</v>
    </oc>
    <nc r="S56">
      <v>315</v>
    </nc>
  </rcc>
  <rcc rId="5168" sId="2">
    <oc r="S57">
      <v>277</v>
    </oc>
    <nc r="S57">
      <v>282</v>
    </nc>
  </rcc>
  <rcc rId="5169" sId="2">
    <oc r="S58">
      <v>241</v>
    </oc>
    <nc r="S58">
      <v>255</v>
    </nc>
  </rcc>
  <rcc rId="5170" sId="2">
    <oc r="S59">
      <v>79</v>
    </oc>
    <nc r="S59">
      <v>83</v>
    </nc>
  </rcc>
  <rcc rId="5171" sId="2">
    <oc r="S60">
      <v>175</v>
    </oc>
    <nc r="S60">
      <v>177</v>
    </nc>
  </rcc>
  <rcc rId="5172" sId="2">
    <oc r="S61">
      <v>277</v>
    </oc>
    <nc r="S61">
      <v>287</v>
    </nc>
  </rcc>
  <rcc rId="5173" sId="2">
    <oc r="S62">
      <v>111</v>
    </oc>
    <nc r="S62">
      <v>115</v>
    </nc>
  </rcc>
  <rcc rId="5174" sId="2">
    <oc r="S64">
      <v>536</v>
    </oc>
    <nc r="S64">
      <v>563</v>
    </nc>
  </rcc>
  <rcc rId="5175" sId="2">
    <oc r="S65">
      <v>261</v>
    </oc>
    <nc r="S65">
      <v>272</v>
    </nc>
  </rcc>
  <rcc rId="5176" sId="2">
    <oc r="S66">
      <v>108</v>
    </oc>
    <nc r="S66">
      <v>114</v>
    </nc>
  </rcc>
  <rcc rId="5177" sId="2">
    <oc r="S67">
      <v>354</v>
    </oc>
    <nc r="S67">
      <v>369</v>
    </nc>
  </rcc>
  <rcc rId="5178" sId="2">
    <oc r="S68">
      <v>74</v>
    </oc>
    <nc r="S68">
      <v>84</v>
    </nc>
  </rcc>
  <rcc rId="5179" sId="2">
    <oc r="S69">
      <v>1397</v>
    </oc>
    <nc r="S69">
      <v>1452</v>
    </nc>
  </rcc>
  <rcc rId="5180" sId="2">
    <oc r="S70">
      <v>106</v>
    </oc>
    <nc r="S70">
      <v>111</v>
    </nc>
  </rcc>
  <rcc rId="5181" sId="2">
    <oc r="S71">
      <v>5739</v>
    </oc>
    <nc r="S71">
      <v>5932</v>
    </nc>
  </rcc>
  <rcc rId="5182" sId="2">
    <oc r="S72">
      <v>364</v>
    </oc>
    <nc r="S72">
      <v>379</v>
    </nc>
  </rcc>
  <rcc rId="5183" sId="2">
    <oc r="S73">
      <v>217</v>
    </oc>
    <nc r="S73">
      <v>227</v>
    </nc>
  </rcc>
  <rcc rId="5184" sId="2">
    <oc r="S74">
      <v>339</v>
    </oc>
    <nc r="S74">
      <v>351</v>
    </nc>
  </rcc>
  <rcc rId="5185" sId="2">
    <oc r="S75">
      <v>778</v>
    </oc>
    <nc r="S75">
      <v>807</v>
    </nc>
  </rcc>
  <rcc rId="5186" sId="2">
    <oc r="S76">
      <v>109</v>
    </oc>
    <nc r="S76">
      <v>113</v>
    </nc>
  </rcc>
  <rcc rId="5187" sId="2">
    <oc r="S77">
      <v>213</v>
    </oc>
    <nc r="S77">
      <v>222</v>
    </nc>
  </rcc>
  <rcc rId="5188" sId="2">
    <oc r="S78">
      <v>4218</v>
    </oc>
    <nc r="S78">
      <v>4382</v>
    </nc>
  </rcc>
  <rcc rId="5189" sId="2">
    <oc r="S79">
      <v>2787</v>
    </oc>
    <nc r="S79">
      <v>2917</v>
    </nc>
  </rcc>
  <rcc rId="5190" sId="3">
    <oc r="G2">
      <v>289</v>
    </oc>
    <nc r="G2"/>
  </rcc>
  <rcc rId="5191" sId="3">
    <oc r="G3">
      <v>127</v>
    </oc>
    <nc r="G3"/>
  </rcc>
  <rcc rId="5192" sId="3">
    <oc r="G4">
      <v>127</v>
    </oc>
    <nc r="G4"/>
  </rcc>
  <rcc rId="5193" sId="3">
    <oc r="G5">
      <v>263</v>
    </oc>
    <nc r="G5"/>
  </rcc>
  <rcc rId="5194" sId="3">
    <oc r="G6">
      <v>86</v>
    </oc>
    <nc r="G6"/>
  </rcc>
  <rcc rId="5195" sId="3">
    <oc r="G7">
      <v>68</v>
    </oc>
    <nc r="G7"/>
  </rcc>
  <rcc rId="5196" sId="3">
    <oc r="G8">
      <v>347</v>
    </oc>
    <nc r="G8"/>
  </rcc>
  <rcc rId="5197" sId="3">
    <oc r="G9">
      <v>72</v>
    </oc>
    <nc r="G9"/>
  </rcc>
  <rcc rId="5198" sId="3">
    <oc r="G10">
      <v>1265</v>
    </oc>
    <nc r="G10"/>
  </rcc>
  <rcc rId="5199" sId="3">
    <oc r="G11">
      <v>116</v>
    </oc>
    <nc r="G11"/>
  </rcc>
  <rcc rId="5200" sId="3">
    <oc r="G12">
      <v>313</v>
    </oc>
    <nc r="G12"/>
  </rcc>
  <rcc rId="5201" sId="3">
    <oc r="G13">
      <v>436</v>
    </oc>
    <nc r="G13"/>
  </rcc>
  <rcc rId="5202" sId="3">
    <oc r="G14">
      <v>178</v>
    </oc>
    <nc r="G14"/>
  </rcc>
  <rcc rId="5203" sId="3">
    <oc r="G15">
      <v>112</v>
    </oc>
    <nc r="G15"/>
  </rcc>
  <rcc rId="5204" sId="3">
    <oc r="G16">
      <v>209</v>
    </oc>
    <nc r="G16"/>
  </rcc>
  <rcc rId="5205" sId="3">
    <oc r="G17">
      <v>1968</v>
    </oc>
    <nc r="G17"/>
  </rcc>
  <rcc rId="5206" sId="3">
    <oc r="G18">
      <v>3987</v>
    </oc>
    <nc r="G18"/>
  </rcc>
  <rcc rId="5207" sId="3">
    <oc r="G19">
      <v>395</v>
    </oc>
    <nc r="G19"/>
  </rcc>
  <rcc rId="5208" sId="3">
    <oc r="G20">
      <v>987</v>
    </oc>
    <nc r="G20"/>
  </rcc>
  <rcc rId="5209" sId="3">
    <oc r="G21">
      <v>346</v>
    </oc>
    <nc r="G21"/>
  </rcc>
  <rcc rId="5210" sId="3">
    <oc r="G22">
      <v>117</v>
    </oc>
    <nc r="G22"/>
  </rcc>
  <rcc rId="5211" sId="3">
    <oc r="G23">
      <v>59</v>
    </oc>
    <nc r="G23"/>
  </rcc>
  <rcc rId="5212" sId="3">
    <oc r="G24">
      <v>379</v>
    </oc>
    <nc r="G24"/>
  </rcc>
  <rcc rId="5213" sId="3">
    <oc r="G25">
      <v>71</v>
    </oc>
    <nc r="G25"/>
  </rcc>
  <rcc rId="5214" sId="3">
    <oc r="G26">
      <v>215</v>
    </oc>
    <nc r="G26"/>
  </rcc>
  <rcc rId="5215" sId="3">
    <oc r="G27">
      <v>198</v>
    </oc>
    <nc r="G27"/>
  </rcc>
  <rcc rId="5216" sId="3">
    <oc r="G28">
      <v>123</v>
    </oc>
    <nc r="G28"/>
  </rcc>
  <rcc rId="5217" sId="3">
    <oc r="G29">
      <v>321</v>
    </oc>
    <nc r="G29"/>
  </rcc>
  <rcc rId="5218" sId="3">
    <oc r="G30">
      <v>1314</v>
    </oc>
    <nc r="G30"/>
  </rcc>
  <rcc rId="5219" sId="3">
    <oc r="G31">
      <v>334</v>
    </oc>
    <nc r="G31"/>
  </rcc>
  <rcc rId="5220" sId="3">
    <oc r="G32">
      <v>119</v>
    </oc>
    <nc r="G32"/>
  </rcc>
  <rcc rId="5221" sId="3">
    <oc r="G33">
      <v>102</v>
    </oc>
    <nc r="G33"/>
  </rcc>
  <rcc rId="5222" sId="3">
    <oc r="G34">
      <v>100</v>
    </oc>
    <nc r="G34"/>
  </rcc>
  <rcc rId="5223" sId="3">
    <oc r="G35">
      <v>147</v>
    </oc>
    <nc r="G35"/>
  </rcc>
  <rcc rId="5224" sId="3">
    <oc r="G36">
      <v>116</v>
    </oc>
    <nc r="G36"/>
  </rcc>
  <rcc rId="5225" sId="3">
    <oc r="G37">
      <v>412</v>
    </oc>
    <nc r="G37"/>
  </rcc>
  <rcc rId="5226" sId="3">
    <oc r="G38">
      <v>93</v>
    </oc>
    <nc r="G38"/>
  </rcc>
  <rcc rId="5227" sId="3">
    <oc r="G39">
      <v>321</v>
    </oc>
    <nc r="G39"/>
  </rcc>
  <rcc rId="5228" sId="3">
    <oc r="G40">
      <v>446</v>
    </oc>
    <nc r="G40"/>
  </rcc>
  <rcc rId="5229" sId="3">
    <oc r="G41">
      <v>122</v>
    </oc>
    <nc r="G41"/>
  </rcc>
  <rcc rId="5230" sId="3">
    <oc r="G42">
      <v>137</v>
    </oc>
    <nc r="G42"/>
  </rcc>
  <rcc rId="5231" sId="3">
    <oc r="G43">
      <v>83</v>
    </oc>
    <nc r="G43"/>
  </rcc>
  <rcc rId="5232" sId="3">
    <oc r="G44">
      <v>1875</v>
    </oc>
    <nc r="G44"/>
  </rcc>
  <rcc rId="5233" sId="3">
    <oc r="G45">
      <v>123</v>
    </oc>
    <nc r="G45"/>
  </rcc>
  <rcc rId="5234" sId="3">
    <oc r="G46">
      <v>446</v>
    </oc>
    <nc r="G46"/>
  </rcc>
  <rcc rId="5235" sId="3">
    <oc r="G47">
      <v>194</v>
    </oc>
    <nc r="G47"/>
  </rcc>
  <rcc rId="5236" sId="3">
    <oc r="G48">
      <v>110</v>
    </oc>
    <nc r="G48"/>
  </rcc>
  <rcc rId="5237" sId="3">
    <oc r="G49">
      <v>212</v>
    </oc>
    <nc r="G49"/>
  </rcc>
  <rcc rId="5238" sId="3">
    <oc r="G50">
      <v>229</v>
    </oc>
    <nc r="G50"/>
  </rcc>
  <rcc rId="5239" sId="3">
    <oc r="G51">
      <v>63</v>
    </oc>
    <nc r="G51"/>
  </rcc>
  <rcc rId="5240" sId="3">
    <oc r="G52">
      <v>196</v>
    </oc>
    <nc r="G52"/>
  </rcc>
  <rcc rId="5241" sId="3">
    <oc r="G53">
      <v>157</v>
    </oc>
    <nc r="G53"/>
  </rcc>
  <rcc rId="5242" sId="3">
    <oc r="G54">
      <v>549</v>
    </oc>
    <nc r="G54"/>
  </rcc>
  <rcc rId="5243" sId="3">
    <oc r="G55">
      <v>194</v>
    </oc>
    <nc r="G55"/>
  </rcc>
  <rcc rId="5244" sId="3">
    <oc r="G56">
      <v>303</v>
    </oc>
    <nc r="G56"/>
  </rcc>
  <rcc rId="5245" sId="3">
    <oc r="G57">
      <v>261</v>
    </oc>
    <nc r="G57"/>
  </rcc>
  <rcc rId="5246" sId="3">
    <oc r="G58">
      <v>243</v>
    </oc>
    <nc r="G58"/>
  </rcc>
  <rcc rId="5247" sId="3">
    <oc r="G59">
      <v>76</v>
    </oc>
    <nc r="G59"/>
  </rcc>
  <rcc rId="5248" sId="3">
    <oc r="G60">
      <v>158</v>
    </oc>
    <nc r="G60"/>
  </rcc>
  <rcc rId="5249" sId="3">
    <oc r="G61">
      <v>258</v>
    </oc>
    <nc r="G61"/>
  </rcc>
  <rcc rId="5250" sId="3">
    <oc r="G62">
      <v>112</v>
    </oc>
    <nc r="G62"/>
  </rcc>
  <rcc rId="5251" sId="3">
    <oc r="G63">
      <v>83</v>
    </oc>
    <nc r="G63"/>
  </rcc>
  <rcc rId="5252" sId="3">
    <oc r="G64">
      <v>525</v>
    </oc>
    <nc r="G64"/>
  </rcc>
  <rcc rId="5253" sId="3">
    <oc r="G65">
      <v>221</v>
    </oc>
    <nc r="G65"/>
  </rcc>
  <rcc rId="5254" sId="3">
    <oc r="G66">
      <v>87</v>
    </oc>
    <nc r="G66"/>
  </rcc>
  <rcc rId="5255" sId="3">
    <oc r="G67">
      <v>354</v>
    </oc>
    <nc r="G67"/>
  </rcc>
  <rcc rId="5256" sId="3">
    <oc r="G68">
      <v>94</v>
    </oc>
    <nc r="G68"/>
  </rcc>
  <rcc rId="5257" sId="3">
    <oc r="G69">
      <v>1306</v>
    </oc>
    <nc r="G69"/>
  </rcc>
  <rcc rId="5258" sId="3">
    <oc r="G70">
      <v>95</v>
    </oc>
    <nc r="G70"/>
  </rcc>
  <rcc rId="5259" sId="3">
    <oc r="G71">
      <v>5778</v>
    </oc>
    <nc r="G71"/>
  </rcc>
  <rcc rId="5260" sId="3">
    <oc r="G72">
      <v>345</v>
    </oc>
    <nc r="G72"/>
  </rcc>
  <rcc rId="5261" sId="3">
    <oc r="G73">
      <v>214</v>
    </oc>
    <nc r="G73"/>
  </rcc>
  <rcc rId="5262" sId="3">
    <oc r="G74">
      <v>305</v>
    </oc>
    <nc r="G74"/>
  </rcc>
  <rcc rId="5263" sId="3">
    <oc r="G75">
      <v>808</v>
    </oc>
    <nc r="G75"/>
  </rcc>
  <rcc rId="5264" sId="3">
    <oc r="G76">
      <v>100</v>
    </oc>
    <nc r="G76"/>
  </rcc>
  <rcc rId="5265" sId="3">
    <oc r="G77">
      <v>215</v>
    </oc>
    <nc r="G77"/>
  </rcc>
  <rcc rId="5266" sId="3">
    <oc r="G78">
      <v>3858</v>
    </oc>
    <nc r="G78"/>
  </rcc>
  <rcc rId="5267" sId="3">
    <oc r="G79">
      <v>2573</v>
    </oc>
    <nc r="G79"/>
  </rcc>
  <rcc rId="5268" sId="3">
    <oc r="I2">
      <v>272</v>
    </oc>
    <nc r="I2"/>
  </rcc>
  <rcc rId="5269" sId="3">
    <oc r="I3">
      <v>121</v>
    </oc>
    <nc r="I3"/>
  </rcc>
  <rcc rId="5270" sId="3">
    <oc r="I4">
      <v>118</v>
    </oc>
    <nc r="I4"/>
  </rcc>
  <rcc rId="5271" sId="3">
    <oc r="I5">
      <v>249</v>
    </oc>
    <nc r="I5"/>
  </rcc>
  <rcc rId="5272" sId="3">
    <oc r="I6">
      <v>79</v>
    </oc>
    <nc r="I6"/>
  </rcc>
  <rcc rId="5273" sId="3">
    <oc r="I7">
      <v>67</v>
    </oc>
    <nc r="I7"/>
  </rcc>
  <rcc rId="5274" sId="3">
    <oc r="I8">
      <v>332</v>
    </oc>
    <nc r="I8"/>
  </rcc>
  <rcc rId="5275" sId="3">
    <oc r="I9">
      <v>69</v>
    </oc>
    <nc r="I9"/>
  </rcc>
  <rcc rId="5276" sId="3">
    <oc r="I10">
      <v>1194</v>
    </oc>
    <nc r="I10"/>
  </rcc>
  <rcc rId="5277" sId="3">
    <oc r="I11">
      <v>107</v>
    </oc>
    <nc r="I11"/>
  </rcc>
  <rcc rId="5278" sId="3">
    <oc r="I12">
      <v>289</v>
    </oc>
    <nc r="I12"/>
  </rcc>
  <rcc rId="5279" sId="3">
    <oc r="I13">
      <v>411</v>
    </oc>
    <nc r="I13"/>
  </rcc>
  <rcc rId="5280" sId="3">
    <oc r="I14">
      <v>138</v>
    </oc>
    <nc r="I14"/>
  </rcc>
  <rcc rId="5281" sId="3">
    <oc r="I15">
      <v>109</v>
    </oc>
    <nc r="I15"/>
  </rcc>
  <rcc rId="5282" sId="3">
    <oc r="I16">
      <v>208</v>
    </oc>
    <nc r="I16"/>
  </rcc>
  <rcc rId="5283" sId="3">
    <oc r="I17">
      <v>1772</v>
    </oc>
    <nc r="I17"/>
  </rcc>
  <rcc rId="5284" sId="3">
    <oc r="I18">
      <v>3822</v>
    </oc>
    <nc r="I18"/>
  </rcc>
  <rcc rId="5285" sId="3">
    <oc r="I19">
      <v>368</v>
    </oc>
    <nc r="I19"/>
  </rcc>
  <rcc rId="5286" sId="3">
    <oc r="I20">
      <v>811</v>
    </oc>
    <nc r="I20"/>
  </rcc>
  <rcc rId="5287" sId="3">
    <oc r="I21">
      <v>347</v>
    </oc>
    <nc r="I21"/>
  </rcc>
  <rcc rId="5288" sId="3">
    <oc r="I22">
      <v>94</v>
    </oc>
    <nc r="I22"/>
  </rcc>
  <rcc rId="5289" sId="3">
    <oc r="I23">
      <v>59</v>
    </oc>
    <nc r="I23"/>
  </rcc>
  <rcc rId="5290" sId="3">
    <oc r="I24">
      <v>350</v>
    </oc>
    <nc r="I24"/>
  </rcc>
  <rcc rId="5291" sId="3">
    <oc r="I25">
      <v>62</v>
    </oc>
    <nc r="I25"/>
  </rcc>
  <rcc rId="5292" sId="3">
    <oc r="I26">
      <v>196</v>
    </oc>
    <nc r="I26"/>
  </rcc>
  <rcc rId="5293" sId="3">
    <oc r="I27">
      <v>196</v>
    </oc>
    <nc r="I27"/>
  </rcc>
  <rcc rId="5294" sId="3">
    <oc r="I28">
      <v>116</v>
    </oc>
    <nc r="I28"/>
  </rcc>
  <rcc rId="5295" sId="3">
    <oc r="I29">
      <v>320</v>
    </oc>
    <nc r="I29"/>
  </rcc>
  <rcc rId="5296" sId="3">
    <oc r="I30">
      <v>1210</v>
    </oc>
    <nc r="I30"/>
  </rcc>
  <rcc rId="5297" sId="3">
    <oc r="I31">
      <v>283</v>
    </oc>
    <nc r="I31"/>
  </rcc>
  <rcc rId="5298" sId="3">
    <oc r="I32">
      <v>119</v>
    </oc>
    <nc r="I32"/>
  </rcc>
  <rcc rId="5299" sId="3">
    <oc r="I33">
      <v>87</v>
    </oc>
    <nc r="I33"/>
  </rcc>
  <rcc rId="5300" sId="3">
    <oc r="I34">
      <v>97</v>
    </oc>
    <nc r="I34"/>
  </rcc>
  <rcc rId="5301" sId="3">
    <oc r="I35">
      <v>127</v>
    </oc>
    <nc r="I35"/>
  </rcc>
  <rcc rId="5302" sId="3">
    <oc r="I36">
      <v>116</v>
    </oc>
    <nc r="I36"/>
  </rcc>
  <rcc rId="5303" sId="3">
    <oc r="I37">
      <v>399</v>
    </oc>
    <nc r="I37"/>
  </rcc>
  <rcc rId="5304" sId="3">
    <oc r="I38">
      <v>92</v>
    </oc>
    <nc r="I38"/>
  </rcc>
  <rcc rId="5305" sId="3">
    <oc r="I39">
      <v>309</v>
    </oc>
    <nc r="I39"/>
  </rcc>
  <rcc rId="5306" sId="3">
    <oc r="I40">
      <v>376</v>
    </oc>
    <nc r="I40"/>
  </rcc>
  <rcc rId="5307" sId="3">
    <oc r="I41">
      <v>120</v>
    </oc>
    <nc r="I41"/>
  </rcc>
  <rcc rId="5308" sId="3">
    <oc r="I42">
      <v>132</v>
    </oc>
    <nc r="I42"/>
  </rcc>
  <rcc rId="5309" sId="3">
    <oc r="I43">
      <v>79</v>
    </oc>
    <nc r="I43"/>
  </rcc>
  <rcc rId="5310" sId="3">
    <oc r="I44">
      <v>1765</v>
    </oc>
    <nc r="I44"/>
  </rcc>
  <rcc rId="5311" sId="3">
    <oc r="I45">
      <v>114</v>
    </oc>
    <nc r="I45"/>
  </rcc>
  <rcc rId="5312" sId="3">
    <oc r="I46">
      <v>416</v>
    </oc>
    <nc r="I46"/>
  </rcc>
  <rcc rId="5313" sId="3">
    <oc r="I47">
      <v>162</v>
    </oc>
    <nc r="I47"/>
  </rcc>
  <rcc rId="5314" sId="3">
    <oc r="I48">
      <v>105</v>
    </oc>
    <nc r="I48"/>
  </rcc>
  <rcc rId="5315" sId="3">
    <oc r="I49">
      <v>195</v>
    </oc>
    <nc r="I49"/>
  </rcc>
  <rcc rId="5316" sId="3">
    <oc r="I50">
      <v>215</v>
    </oc>
    <nc r="I50"/>
  </rcc>
  <rcc rId="5317" sId="3">
    <oc r="I51">
      <v>63</v>
    </oc>
    <nc r="I51"/>
  </rcc>
  <rcc rId="5318" sId="3">
    <oc r="I52">
      <v>182</v>
    </oc>
    <nc r="I52"/>
  </rcc>
  <rcc rId="5319" sId="3">
    <oc r="I53">
      <v>156</v>
    </oc>
    <nc r="I53"/>
  </rcc>
  <rcc rId="5320" sId="3">
    <oc r="I54">
      <v>541</v>
    </oc>
    <nc r="I54"/>
  </rcc>
  <rcc rId="5321" sId="3">
    <oc r="I55">
      <v>186</v>
    </oc>
    <nc r="I55"/>
  </rcc>
  <rcc rId="5322" sId="3">
    <oc r="I56">
      <v>294</v>
    </oc>
    <nc r="I56"/>
  </rcc>
  <rcc rId="5323" sId="3">
    <oc r="I57">
      <v>259</v>
    </oc>
    <nc r="I57"/>
  </rcc>
  <rcc rId="5324" sId="3">
    <oc r="I58">
      <v>232</v>
    </oc>
    <nc r="I58"/>
  </rcc>
  <rcc rId="5325" sId="3">
    <oc r="I59">
      <v>77</v>
    </oc>
    <nc r="I59"/>
  </rcc>
  <rcc rId="5326" sId="3">
    <oc r="I60">
      <v>153</v>
    </oc>
    <nc r="I60"/>
  </rcc>
  <rcc rId="5327" sId="3">
    <oc r="I61">
      <v>247</v>
    </oc>
    <nc r="I61"/>
  </rcc>
  <rcc rId="5328" sId="3">
    <oc r="I62">
      <v>100</v>
    </oc>
    <nc r="I62"/>
  </rcc>
  <rcc rId="5329" sId="3">
    <oc r="I63">
      <v>79</v>
    </oc>
    <nc r="I63"/>
  </rcc>
  <rcc rId="5330" sId="3">
    <oc r="I64">
      <v>493</v>
    </oc>
    <nc r="I64"/>
  </rcc>
  <rcc rId="5331" sId="3">
    <oc r="I65">
      <v>222</v>
    </oc>
    <nc r="I65"/>
  </rcc>
  <rcc rId="5332" sId="3">
    <oc r="I66">
      <v>87</v>
    </oc>
    <nc r="I66"/>
  </rcc>
  <rcc rId="5333" sId="3">
    <oc r="I67">
      <v>345</v>
    </oc>
    <nc r="I67"/>
  </rcc>
  <rcc rId="5334" sId="3">
    <oc r="I68">
      <v>94</v>
    </oc>
    <nc r="I68"/>
  </rcc>
  <rcc rId="5335" sId="3">
    <oc r="I69">
      <v>1197</v>
    </oc>
    <nc r="I69"/>
  </rcc>
  <rcc rId="5336" sId="3">
    <oc r="I70">
      <v>92</v>
    </oc>
    <nc r="I70"/>
  </rcc>
  <rcc rId="5337" sId="3">
    <oc r="I71">
      <v>5634</v>
    </oc>
    <nc r="I71"/>
  </rcc>
  <rcc rId="5338" sId="3">
    <oc r="I72">
      <v>304</v>
    </oc>
    <nc r="I72"/>
  </rcc>
  <rcc rId="5339" sId="3">
    <oc r="I73">
      <v>202</v>
    </oc>
    <nc r="I73"/>
  </rcc>
  <rcc rId="5340" sId="3">
    <oc r="I74">
      <v>275</v>
    </oc>
    <nc r="I74"/>
  </rcc>
  <rcc rId="5341" sId="3">
    <oc r="I75">
      <v>781</v>
    </oc>
    <nc r="I75"/>
  </rcc>
  <rcc rId="5342" sId="3">
    <oc r="I76">
      <v>101</v>
    </oc>
    <nc r="I76"/>
  </rcc>
  <rcc rId="5343" sId="3">
    <oc r="I77">
      <v>200</v>
    </oc>
    <nc r="I77"/>
  </rcc>
  <rcc rId="5344" sId="3">
    <oc r="I78">
      <v>3392</v>
    </oc>
    <nc r="I78"/>
  </rcc>
  <rcc rId="5345" sId="3">
    <oc r="I79">
      <v>2374</v>
    </oc>
    <nc r="I79"/>
  </rcc>
  <rcc rId="5346" sId="3">
    <oc r="K2">
      <v>300</v>
    </oc>
    <nc r="K2"/>
  </rcc>
  <rcc rId="5347" sId="3">
    <oc r="K3">
      <v>90</v>
    </oc>
    <nc r="K3"/>
  </rcc>
  <rcc rId="5348" sId="3">
    <oc r="K4">
      <v>91</v>
    </oc>
    <nc r="K4"/>
  </rcc>
  <rcc rId="5349" sId="3">
    <oc r="K5">
      <v>239</v>
    </oc>
    <nc r="K5"/>
  </rcc>
  <rcc rId="5350" sId="3">
    <oc r="K6">
      <v>131</v>
    </oc>
    <nc r="K6"/>
  </rcc>
  <rcc rId="5351" sId="3">
    <oc r="K7">
      <v>85</v>
    </oc>
    <nc r="K7"/>
  </rcc>
  <rcc rId="5352" sId="3">
    <oc r="K8">
      <v>290</v>
    </oc>
    <nc r="K8"/>
  </rcc>
  <rcc rId="5353" sId="3">
    <oc r="K9">
      <v>0</v>
    </oc>
    <nc r="K9"/>
  </rcc>
  <rcc rId="5354" sId="3">
    <oc r="K10">
      <v>885</v>
    </oc>
    <nc r="K10"/>
  </rcc>
  <rcc rId="5355" sId="3">
    <oc r="K11">
      <v>110</v>
    </oc>
    <nc r="K11"/>
  </rcc>
  <rcc rId="5356" sId="3">
    <oc r="K12">
      <v>215</v>
    </oc>
    <nc r="K12"/>
  </rcc>
  <rcc rId="5357" sId="3">
    <oc r="K13">
      <v>336</v>
    </oc>
    <nc r="K13"/>
  </rcc>
  <rcc rId="5358" sId="3">
    <oc r="K14">
      <v>99</v>
    </oc>
    <nc r="K14"/>
  </rcc>
  <rcc rId="5359" sId="3">
    <oc r="K15">
      <v>88</v>
    </oc>
    <nc r="K15"/>
  </rcc>
  <rcc rId="5360" sId="3">
    <oc r="K16">
      <v>180</v>
    </oc>
    <nc r="K16"/>
  </rcc>
  <rcc rId="5361" sId="3">
    <oc r="K17">
      <v>1535</v>
    </oc>
    <nc r="K17"/>
  </rcc>
  <rcc rId="5362" sId="3">
    <oc r="K18">
      <v>3298</v>
    </oc>
    <nc r="K18"/>
  </rcc>
  <rcc rId="5363" sId="3">
    <oc r="K19">
      <v>334</v>
    </oc>
    <nc r="K19"/>
  </rcc>
  <rcc rId="5364" sId="3">
    <oc r="K20">
      <v>882</v>
    </oc>
    <nc r="K20"/>
  </rcc>
  <rcc rId="5365" sId="3">
    <oc r="K21">
      <v>287</v>
    </oc>
    <nc r="K21"/>
  </rcc>
  <rcc rId="5366" sId="3">
    <oc r="K22">
      <v>99</v>
    </oc>
    <nc r="K22"/>
  </rcc>
  <rcc rId="5367" sId="3">
    <oc r="K23">
      <v>39</v>
    </oc>
    <nc r="K23"/>
  </rcc>
  <rcc rId="5368" sId="3">
    <oc r="K24">
      <v>331</v>
    </oc>
    <nc r="K24"/>
  </rcc>
  <rcc rId="5369" sId="3">
    <oc r="K25">
      <v>67</v>
    </oc>
    <nc r="K25"/>
  </rcc>
  <rcc rId="5370" sId="3">
    <oc r="K26">
      <v>187</v>
    </oc>
    <nc r="K26"/>
  </rcc>
  <rcc rId="5371" sId="3">
    <oc r="K27">
      <v>154</v>
    </oc>
    <nc r="K27"/>
  </rcc>
  <rcc rId="5372" sId="3">
    <oc r="K28">
      <v>97</v>
    </oc>
    <nc r="K28"/>
  </rcc>
  <rcc rId="5373" sId="3">
    <oc r="K29">
      <v>237</v>
    </oc>
    <nc r="K29"/>
  </rcc>
  <rcc rId="5374" sId="3">
    <oc r="K30">
      <v>967</v>
    </oc>
    <nc r="K30"/>
  </rcc>
  <rcc rId="5375" sId="3">
    <oc r="K31">
      <v>264</v>
    </oc>
    <nc r="K31"/>
  </rcc>
  <rcc rId="5376" sId="3">
    <oc r="K32">
      <v>121</v>
    </oc>
    <nc r="K32"/>
  </rcc>
  <rcc rId="5377" sId="3">
    <oc r="K33">
      <v>96</v>
    </oc>
    <nc r="K33"/>
  </rcc>
  <rcc rId="5378" sId="3">
    <oc r="K34">
      <v>94</v>
    </oc>
    <nc r="K34"/>
  </rcc>
  <rcc rId="5379" sId="3">
    <oc r="K35">
      <v>159</v>
    </oc>
    <nc r="K35"/>
  </rcc>
  <rcc rId="5380" sId="3">
    <oc r="K36">
      <v>96</v>
    </oc>
    <nc r="K36"/>
  </rcc>
  <rcc rId="5381" sId="3">
    <oc r="K37">
      <v>238</v>
    </oc>
    <nc r="K37"/>
  </rcc>
  <rcc rId="5382" sId="3">
    <oc r="K38">
      <v>85</v>
    </oc>
    <nc r="K38"/>
  </rcc>
  <rcc rId="5383" sId="3">
    <oc r="K39">
      <v>270</v>
    </oc>
    <nc r="K39"/>
  </rcc>
  <rcc rId="5384" sId="3">
    <oc r="K40">
      <v>311</v>
    </oc>
    <nc r="K40"/>
  </rcc>
  <rcc rId="5385" sId="3">
    <oc r="K41">
      <v>117</v>
    </oc>
    <nc r="K41"/>
  </rcc>
  <rcc rId="5386" sId="3">
    <oc r="K42">
      <v>88</v>
    </oc>
    <nc r="K42"/>
  </rcc>
  <rcc rId="5387" sId="3">
    <oc r="K43">
      <v>94</v>
    </oc>
    <nc r="K43"/>
  </rcc>
  <rcc rId="5388" sId="3">
    <oc r="K44">
      <v>1355</v>
    </oc>
    <nc r="K44"/>
  </rcc>
  <rcc rId="5389" sId="3">
    <oc r="K45">
      <v>106</v>
    </oc>
    <nc r="K45"/>
  </rcc>
  <rcc rId="5390" sId="3">
    <oc r="K46">
      <v>344</v>
    </oc>
    <nc r="K46"/>
  </rcc>
  <rcc rId="5391" sId="3">
    <oc r="K47">
      <v>154</v>
    </oc>
    <nc r="K47"/>
  </rcc>
  <rcc rId="5392" sId="3">
    <oc r="K48">
      <v>119</v>
    </oc>
    <nc r="K48"/>
  </rcc>
  <rcc rId="5393" sId="3">
    <oc r="K49">
      <v>164</v>
    </oc>
    <nc r="K49"/>
  </rcc>
  <rcc rId="5394" sId="3">
    <oc r="K50">
      <v>183</v>
    </oc>
    <nc r="K50"/>
  </rcc>
  <rcc rId="5395" sId="3">
    <oc r="K51">
      <v>48</v>
    </oc>
    <nc r="K51"/>
  </rcc>
  <rcc rId="5396" sId="3">
    <oc r="K52">
      <v>197</v>
    </oc>
    <nc r="K52"/>
  </rcc>
  <rcc rId="5397" sId="3">
    <oc r="K53">
      <v>143</v>
    </oc>
    <nc r="K53"/>
  </rcc>
  <rcc rId="5398" sId="3">
    <oc r="K54">
      <v>444</v>
    </oc>
    <nc r="K54"/>
  </rcc>
  <rcc rId="5399" sId="3">
    <oc r="K55">
      <v>153</v>
    </oc>
    <nc r="K55"/>
  </rcc>
  <rcc rId="5400" sId="3">
    <oc r="K56">
      <v>259</v>
    </oc>
    <nc r="K56"/>
  </rcc>
  <rcc rId="5401" sId="3">
    <oc r="K57">
      <v>207</v>
    </oc>
    <nc r="K57"/>
  </rcc>
  <rcc rId="5402" sId="3">
    <oc r="K58">
      <v>189</v>
    </oc>
    <nc r="K58"/>
  </rcc>
  <rcc rId="5403" sId="3">
    <oc r="K59">
      <v>76</v>
    </oc>
    <nc r="K59"/>
  </rcc>
  <rcc rId="5404" sId="3">
    <oc r="K60">
      <v>170</v>
    </oc>
    <nc r="K60"/>
  </rcc>
  <rcc rId="5405" sId="3">
    <oc r="K61">
      <v>208</v>
    </oc>
    <nc r="K61"/>
  </rcc>
  <rcc rId="5406" sId="3">
    <oc r="K62">
      <v>109</v>
    </oc>
    <nc r="K62"/>
  </rcc>
  <rcc rId="5407" sId="3">
    <oc r="K63">
      <v>62</v>
    </oc>
    <nc r="K63"/>
  </rcc>
  <rcc rId="5408" sId="3">
    <oc r="K64">
      <v>412</v>
    </oc>
    <nc r="K64"/>
  </rcc>
  <rcc rId="5409" sId="3">
    <oc r="K65">
      <v>161</v>
    </oc>
    <nc r="K65"/>
  </rcc>
  <rcc rId="5410" sId="3">
    <oc r="K66">
      <v>73</v>
    </oc>
    <nc r="K66"/>
  </rcc>
  <rcc rId="5411" sId="3">
    <oc r="K67">
      <v>273</v>
    </oc>
    <nc r="K67"/>
  </rcc>
  <rcc rId="5412" sId="3">
    <oc r="K68">
      <v>72</v>
    </oc>
    <nc r="K68"/>
  </rcc>
  <rcc rId="5413" sId="3">
    <oc r="K69">
      <v>1049</v>
    </oc>
    <nc r="K69"/>
  </rcc>
  <rcc rId="5414" sId="3">
    <oc r="K70">
      <v>98</v>
    </oc>
    <nc r="K70"/>
  </rcc>
  <rcc rId="5415" sId="3">
    <oc r="K71">
      <v>4073</v>
    </oc>
    <nc r="K71"/>
  </rcc>
  <rcc rId="5416" sId="3">
    <oc r="K72">
      <v>241</v>
    </oc>
    <nc r="K72"/>
  </rcc>
  <rcc rId="5417" sId="3">
    <oc r="K73">
      <v>199</v>
    </oc>
    <nc r="K73"/>
  </rcc>
  <rcc rId="5418" sId="3">
    <oc r="K74">
      <v>212</v>
    </oc>
    <nc r="K74"/>
  </rcc>
  <rcc rId="5419" sId="3">
    <oc r="K75">
      <v>561</v>
    </oc>
    <nc r="K75"/>
  </rcc>
  <rcc rId="5420" sId="3">
    <oc r="K76">
      <v>97</v>
    </oc>
    <nc r="K76"/>
  </rcc>
  <rcc rId="5421" sId="3">
    <oc r="K77">
      <v>161</v>
    </oc>
    <nc r="K77"/>
  </rcc>
  <rcc rId="5422" sId="3">
    <oc r="K78">
      <v>3187</v>
    </oc>
    <nc r="K78"/>
  </rcc>
  <rcc rId="5423" sId="3">
    <oc r="K79">
      <v>2177</v>
    </oc>
    <nc r="K79"/>
  </rcc>
  <rcc rId="5424" sId="3">
    <oc r="M2">
      <v>319</v>
    </oc>
    <nc r="M2"/>
  </rcc>
  <rcc rId="5425" sId="3">
    <oc r="M3">
      <v>135</v>
    </oc>
    <nc r="M3"/>
  </rcc>
  <rcc rId="5426" sId="3">
    <oc r="M4">
      <v>118</v>
    </oc>
    <nc r="M4"/>
  </rcc>
  <rcc rId="5427" sId="3">
    <oc r="M5">
      <v>279</v>
    </oc>
    <nc r="M5"/>
  </rcc>
  <rcc rId="5428" sId="3">
    <oc r="M6">
      <v>93</v>
    </oc>
    <nc r="M6"/>
  </rcc>
  <rcc rId="5429" sId="3">
    <oc r="M7">
      <v>87</v>
    </oc>
    <nc r="M7"/>
  </rcc>
  <rcc rId="5430" sId="3">
    <oc r="M8">
      <v>326</v>
    </oc>
    <nc r="M8"/>
  </rcc>
  <rcc rId="5431" sId="3">
    <oc r="M9">
      <v>68</v>
    </oc>
    <nc r="M9"/>
  </rcc>
  <rcc rId="5432" sId="3">
    <oc r="M10">
      <v>1146</v>
    </oc>
    <nc r="M10"/>
  </rcc>
  <rcc rId="5433" sId="3">
    <oc r="M11">
      <v>109</v>
    </oc>
    <nc r="M11"/>
  </rcc>
  <rcc rId="5434" sId="3">
    <oc r="M12">
      <v>320</v>
    </oc>
    <nc r="M12"/>
  </rcc>
  <rcc rId="5435" sId="3">
    <oc r="M13">
      <v>405</v>
    </oc>
    <nc r="M13"/>
  </rcc>
  <rcc rId="5436" sId="3">
    <oc r="M14">
      <v>153</v>
    </oc>
    <nc r="M14"/>
  </rcc>
  <rcc rId="5437" sId="3">
    <oc r="M15">
      <v>101</v>
    </oc>
    <nc r="M15"/>
  </rcc>
  <rcc rId="5438" sId="3">
    <oc r="M16">
      <v>194</v>
    </oc>
    <nc r="M16"/>
  </rcc>
  <rcc rId="5439" sId="3">
    <oc r="M17">
      <v>1891</v>
    </oc>
    <nc r="M17"/>
  </rcc>
  <rcc rId="5440" sId="3">
    <oc r="M18">
      <v>3641</v>
    </oc>
    <nc r="M18"/>
  </rcc>
  <rcc rId="5441" sId="3">
    <oc r="M19">
      <v>397</v>
    </oc>
    <nc r="M19"/>
  </rcc>
  <rcc rId="5442" sId="3">
    <oc r="M20">
      <v>998</v>
    </oc>
    <nc r="M20"/>
  </rcc>
  <rcc rId="5443" sId="3">
    <oc r="M21">
      <v>339</v>
    </oc>
    <nc r="M21"/>
  </rcc>
  <rcc rId="5444" sId="3">
    <oc r="M22">
      <v>104</v>
    </oc>
    <nc r="M22"/>
  </rcc>
  <rcc rId="5445" sId="3">
    <oc r="M23">
      <v>54</v>
    </oc>
    <nc r="M23"/>
  </rcc>
  <rcc rId="5446" sId="3">
    <oc r="M24">
      <v>349</v>
    </oc>
    <nc r="M24"/>
  </rcc>
  <rcc rId="5447" sId="3">
    <oc r="M25">
      <v>67</v>
    </oc>
    <nc r="M25"/>
  </rcc>
  <rcc rId="5448" sId="3">
    <oc r="M26">
      <v>193</v>
    </oc>
    <nc r="M26"/>
  </rcc>
  <rcc rId="5449" sId="3">
    <oc r="M27">
      <v>194</v>
    </oc>
    <nc r="M27"/>
  </rcc>
  <rcc rId="5450" sId="3">
    <oc r="M28">
      <v>133</v>
    </oc>
    <nc r="M28"/>
  </rcc>
  <rcc rId="5451" sId="3">
    <oc r="M29">
      <v>299</v>
    </oc>
    <nc r="M29"/>
  </rcc>
  <rcc rId="5452" sId="3">
    <oc r="M30">
      <v>1192</v>
    </oc>
    <nc r="M30"/>
  </rcc>
  <rcc rId="5453" sId="3">
    <oc r="M31">
      <v>341</v>
    </oc>
    <nc r="M31"/>
  </rcc>
  <rcc rId="5454" sId="3">
    <oc r="M32">
      <v>115</v>
    </oc>
    <nc r="M32"/>
  </rcc>
  <rcc rId="5455" sId="3">
    <oc r="M33">
      <v>99</v>
    </oc>
    <nc r="M33"/>
  </rcc>
  <rcc rId="5456" sId="3">
    <oc r="M34">
      <v>111</v>
    </oc>
    <nc r="M34"/>
  </rcc>
  <rcc rId="5457" sId="3">
    <oc r="M35">
      <v>156</v>
    </oc>
    <nc r="M35"/>
  </rcc>
  <rcc rId="5458" sId="3">
    <oc r="M36">
      <v>115</v>
    </oc>
    <nc r="M36"/>
  </rcc>
  <rcc rId="5459" sId="3">
    <oc r="M37">
      <v>372</v>
    </oc>
    <nc r="M37"/>
  </rcc>
  <rcc rId="5460" sId="3">
    <oc r="M38">
      <v>90</v>
    </oc>
    <nc r="M38"/>
  </rcc>
  <rcc rId="5461" sId="3">
    <oc r="M39">
      <v>313</v>
    </oc>
    <nc r="M39"/>
  </rcc>
  <rcc rId="5462" sId="3">
    <oc r="M40">
      <v>419</v>
    </oc>
    <nc r="M40"/>
  </rcc>
  <rcc rId="5463" sId="3">
    <oc r="M41">
      <v>129</v>
    </oc>
    <nc r="M41"/>
  </rcc>
  <rcc rId="5464" sId="3">
    <oc r="M42">
      <v>137</v>
    </oc>
    <nc r="M42"/>
  </rcc>
  <rcc rId="5465" sId="3">
    <oc r="M43">
      <v>83</v>
    </oc>
    <nc r="M43"/>
  </rcc>
  <rcc rId="5466" sId="3">
    <oc r="M44">
      <v>1843</v>
    </oc>
    <nc r="M44"/>
  </rcc>
  <rcc rId="5467" sId="3">
    <oc r="M45">
      <v>118</v>
    </oc>
    <nc r="M45"/>
  </rcc>
  <rcc rId="5468" sId="3">
    <oc r="M46">
      <v>464</v>
    </oc>
    <nc r="M46"/>
  </rcc>
  <rcc rId="5469" sId="3">
    <oc r="M47">
      <v>224</v>
    </oc>
    <nc r="M47"/>
  </rcc>
  <rcc rId="5470" sId="3">
    <oc r="M48">
      <v>125</v>
    </oc>
    <nc r="M48"/>
  </rcc>
  <rcc rId="5471" sId="3">
    <oc r="M49">
      <v>205</v>
    </oc>
    <nc r="M49"/>
  </rcc>
  <rcc rId="5472" sId="3">
    <oc r="M50">
      <v>231</v>
    </oc>
    <nc r="M50"/>
  </rcc>
  <rcc rId="5473" sId="3">
    <oc r="M51">
      <v>71</v>
    </oc>
    <nc r="M51"/>
  </rcc>
  <rcc rId="5474" sId="3">
    <oc r="M52">
      <v>204</v>
    </oc>
    <nc r="M52"/>
  </rcc>
  <rcc rId="5475" sId="3">
    <oc r="M53">
      <v>170</v>
    </oc>
    <nc r="M53"/>
  </rcc>
  <rcc rId="5476" sId="3">
    <oc r="M54">
      <v>557</v>
    </oc>
    <nc r="M54"/>
  </rcc>
  <rcc rId="5477" sId="3">
    <oc r="M55">
      <v>173</v>
    </oc>
    <nc r="M55"/>
  </rcc>
  <rcc rId="5478" sId="3">
    <oc r="M56">
      <v>292</v>
    </oc>
    <nc r="M56"/>
  </rcc>
  <rcc rId="5479" sId="3">
    <oc r="M57">
      <v>256</v>
    </oc>
    <nc r="M57"/>
  </rcc>
  <rcc rId="5480" sId="3">
    <oc r="M58">
      <v>223</v>
    </oc>
    <nc r="M58"/>
  </rcc>
  <rcc rId="5481" sId="3">
    <oc r="M59">
      <v>91</v>
    </oc>
    <nc r="M59"/>
  </rcc>
  <rcc rId="5482" sId="3">
    <oc r="M60">
      <v>176</v>
    </oc>
    <nc r="M60"/>
  </rcc>
  <rcc rId="5483" sId="3">
    <oc r="M61">
      <v>273</v>
    </oc>
    <nc r="M61"/>
  </rcc>
  <rcc rId="5484" sId="3">
    <oc r="M62">
      <v>109</v>
    </oc>
    <nc r="M62"/>
  </rcc>
  <rcc rId="5485" sId="3">
    <oc r="M63">
      <v>91</v>
    </oc>
    <nc r="M63"/>
  </rcc>
  <rcc rId="5486" sId="3">
    <oc r="M64">
      <v>525</v>
    </oc>
    <nc r="M64"/>
  </rcc>
  <rcc rId="5487" sId="3">
    <oc r="M65">
      <v>224</v>
    </oc>
    <nc r="M65"/>
  </rcc>
  <rcc rId="5488" sId="3">
    <oc r="M66">
      <v>91</v>
    </oc>
    <nc r="M66"/>
  </rcc>
  <rcc rId="5489" sId="3">
    <oc r="M67">
      <v>357</v>
    </oc>
    <nc r="M67"/>
  </rcc>
  <rcc rId="5490" sId="3">
    <oc r="M68">
      <v>64</v>
    </oc>
    <nc r="M68"/>
  </rcc>
  <rcc rId="5491" sId="3">
    <oc r="M69">
      <v>1309</v>
    </oc>
    <nc r="M69"/>
  </rcc>
  <rcc rId="5492" sId="3">
    <oc r="M70">
      <v>108</v>
    </oc>
    <nc r="M70"/>
  </rcc>
  <rcc rId="5493" sId="3">
    <oc r="M71">
      <v>5178</v>
    </oc>
    <nc r="M71"/>
  </rcc>
  <rcc rId="5494" sId="3">
    <oc r="M72">
      <v>313</v>
    </oc>
    <nc r="M72"/>
  </rcc>
  <rcc rId="5495" sId="3">
    <oc r="M73">
      <v>217</v>
    </oc>
    <nc r="M73"/>
  </rcc>
  <rcc rId="5496" sId="3">
    <oc r="M74">
      <v>318</v>
    </oc>
    <nc r="M74"/>
  </rcc>
  <rcc rId="5497" sId="3">
    <oc r="M75">
      <v>718</v>
    </oc>
    <nc r="M75"/>
  </rcc>
  <rcc rId="5498" sId="3">
    <oc r="M76">
      <v>113</v>
    </oc>
    <nc r="M76"/>
  </rcc>
  <rcc rId="5499" sId="3">
    <oc r="M77">
      <v>196</v>
    </oc>
    <nc r="M77"/>
  </rcc>
  <rcc rId="5500" sId="3">
    <oc r="M78">
      <v>3793</v>
    </oc>
    <nc r="M78"/>
  </rcc>
  <rcc rId="5501" sId="3">
    <oc r="M79">
      <v>2824</v>
    </oc>
    <nc r="M79"/>
  </rcc>
  <rcc rId="5502" sId="3">
    <oc r="O2">
      <v>289</v>
    </oc>
    <nc r="O2"/>
  </rcc>
  <rcc rId="5503" sId="3">
    <oc r="O3">
      <v>70</v>
    </oc>
    <nc r="O3"/>
  </rcc>
  <rcc rId="5504" sId="3">
    <oc r="O4">
      <v>87</v>
    </oc>
    <nc r="O4"/>
  </rcc>
  <rcc rId="5505" sId="3">
    <oc r="O5">
      <v>225</v>
    </oc>
    <nc r="O5"/>
  </rcc>
  <rcc rId="5506" sId="3">
    <oc r="O6">
      <v>113</v>
    </oc>
    <nc r="O6"/>
  </rcc>
  <rcc rId="5507" sId="3">
    <oc r="O7">
      <v>81</v>
    </oc>
    <nc r="O7"/>
  </rcc>
  <rcc rId="5508" sId="3">
    <oc r="O8">
      <v>293</v>
    </oc>
    <nc r="O8"/>
  </rcc>
  <rcc rId="5509" sId="3">
    <oc r="O9">
      <v>35</v>
    </oc>
    <nc r="O9"/>
  </rcc>
  <rcc rId="5510" sId="3">
    <oc r="O10">
      <v>782</v>
    </oc>
    <nc r="O10"/>
  </rcc>
  <rcc rId="5511" sId="3">
    <oc r="O11">
      <v>110</v>
    </oc>
    <nc r="O11"/>
  </rcc>
  <rcc rId="5512" sId="3">
    <oc r="O12">
      <v>252</v>
    </oc>
    <nc r="O12"/>
  </rcc>
  <rcc rId="5513" sId="3">
    <oc r="O13">
      <v>305</v>
    </oc>
    <nc r="O13"/>
  </rcc>
  <rcc rId="5514" sId="3">
    <oc r="O14">
      <v>117</v>
    </oc>
    <nc r="O14"/>
  </rcc>
  <rcc rId="5515" sId="3">
    <oc r="O15">
      <v>95</v>
    </oc>
    <nc r="O15"/>
  </rcc>
  <rcc rId="5516" sId="3">
    <oc r="O16">
      <v>166</v>
    </oc>
    <nc r="O16"/>
  </rcc>
  <rcc rId="5517" sId="3">
    <oc r="O17">
      <v>1513</v>
    </oc>
    <nc r="O17"/>
  </rcc>
  <rcc rId="5518" sId="3">
    <oc r="O18">
      <v>2891</v>
    </oc>
    <nc r="O18"/>
  </rcc>
  <rcc rId="5519" sId="3">
    <oc r="O19">
      <v>296</v>
    </oc>
    <nc r="O19"/>
  </rcc>
  <rcc rId="5520" sId="3">
    <oc r="O20">
      <v>777</v>
    </oc>
    <nc r="O20"/>
  </rcc>
  <rcc rId="5521" sId="3">
    <oc r="O21">
      <v>260</v>
    </oc>
    <nc r="O21"/>
  </rcc>
  <rcc rId="5522" sId="3">
    <oc r="O22">
      <v>94</v>
    </oc>
    <nc r="O22"/>
  </rcc>
  <rcc rId="5523" sId="3">
    <oc r="O23">
      <v>39</v>
    </oc>
    <nc r="O23"/>
  </rcc>
  <rcc rId="5524" sId="3">
    <oc r="O24">
      <v>327</v>
    </oc>
    <nc r="O24"/>
  </rcc>
  <rcc rId="5525" sId="3">
    <oc r="O25">
      <v>63</v>
    </oc>
    <nc r="O25"/>
  </rcc>
  <rcc rId="5526" sId="3">
    <oc r="O26">
      <v>185</v>
    </oc>
    <nc r="O26"/>
  </rcc>
  <rcc rId="5527" sId="3">
    <oc r="O27">
      <v>144</v>
    </oc>
    <nc r="O27"/>
  </rcc>
  <rcc rId="5528" sId="3">
    <oc r="O28">
      <v>93</v>
    </oc>
    <nc r="O28"/>
  </rcc>
  <rcc rId="5529" sId="3">
    <oc r="O29">
      <v>168</v>
    </oc>
    <nc r="O29"/>
  </rcc>
  <rcc rId="5530" sId="3">
    <oc r="O30">
      <v>912</v>
    </oc>
    <nc r="O30"/>
  </rcc>
  <rcc rId="5531" sId="3">
    <oc r="O31">
      <v>236</v>
    </oc>
    <nc r="O31"/>
  </rcc>
  <rcc rId="5532" sId="3">
    <oc r="O32">
      <v>106</v>
    </oc>
    <nc r="O32"/>
  </rcc>
  <rcc rId="5533" sId="3">
    <oc r="O33">
      <v>90</v>
    </oc>
    <nc r="O33"/>
  </rcc>
  <rcc rId="5534" sId="3">
    <oc r="O34">
      <v>93</v>
    </oc>
    <nc r="O34"/>
  </rcc>
  <rcc rId="5535" sId="3">
    <oc r="O35">
      <v>138</v>
    </oc>
    <nc r="O35"/>
  </rcc>
  <rcc rId="5536" sId="3">
    <oc r="O36">
      <v>98</v>
    </oc>
    <nc r="O36"/>
  </rcc>
  <rcc rId="5537" sId="3">
    <oc r="O37">
      <v>303</v>
    </oc>
    <nc r="O37"/>
  </rcc>
  <rcc rId="5538" sId="3">
    <oc r="O38">
      <v>84</v>
    </oc>
    <nc r="O38"/>
  </rcc>
  <rcc rId="5539" sId="3">
    <oc r="O39">
      <v>247</v>
    </oc>
    <nc r="O39"/>
  </rcc>
  <rcc rId="5540" sId="3">
    <oc r="O40">
      <v>305</v>
    </oc>
    <nc r="O40"/>
  </rcc>
  <rcc rId="5541" sId="3">
    <oc r="O41">
      <v>116</v>
    </oc>
    <nc r="O41"/>
  </rcc>
  <rcc rId="5542" sId="3">
    <oc r="O42">
      <v>105</v>
    </oc>
    <nc r="O42"/>
  </rcc>
  <rcc rId="5543" sId="3">
    <oc r="O43">
      <v>92</v>
    </oc>
    <nc r="O43"/>
  </rcc>
  <rcc rId="5544" sId="3">
    <oc r="O44">
      <v>1273</v>
    </oc>
    <nc r="O44"/>
  </rcc>
  <rcc rId="5545" sId="3">
    <oc r="O45">
      <v>96</v>
    </oc>
    <nc r="O45"/>
  </rcc>
  <rcc rId="5546" sId="3">
    <oc r="O46">
      <v>334</v>
    </oc>
    <nc r="O46"/>
  </rcc>
  <rcc rId="5547" sId="3">
    <oc r="O47">
      <v>147</v>
    </oc>
    <nc r="O47"/>
  </rcc>
  <rcc rId="5548" sId="3">
    <oc r="O48">
      <v>107</v>
    </oc>
    <nc r="O48"/>
  </rcc>
  <rcc rId="5549" sId="3">
    <oc r="O49">
      <v>139</v>
    </oc>
    <nc r="O49"/>
  </rcc>
  <rcc rId="5550" sId="3">
    <oc r="O50">
      <v>181</v>
    </oc>
    <nc r="O50"/>
  </rcc>
  <rcc rId="5551" sId="3">
    <oc r="O51">
      <v>51</v>
    </oc>
    <nc r="O51"/>
  </rcc>
  <rcc rId="5552" sId="3">
    <oc r="O52">
      <v>199</v>
    </oc>
    <nc r="O52"/>
  </rcc>
  <rcc rId="5553" sId="3">
    <oc r="O53">
      <v>130</v>
    </oc>
    <nc r="O53"/>
  </rcc>
  <rcc rId="5554" sId="3">
    <oc r="O54">
      <v>418</v>
    </oc>
    <nc r="O54"/>
  </rcc>
  <rcc rId="5555" sId="3">
    <oc r="O55">
      <v>145</v>
    </oc>
    <nc r="O55"/>
  </rcc>
  <rcc rId="5556" sId="3">
    <oc r="O56">
      <v>247</v>
    </oc>
    <nc r="O56"/>
  </rcc>
  <rcc rId="5557" sId="3">
    <oc r="O57">
      <v>203</v>
    </oc>
    <nc r="O57"/>
  </rcc>
  <rcc rId="5558" sId="3">
    <oc r="O58">
      <v>177</v>
    </oc>
    <nc r="O58"/>
  </rcc>
  <rcc rId="5559" sId="3">
    <oc r="O59">
      <v>69</v>
    </oc>
    <nc r="O59"/>
  </rcc>
  <rcc rId="5560" sId="3">
    <oc r="O60">
      <v>167</v>
    </oc>
    <nc r="O60"/>
  </rcc>
  <rcc rId="5561" sId="3">
    <oc r="O61">
      <v>197</v>
    </oc>
    <nc r="O61"/>
  </rcc>
  <rcc rId="5562" sId="3">
    <oc r="O62">
      <v>97</v>
    </oc>
    <nc r="O62"/>
  </rcc>
  <rcc rId="5563" sId="3">
    <oc r="O63">
      <v>65</v>
    </oc>
    <nc r="O63"/>
  </rcc>
  <rcc rId="5564" sId="3">
    <oc r="O64">
      <v>417</v>
    </oc>
    <nc r="O64"/>
  </rcc>
  <rcc rId="5565" sId="3">
    <oc r="O65">
      <v>164</v>
    </oc>
    <nc r="O65"/>
  </rcc>
  <rcc rId="5566" sId="3">
    <oc r="O66">
      <v>61</v>
    </oc>
    <nc r="O66"/>
  </rcc>
  <rcc rId="5567" sId="3">
    <oc r="O67">
      <v>267</v>
    </oc>
    <nc r="O67"/>
  </rcc>
  <rcc rId="5568" sId="3">
    <oc r="O68">
      <v>68</v>
    </oc>
    <nc r="O68"/>
  </rcc>
  <rcc rId="5569" sId="3">
    <oc r="O69">
      <v>1028</v>
    </oc>
    <nc r="O69"/>
  </rcc>
  <rcc rId="5570" sId="3">
    <oc r="O70">
      <v>89</v>
    </oc>
    <nc r="O70"/>
  </rcc>
  <rcc rId="5571" sId="3">
    <oc r="O71">
      <v>4038</v>
    </oc>
    <nc r="O71"/>
  </rcc>
  <rcc rId="5572" sId="3">
    <oc r="O72">
      <v>225</v>
    </oc>
    <nc r="O72"/>
  </rcc>
  <rcc rId="5573" sId="3">
    <oc r="O73">
      <v>183</v>
    </oc>
    <nc r="O73"/>
  </rcc>
  <rcc rId="5574" sId="3">
    <oc r="O74">
      <v>205</v>
    </oc>
    <nc r="O74"/>
  </rcc>
  <rcc rId="5575" sId="3">
    <oc r="O75">
      <v>494</v>
    </oc>
    <nc r="O75"/>
  </rcc>
  <rcc rId="5576" sId="3">
    <oc r="O76">
      <v>91</v>
    </oc>
    <nc r="O76"/>
  </rcc>
  <rcc rId="5577" sId="3">
    <oc r="O77">
      <v>141</v>
    </oc>
    <nc r="O77"/>
  </rcc>
  <rcc rId="5578" sId="3">
    <oc r="O78">
      <v>2854</v>
    </oc>
    <nc r="O78"/>
  </rcc>
  <rcc rId="5579" sId="3">
    <oc r="O79">
      <v>2126</v>
    </oc>
    <nc r="O79"/>
  </rcc>
  <rcc rId="5580" sId="3">
    <oc r="Q45">
      <v>114</v>
    </oc>
    <nc r="Q45"/>
  </rcc>
  <rcc rId="5581" sId="3">
    <oc r="Q46">
      <v>461</v>
    </oc>
    <nc r="Q46"/>
  </rcc>
  <rcc rId="5582" sId="3">
    <oc r="Q47">
      <v>221</v>
    </oc>
    <nc r="Q47"/>
  </rcc>
  <rcc rId="5583" sId="3">
    <oc r="Q48">
      <v>126</v>
    </oc>
    <nc r="Q48"/>
  </rcc>
  <rcc rId="5584" sId="3">
    <oc r="Q49">
      <v>209</v>
    </oc>
    <nc r="Q49"/>
  </rcc>
  <rcc rId="5585" sId="3">
    <oc r="Q50">
      <v>234</v>
    </oc>
    <nc r="Q50"/>
  </rcc>
  <rcc rId="5586" sId="3">
    <oc r="Q51">
      <v>72</v>
    </oc>
    <nc r="Q51"/>
  </rcc>
  <rcc rId="5587" sId="3">
    <oc r="Q52">
      <v>193</v>
    </oc>
    <nc r="Q52"/>
  </rcc>
  <rcc rId="5588" sId="3">
    <oc r="Q53">
      <v>172</v>
    </oc>
    <nc r="Q53"/>
  </rcc>
  <rcc rId="5589" sId="3">
    <oc r="Q54">
      <v>535</v>
    </oc>
    <nc r="Q54"/>
  </rcc>
  <rcc rId="5590" sId="3">
    <oc r="Q55">
      <v>174</v>
    </oc>
    <nc r="Q55"/>
  </rcc>
  <rcc rId="5591" sId="3">
    <oc r="Q56">
      <v>290</v>
    </oc>
    <nc r="Q56"/>
  </rcc>
  <rcc rId="5592" sId="3">
    <oc r="Q57">
      <v>261</v>
    </oc>
    <nc r="Q57"/>
  </rcc>
  <rcc rId="5593" sId="3">
    <oc r="Q58">
      <v>227</v>
    </oc>
    <nc r="Q58"/>
  </rcc>
  <rcc rId="5594" sId="3">
    <oc r="Q59">
      <v>83</v>
    </oc>
    <nc r="Q59"/>
  </rcc>
  <rcc rId="5595" sId="3">
    <oc r="Q60">
      <v>171</v>
    </oc>
    <nc r="Q60"/>
  </rcc>
  <rcc rId="5596" sId="3">
    <oc r="Q61">
      <v>267</v>
    </oc>
    <nc r="Q61"/>
  </rcc>
  <rcc rId="5597" sId="3">
    <oc r="Q62">
      <v>109</v>
    </oc>
    <nc r="Q62"/>
  </rcc>
  <rcc rId="5598" sId="3">
    <oc r="Q63">
      <v>87</v>
    </oc>
    <nc r="Q63"/>
  </rcc>
  <rcc rId="5599" sId="3">
    <oc r="Q64">
      <v>530</v>
    </oc>
    <nc r="Q64"/>
  </rcc>
  <rcc rId="5600" sId="3">
    <oc r="Q65">
      <v>225</v>
    </oc>
    <nc r="Q65"/>
  </rcc>
  <rcc rId="5601" sId="3">
    <oc r="Q66">
      <v>91</v>
    </oc>
    <nc r="Q66"/>
  </rcc>
  <rcc rId="5602" sId="3">
    <oc r="Q67">
      <v>353</v>
    </oc>
    <nc r="Q67"/>
  </rcc>
  <rcc rId="5603" sId="3">
    <oc r="Q68">
      <v>69</v>
    </oc>
    <nc r="Q68"/>
  </rcc>
  <rcc rId="5604" sId="3">
    <oc r="Q69">
      <v>1339</v>
    </oc>
    <nc r="Q69"/>
  </rcc>
  <rcc rId="5605" sId="3">
    <oc r="Q70">
      <v>112</v>
    </oc>
    <nc r="Q70"/>
  </rcc>
  <rcc rId="5606" sId="3">
    <oc r="Q71">
      <v>5159</v>
    </oc>
    <nc r="Q71"/>
  </rcc>
  <rcc rId="5607" sId="3">
    <oc r="Q72">
      <v>351</v>
    </oc>
    <nc r="Q72"/>
  </rcc>
  <rcc rId="5608" sId="3">
    <oc r="Q73">
      <v>226</v>
    </oc>
    <nc r="Q73"/>
  </rcc>
  <rcc rId="5609" sId="3">
    <oc r="Q74">
      <v>315</v>
    </oc>
    <nc r="Q74"/>
  </rcc>
  <rcc rId="5610" sId="3">
    <oc r="Q75">
      <v>710</v>
    </oc>
    <nc r="Q75"/>
  </rcc>
  <rcc rId="5611" sId="3">
    <oc r="Q76">
      <v>118</v>
    </oc>
    <nc r="Q76"/>
  </rcc>
  <rcc rId="5612" sId="3">
    <oc r="Q77">
      <v>209</v>
    </oc>
    <nc r="Q77"/>
  </rcc>
  <rcc rId="5613" sId="3">
    <oc r="Q78">
      <v>3778</v>
    </oc>
    <nc r="Q78"/>
  </rcc>
  <rcc rId="5614" sId="3">
    <oc r="Q79">
      <v>2803</v>
    </oc>
    <nc r="Q79"/>
  </rcc>
  <rcc rId="5615" sId="3">
    <oc r="S45">
      <v>96</v>
    </oc>
    <nc r="S45"/>
  </rcc>
  <rcc rId="5616" sId="3">
    <oc r="S46">
      <v>370</v>
    </oc>
    <nc r="S46"/>
  </rcc>
  <rcc rId="5617" sId="3">
    <oc r="S47">
      <v>133</v>
    </oc>
    <nc r="S47"/>
  </rcc>
  <rcc rId="5618" sId="3">
    <oc r="S48">
      <v>114</v>
    </oc>
    <nc r="S48"/>
  </rcc>
  <rcc rId="5619" sId="3">
    <oc r="S49">
      <v>144</v>
    </oc>
    <nc r="S49"/>
  </rcc>
  <rcc rId="5620" sId="3">
    <oc r="S50">
      <v>190</v>
    </oc>
    <nc r="S50"/>
  </rcc>
  <rcc rId="5621" sId="3">
    <oc r="S51">
      <v>48</v>
    </oc>
    <nc r="S51"/>
  </rcc>
  <rcc rId="5622" sId="3">
    <oc r="S52">
      <v>192</v>
    </oc>
    <nc r="S52"/>
  </rcc>
  <rcc rId="5623" sId="3">
    <oc r="S53">
      <v>137</v>
    </oc>
    <nc r="S53"/>
  </rcc>
  <rcc rId="5624" sId="3">
    <oc r="S54">
      <v>428</v>
    </oc>
    <nc r="S54"/>
  </rcc>
  <rcc rId="5625" sId="3">
    <oc r="S55">
      <v>149</v>
    </oc>
    <nc r="S55"/>
  </rcc>
  <rcc rId="5626" sId="3">
    <oc r="S56">
      <v>277</v>
    </oc>
    <nc r="S56"/>
  </rcc>
  <rcc rId="5627" sId="3">
    <oc r="S57">
      <v>210</v>
    </oc>
    <nc r="S57"/>
  </rcc>
  <rcc rId="5628" sId="3">
    <oc r="S58">
      <v>192</v>
    </oc>
    <nc r="S58"/>
  </rcc>
  <rcc rId="5629" sId="3">
    <oc r="S59">
      <v>67</v>
    </oc>
    <nc r="S59"/>
  </rcc>
  <rcc rId="5630" sId="3">
    <oc r="S60">
      <v>175</v>
    </oc>
    <nc r="S60"/>
  </rcc>
  <rcc rId="5631" sId="3">
    <oc r="S61">
      <v>193</v>
    </oc>
    <nc r="S61"/>
  </rcc>
  <rcc rId="5632" sId="3">
    <oc r="S62">
      <v>107</v>
    </oc>
    <nc r="S62"/>
  </rcc>
  <rcc rId="5633" sId="3">
    <oc r="S63">
      <v>64</v>
    </oc>
    <nc r="S63"/>
  </rcc>
  <rcc rId="5634" sId="3">
    <oc r="S64">
      <v>420</v>
    </oc>
    <nc r="S64"/>
  </rcc>
  <rcc rId="5635" sId="3">
    <oc r="S65">
      <v>172</v>
    </oc>
    <nc r="S65"/>
  </rcc>
  <rcc rId="5636" sId="3">
    <oc r="S66">
      <v>64</v>
    </oc>
    <nc r="S66"/>
  </rcc>
  <rcc rId="5637" sId="3">
    <oc r="S67">
      <v>265</v>
    </oc>
    <nc r="S67"/>
  </rcc>
  <rcc rId="5638" sId="3">
    <oc r="S68">
      <v>72</v>
    </oc>
    <nc r="S68"/>
  </rcc>
  <rcc rId="5639" sId="3">
    <oc r="S69">
      <v>1074</v>
    </oc>
    <nc r="S69"/>
  </rcc>
  <rcc rId="5640" sId="3">
    <oc r="S70">
      <v>94</v>
    </oc>
    <nc r="S70"/>
  </rcc>
  <rcc rId="5641" sId="3">
    <oc r="S71">
      <v>4219</v>
    </oc>
    <nc r="S71"/>
  </rcc>
  <rcc rId="5642" sId="3">
    <oc r="S72">
      <v>211</v>
    </oc>
    <nc r="S72"/>
  </rcc>
  <rcc rId="5643" sId="3">
    <oc r="S73">
      <v>210</v>
    </oc>
    <nc r="S73"/>
  </rcc>
  <rcc rId="5644" sId="3">
    <oc r="S74">
      <v>209</v>
    </oc>
    <nc r="S74"/>
  </rcc>
  <rcc rId="5645" sId="3">
    <oc r="S75">
      <v>522</v>
    </oc>
    <nc r="S75"/>
  </rcc>
  <rcc rId="5646" sId="3">
    <oc r="S76">
      <v>96</v>
    </oc>
    <nc r="S76"/>
  </rcc>
  <rcc rId="5647" sId="3">
    <oc r="S77">
      <v>150</v>
    </oc>
    <nc r="S77"/>
  </rcc>
  <rcc rId="5648" sId="3">
    <oc r="S78">
      <v>2895</v>
    </oc>
    <nc r="S78"/>
  </rcc>
  <rcc rId="5649" sId="3">
    <oc r="S79">
      <v>2262</v>
    </oc>
    <nc r="S79"/>
  </rcc>
  <rcc rId="5650" sId="3">
    <oc r="U45">
      <v>117</v>
    </oc>
    <nc r="U45"/>
  </rcc>
  <rcc rId="5651" sId="3">
    <oc r="U46">
      <v>425</v>
    </oc>
    <nc r="U46"/>
  </rcc>
  <rcc rId="5652" sId="3">
    <oc r="U47">
      <v>204</v>
    </oc>
    <nc r="U47"/>
  </rcc>
  <rcc rId="5653" sId="3">
    <oc r="U48">
      <v>132</v>
    </oc>
    <nc r="U48"/>
  </rcc>
  <rcc rId="5654" sId="3">
    <oc r="U49">
      <v>193</v>
    </oc>
    <nc r="U49"/>
  </rcc>
  <rcc rId="5655" sId="3">
    <oc r="U50">
      <v>236</v>
    </oc>
    <nc r="U50"/>
  </rcc>
  <rcc rId="5656" sId="3">
    <oc r="U51">
      <v>69</v>
    </oc>
    <nc r="U51"/>
  </rcc>
  <rcc rId="5657" sId="3">
    <oc r="U52">
      <v>200</v>
    </oc>
    <nc r="U52"/>
  </rcc>
  <rcc rId="5658" sId="3">
    <oc r="U53">
      <v>177</v>
    </oc>
    <nc r="U53"/>
  </rcc>
  <rcc rId="5659" sId="3">
    <oc r="U54">
      <v>569</v>
    </oc>
    <nc r="U54"/>
  </rcc>
  <rcc rId="5660" sId="3">
    <oc r="U55">
      <v>170</v>
    </oc>
    <nc r="U55"/>
  </rcc>
  <rcc rId="5661" sId="3">
    <oc r="U56">
      <v>288</v>
    </oc>
    <nc r="U56"/>
  </rcc>
  <rcc rId="5662" sId="3">
    <oc r="U57">
      <v>247</v>
    </oc>
    <nc r="U57"/>
  </rcc>
  <rcc rId="5663" sId="3">
    <oc r="U58">
      <v>209</v>
    </oc>
    <nc r="U58"/>
  </rcc>
  <rcc rId="5664" sId="3">
    <oc r="U59">
      <v>92</v>
    </oc>
    <nc r="U59"/>
  </rcc>
  <rcc rId="5665" sId="3">
    <oc r="U60">
      <v>176</v>
    </oc>
    <nc r="U60"/>
  </rcc>
  <rcc rId="5666" sId="3">
    <oc r="U61">
      <v>283</v>
    </oc>
    <nc r="U61"/>
  </rcc>
  <rcc rId="5667" sId="3">
    <oc r="U62">
      <v>114</v>
    </oc>
    <nc r="U62"/>
  </rcc>
  <rcc rId="5668" sId="3">
    <oc r="U63">
      <v>91</v>
    </oc>
    <nc r="U63"/>
  </rcc>
  <rcc rId="5669" sId="3">
    <oc r="U64">
      <v>514</v>
    </oc>
    <nc r="U64"/>
  </rcc>
  <rcc rId="5670" sId="3">
    <oc r="U65">
      <v>234</v>
    </oc>
    <nc r="U65"/>
  </rcc>
  <rcc rId="5671" sId="3">
    <oc r="U66">
      <v>101</v>
    </oc>
    <nc r="U66"/>
  </rcc>
  <rcc rId="5672" sId="3">
    <oc r="U67">
      <v>374</v>
    </oc>
    <nc r="U67"/>
  </rcc>
  <rcc rId="5673" sId="3">
    <oc r="U68">
      <v>69</v>
    </oc>
    <nc r="U68"/>
  </rcc>
  <rcc rId="5674" sId="3">
    <oc r="U69">
      <v>1198</v>
    </oc>
    <nc r="U69"/>
  </rcc>
  <rcc rId="5675" sId="3">
    <oc r="U70">
      <v>105</v>
    </oc>
    <nc r="U70"/>
  </rcc>
  <rcc rId="5676" sId="3">
    <oc r="U71">
      <v>4661</v>
    </oc>
    <nc r="U71"/>
  </rcc>
  <rcc rId="5677" sId="3">
    <oc r="U72">
      <v>318</v>
    </oc>
    <nc r="U72"/>
  </rcc>
  <rcc rId="5678" sId="3">
    <oc r="U73">
      <v>215</v>
    </oc>
    <nc r="U73"/>
  </rcc>
  <rcc rId="5679" sId="3">
    <oc r="U74">
      <v>334</v>
    </oc>
    <nc r="U74"/>
  </rcc>
  <rcc rId="5680" sId="3">
    <oc r="U75">
      <v>619</v>
    </oc>
    <nc r="U75"/>
  </rcc>
  <rcc rId="5681" sId="3">
    <oc r="U76">
      <v>115</v>
    </oc>
    <nc r="U76"/>
  </rcc>
  <rcc rId="5682" sId="3">
    <oc r="U77">
      <v>204</v>
    </oc>
    <nc r="U77"/>
  </rcc>
  <rcc rId="5683" sId="3">
    <oc r="U78">
      <v>3270</v>
    </oc>
    <nc r="U78"/>
  </rcc>
  <rcc rId="5684" sId="3">
    <oc r="U79">
      <v>2483</v>
    </oc>
    <nc r="U79"/>
  </rcc>
  <rcc rId="5685" sId="3">
    <oc r="W45">
      <v>100</v>
    </oc>
    <nc r="W45"/>
  </rcc>
  <rcc rId="5686" sId="3">
    <oc r="W46">
      <v>364</v>
    </oc>
    <nc r="W46"/>
  </rcc>
  <rcc rId="5687" sId="3">
    <oc r="W47">
      <v>139</v>
    </oc>
    <nc r="W47"/>
  </rcc>
  <rcc rId="5688" sId="3">
    <oc r="W48">
      <v>110</v>
    </oc>
    <nc r="W48"/>
  </rcc>
  <rcc rId="5689" sId="3">
    <oc r="W49">
      <v>165</v>
    </oc>
    <nc r="W49"/>
  </rcc>
  <rcc rId="5690" sId="3">
    <oc r="W50">
      <v>196</v>
    </oc>
    <nc r="W50"/>
  </rcc>
  <rcc rId="5691" sId="3">
    <oc r="W51">
      <v>49</v>
    </oc>
    <nc r="W51"/>
  </rcc>
  <rcc rId="5692" sId="3">
    <oc r="W52">
      <v>196</v>
    </oc>
    <nc r="W52"/>
  </rcc>
  <rcc rId="5693" sId="3">
    <oc r="W53">
      <v>135</v>
    </oc>
    <nc r="W53"/>
  </rcc>
  <rcc rId="5694" sId="3">
    <oc r="W54">
      <v>421</v>
    </oc>
    <nc r="W54"/>
  </rcc>
  <rcc rId="5695" sId="3">
    <oc r="W55">
      <v>147</v>
    </oc>
    <nc r="W55"/>
  </rcc>
  <rcc rId="5696" sId="3">
    <oc r="W56">
      <v>292</v>
    </oc>
    <nc r="W56"/>
  </rcc>
  <rcc rId="5697" sId="3">
    <oc r="W57">
      <v>219</v>
    </oc>
    <nc r="W57"/>
  </rcc>
  <rcc rId="5698" sId="3">
    <oc r="W58">
      <v>184</v>
    </oc>
    <nc r="W58"/>
  </rcc>
  <rcc rId="5699" sId="3">
    <oc r="W59">
      <v>73</v>
    </oc>
    <nc r="W59"/>
  </rcc>
  <rcc rId="5700" sId="3">
    <oc r="W60">
      <v>162</v>
    </oc>
    <nc r="W60"/>
  </rcc>
  <rcc rId="5701" sId="3">
    <oc r="W61">
      <v>201</v>
    </oc>
    <nc r="W61"/>
  </rcc>
  <rcc rId="5702" sId="3">
    <oc r="W62">
      <v>103</v>
    </oc>
    <nc r="W62"/>
  </rcc>
  <rcc rId="5703" sId="3">
    <oc r="W63">
      <v>66</v>
    </oc>
    <nc r="W63"/>
  </rcc>
  <rcc rId="5704" sId="3">
    <oc r="W64">
      <v>431</v>
    </oc>
    <nc r="W64"/>
  </rcc>
  <rcc rId="5705" sId="3">
    <oc r="W65">
      <v>162</v>
    </oc>
    <nc r="W65"/>
  </rcc>
  <rcc rId="5706" sId="3">
    <oc r="W66">
      <v>67</v>
    </oc>
    <nc r="W66"/>
  </rcc>
  <rcc rId="5707" sId="3">
    <oc r="W67">
      <v>263</v>
    </oc>
    <nc r="W67"/>
  </rcc>
  <rcc rId="5708" sId="3">
    <oc r="W68">
      <v>74</v>
    </oc>
    <nc r="W68"/>
  </rcc>
  <rcc rId="5709" sId="3">
    <oc r="W69">
      <v>1074</v>
    </oc>
    <nc r="W69"/>
  </rcc>
  <rcc rId="5710" sId="3">
    <oc r="W70">
      <v>93</v>
    </oc>
    <nc r="W70"/>
  </rcc>
  <rcc rId="5711" sId="3">
    <oc r="W71">
      <v>3816</v>
    </oc>
    <nc r="W71"/>
  </rcc>
  <rcc rId="5712" sId="3">
    <oc r="W72">
      <v>254</v>
    </oc>
    <nc r="W72"/>
  </rcc>
  <rcc rId="5713" sId="3">
    <oc r="W73">
      <v>208</v>
    </oc>
    <nc r="W73"/>
  </rcc>
  <rcc rId="5714" sId="3">
    <oc r="W74">
      <v>211</v>
    </oc>
    <nc r="W74"/>
  </rcc>
  <rcc rId="5715" sId="3">
    <oc r="W75">
      <v>549</v>
    </oc>
    <nc r="W75"/>
  </rcc>
  <rcc rId="5716" sId="3">
    <oc r="W76">
      <v>91</v>
    </oc>
    <nc r="W76"/>
  </rcc>
  <rcc rId="5717" sId="3">
    <oc r="W77">
      <v>158</v>
    </oc>
    <nc r="W77"/>
  </rcc>
  <rcc rId="5718" sId="3">
    <oc r="W78">
      <v>3113</v>
    </oc>
    <nc r="W78"/>
  </rcc>
  <rcc rId="5719" sId="3">
    <oc r="W79">
      <v>2075</v>
    </oc>
    <nc r="W79"/>
  </rcc>
  <rcc rId="5720" sId="3">
    <oc r="Q2">
      <v>305</v>
    </oc>
    <nc r="Q2"/>
  </rcc>
  <rcc rId="5721" sId="3">
    <oc r="Q3">
      <v>139</v>
    </oc>
    <nc r="Q3"/>
  </rcc>
  <rcc rId="5722" sId="3">
    <oc r="Q4">
      <v>118</v>
    </oc>
    <nc r="Q4"/>
  </rcc>
  <rcc rId="5723" sId="3">
    <oc r="Q5">
      <v>278</v>
    </oc>
    <nc r="Q5"/>
  </rcc>
  <rcc rId="5724" sId="3">
    <oc r="Q6">
      <v>97</v>
    </oc>
    <nc r="Q6"/>
  </rcc>
  <rcc rId="5725" sId="3">
    <oc r="Q7">
      <v>89</v>
    </oc>
    <nc r="Q7"/>
  </rcc>
  <rcc rId="5726" sId="3">
    <oc r="Q8">
      <v>332</v>
    </oc>
    <nc r="Q8"/>
  </rcc>
  <rcc rId="5727" sId="3">
    <oc r="Q9">
      <v>62</v>
    </oc>
    <nc r="Q9"/>
  </rcc>
  <rcc rId="5728" sId="3">
    <oc r="Q10">
      <v>1191</v>
    </oc>
    <nc r="Q10"/>
  </rcc>
  <rcc rId="5729" sId="3">
    <oc r="Q11">
      <v>112</v>
    </oc>
    <nc r="Q11"/>
  </rcc>
  <rcc rId="5730" sId="3">
    <oc r="Q12">
      <v>313</v>
    </oc>
    <nc r="Q12"/>
  </rcc>
  <rcc rId="5731" sId="3">
    <oc r="Q13">
      <v>422</v>
    </oc>
    <nc r="Q13"/>
  </rcc>
  <rcc rId="5732" sId="3">
    <oc r="Q14">
      <v>147</v>
    </oc>
    <nc r="Q14"/>
  </rcc>
  <rcc rId="5733" sId="3">
    <oc r="Q15">
      <v>107</v>
    </oc>
    <nc r="Q15"/>
  </rcc>
  <rcc rId="5734" sId="3">
    <oc r="Q16">
      <v>196</v>
    </oc>
    <nc r="Q16"/>
  </rcc>
  <rcc rId="5735" sId="3">
    <oc r="Q17">
      <v>1900</v>
    </oc>
    <nc r="Q17"/>
  </rcc>
  <rcc rId="5736" sId="3">
    <oc r="Q18">
      <v>3792</v>
    </oc>
    <nc r="Q18"/>
  </rcc>
  <rcc rId="5737" sId="3">
    <oc r="Q19">
      <v>401</v>
    </oc>
    <nc r="Q19"/>
  </rcc>
  <rcc rId="5738" sId="3">
    <oc r="Q20">
      <v>1007</v>
    </oc>
    <nc r="Q20"/>
  </rcc>
  <rcc rId="5739" sId="3">
    <oc r="Q21">
      <v>329</v>
    </oc>
    <nc r="Q21"/>
  </rcc>
  <rcc rId="5740" sId="3">
    <oc r="Q22">
      <v>121</v>
    </oc>
    <nc r="Q22"/>
  </rcc>
  <rcc rId="5741" sId="3">
    <oc r="Q23">
      <v>57</v>
    </oc>
    <nc r="Q23"/>
  </rcc>
  <rcc rId="5742" sId="3">
    <oc r="Q24">
      <v>345</v>
    </oc>
    <nc r="Q24"/>
  </rcc>
  <rcc rId="5743" sId="3">
    <oc r="Q25">
      <v>72</v>
    </oc>
    <nc r="Q25"/>
  </rcc>
  <rcc rId="5744" sId="3">
    <oc r="Q26">
      <v>197</v>
    </oc>
    <nc r="Q26"/>
  </rcc>
  <rcc rId="5745" sId="3">
    <oc r="Q27">
      <v>189</v>
    </oc>
    <nc r="Q27"/>
  </rcc>
  <rcc rId="5746" sId="3">
    <oc r="Q28">
      <v>134</v>
    </oc>
    <nc r="Q28"/>
  </rcc>
  <rcc rId="5747" sId="3">
    <oc r="Q29">
      <v>293</v>
    </oc>
    <nc r="Q29"/>
  </rcc>
  <rcc rId="5748" sId="3">
    <oc r="Q30">
      <v>1262</v>
    </oc>
    <nc r="Q30"/>
  </rcc>
  <rcc rId="5749" sId="3">
    <oc r="Q31">
      <v>338</v>
    </oc>
    <nc r="Q31"/>
  </rcc>
  <rcc rId="5750" sId="3">
    <oc r="Q32">
      <v>115</v>
    </oc>
    <nc r="Q32"/>
  </rcc>
  <rcc rId="5751" sId="3">
    <oc r="Q33">
      <v>106</v>
    </oc>
    <nc r="Q33"/>
  </rcc>
  <rcc rId="5752" sId="3">
    <oc r="Q34">
      <v>106</v>
    </oc>
    <nc r="Q34"/>
  </rcc>
  <rcc rId="5753" sId="3">
    <oc r="Q35">
      <v>169</v>
    </oc>
    <nc r="Q35"/>
  </rcc>
  <rcc rId="5754" sId="3">
    <oc r="Q36">
      <v>114</v>
    </oc>
    <nc r="Q36"/>
  </rcc>
  <rcc rId="5755" sId="3">
    <oc r="Q37">
      <v>343</v>
    </oc>
    <nc r="Q37"/>
  </rcc>
  <rcc rId="5756" sId="3">
    <oc r="Q38">
      <v>85</v>
    </oc>
    <nc r="Q38"/>
  </rcc>
  <rcc rId="5757" sId="3">
    <oc r="Q39">
      <v>312</v>
    </oc>
    <nc r="Q39"/>
  </rcc>
  <rcc rId="5758" sId="3">
    <oc r="Q40">
      <v>403</v>
    </oc>
    <nc r="Q40"/>
  </rcc>
  <rcc rId="5759" sId="3">
    <oc r="Q41">
      <v>126</v>
    </oc>
    <nc r="Q41"/>
  </rcc>
  <rcc rId="5760" sId="3">
    <oc r="Q42">
      <v>130</v>
    </oc>
    <nc r="Q42"/>
  </rcc>
  <rcc rId="5761" sId="3">
    <oc r="Q43">
      <v>83</v>
    </oc>
    <nc r="Q43"/>
  </rcc>
  <rcc rId="5762" sId="3">
    <oc r="Q44">
      <v>1765</v>
    </oc>
    <nc r="Q44"/>
  </rcc>
  <rcc rId="5763" sId="3">
    <oc r="S2">
      <v>267</v>
    </oc>
    <nc r="S2"/>
  </rcc>
  <rcc rId="5764" sId="3">
    <oc r="S3">
      <v>81</v>
    </oc>
    <nc r="S3"/>
  </rcc>
  <rcc rId="5765" sId="3">
    <oc r="S4">
      <v>85</v>
    </oc>
    <nc r="S4"/>
  </rcc>
  <rcc rId="5766" sId="3">
    <oc r="S5">
      <v>241</v>
    </oc>
    <nc r="S5"/>
  </rcc>
  <rcc rId="5767" sId="3">
    <oc r="S6">
      <v>127</v>
    </oc>
    <nc r="S6"/>
  </rcc>
  <rcc rId="5768" sId="3">
    <oc r="S7">
      <v>86</v>
    </oc>
    <nc r="S7"/>
  </rcc>
  <rcc rId="5769" sId="3">
    <oc r="S8">
      <v>304</v>
    </oc>
    <nc r="S8"/>
  </rcc>
  <rcc rId="5770" sId="3">
    <oc r="S9">
      <v>32</v>
    </oc>
    <nc r="S9"/>
  </rcc>
  <rcc rId="5771" sId="3">
    <oc r="S10">
      <v>889</v>
    </oc>
    <nc r="S10"/>
  </rcc>
  <rcc rId="5772" sId="3">
    <oc r="S11">
      <v>110</v>
    </oc>
    <nc r="S11"/>
  </rcc>
  <rcc rId="5773" sId="3">
    <oc r="S12">
      <v>267</v>
    </oc>
    <nc r="S12"/>
  </rcc>
  <rcc rId="5774" sId="3">
    <oc r="S13">
      <v>325</v>
    </oc>
    <nc r="S13"/>
  </rcc>
  <rcc rId="5775" sId="3">
    <oc r="S14">
      <v>114</v>
    </oc>
    <nc r="S14"/>
  </rcc>
  <rcc rId="5776" sId="3">
    <oc r="S15">
      <v>104</v>
    </oc>
    <nc r="S15"/>
  </rcc>
  <rcc rId="5777" sId="3">
    <oc r="S16">
      <v>174</v>
    </oc>
    <nc r="S16"/>
  </rcc>
  <rcc rId="5778" sId="3">
    <oc r="S17">
      <v>1500</v>
    </oc>
    <nc r="S17"/>
  </rcc>
  <rcc rId="5779" sId="3">
    <oc r="S18">
      <v>3228</v>
    </oc>
    <nc r="S18"/>
  </rcc>
  <rcc rId="5780" sId="3">
    <oc r="S19">
      <v>305</v>
    </oc>
    <nc r="S19"/>
  </rcc>
  <rcc rId="5781" sId="3">
    <oc r="S20">
      <v>769</v>
    </oc>
    <nc r="S20"/>
  </rcc>
  <rcc rId="5782" sId="3">
    <oc r="S21">
      <v>261</v>
    </oc>
    <nc r="S21"/>
  </rcc>
  <rcc rId="5783" sId="3">
    <oc r="S22">
      <v>88</v>
    </oc>
    <nc r="S22"/>
  </rcc>
  <rcc rId="5784" sId="3">
    <oc r="S23">
      <v>41</v>
    </oc>
    <nc r="S23"/>
  </rcc>
  <rcc rId="5785" sId="3">
    <oc r="S24">
      <v>343</v>
    </oc>
    <nc r="S24"/>
  </rcc>
  <rcc rId="5786" sId="3">
    <oc r="S25">
      <v>62</v>
    </oc>
    <nc r="S25"/>
  </rcc>
  <rcc rId="5787" sId="3">
    <oc r="S26">
      <v>188</v>
    </oc>
    <nc r="S26"/>
  </rcc>
  <rcc rId="5788" sId="3">
    <oc r="S27">
      <v>148</v>
    </oc>
    <nc r="S27"/>
  </rcc>
  <rcc rId="5789" sId="3">
    <oc r="S28">
      <v>99</v>
    </oc>
    <nc r="S28"/>
  </rcc>
  <rcc rId="5790" sId="3">
    <oc r="S29">
      <v>160</v>
    </oc>
    <nc r="S29"/>
  </rcc>
  <rcc rId="5791" sId="3">
    <oc r="S30">
      <v>1042</v>
    </oc>
    <nc r="S30"/>
  </rcc>
  <rcc rId="5792" sId="3">
    <oc r="S31">
      <v>227</v>
    </oc>
    <nc r="S31"/>
  </rcc>
  <rcc rId="5793" sId="3">
    <oc r="S32">
      <v>112</v>
    </oc>
    <nc r="S32"/>
  </rcc>
  <rcc rId="5794" sId="3">
    <oc r="S33">
      <v>83</v>
    </oc>
    <nc r="S33"/>
  </rcc>
  <rcc rId="5795" sId="3">
    <oc r="S34">
      <v>91</v>
    </oc>
    <nc r="S34"/>
  </rcc>
  <rcc rId="5796" sId="3">
    <oc r="S35">
      <v>150</v>
    </oc>
    <nc r="S35"/>
  </rcc>
  <rcc rId="5797" sId="3">
    <oc r="S36">
      <v>103</v>
    </oc>
    <nc r="S36"/>
  </rcc>
  <rcc rId="5798" sId="3">
    <oc r="S37">
      <v>295</v>
    </oc>
    <nc r="S37"/>
  </rcc>
  <rcc rId="5799" sId="3">
    <oc r="S38">
      <v>79</v>
    </oc>
    <nc r="S38"/>
  </rcc>
  <rcc rId="5800" sId="3">
    <oc r="S39">
      <v>258</v>
    </oc>
    <nc r="S39"/>
  </rcc>
  <rcc rId="5801" sId="3">
    <oc r="S40">
      <v>299</v>
    </oc>
    <nc r="S40"/>
  </rcc>
  <rcc rId="5802" sId="3">
    <oc r="S41">
      <v>118</v>
    </oc>
    <nc r="S41"/>
  </rcc>
  <rcc rId="5803" sId="3">
    <oc r="S42">
      <v>108</v>
    </oc>
    <nc r="S42"/>
  </rcc>
  <rcc rId="5804" sId="3">
    <oc r="S43">
      <v>88</v>
    </oc>
    <nc r="S43"/>
  </rcc>
  <rcc rId="5805" sId="3">
    <oc r="S44">
      <v>1335</v>
    </oc>
    <nc r="S44"/>
  </rcc>
  <rcc rId="5806" sId="3">
    <oc r="U2">
      <v>335</v>
    </oc>
    <nc r="U2"/>
  </rcc>
  <rcc rId="5807" sId="3">
    <oc r="U3">
      <v>133</v>
    </oc>
    <nc r="U3"/>
  </rcc>
  <rcc rId="5808" sId="3">
    <oc r="U4">
      <v>116</v>
    </oc>
    <nc r="U4"/>
  </rcc>
  <rcc rId="5809" sId="3">
    <oc r="U5">
      <v>279</v>
    </oc>
    <nc r="U5"/>
  </rcc>
  <rcc rId="5810" sId="3">
    <oc r="U6">
      <v>95</v>
    </oc>
    <nc r="U6"/>
  </rcc>
  <rcc rId="5811" sId="3">
    <oc r="U7">
      <v>82</v>
    </oc>
    <nc r="U7"/>
  </rcc>
  <rcc rId="5812" sId="3">
    <oc r="U8">
      <v>319</v>
    </oc>
    <nc r="U8"/>
  </rcc>
  <rcc rId="5813" sId="3">
    <oc r="U9">
      <v>56</v>
    </oc>
    <nc r="U9"/>
  </rcc>
  <rcc rId="5814" sId="3">
    <oc r="U10">
      <v>1125</v>
    </oc>
    <nc r="U10"/>
  </rcc>
  <rcc rId="5815" sId="3">
    <oc r="U11">
      <v>115</v>
    </oc>
    <nc r="U11"/>
  </rcc>
  <rcc rId="5816" sId="3">
    <oc r="U12">
      <v>308</v>
    </oc>
    <nc r="U12"/>
  </rcc>
  <rcc rId="5817" sId="3">
    <oc r="U13">
      <v>377</v>
    </oc>
    <nc r="U13"/>
  </rcc>
  <rcc rId="5818" sId="3">
    <oc r="U14">
      <v>145</v>
    </oc>
    <nc r="U14"/>
  </rcc>
  <rcc rId="5819" sId="3">
    <oc r="U15">
      <v>96</v>
    </oc>
    <nc r="U15"/>
  </rcc>
  <rcc rId="5820" sId="3">
    <oc r="U16">
      <v>192</v>
    </oc>
    <nc r="U16"/>
  </rcc>
  <rcc rId="5821" sId="3">
    <oc r="U17">
      <v>1716</v>
    </oc>
    <nc r="U17"/>
  </rcc>
  <rcc rId="5822" sId="3">
    <oc r="U18">
      <v>3298</v>
    </oc>
    <nc r="U18"/>
  </rcc>
  <rcc rId="5823" sId="3">
    <oc r="U19">
      <v>415</v>
    </oc>
    <nc r="U19"/>
  </rcc>
  <rcc rId="5824" sId="3">
    <oc r="U20">
      <v>937</v>
    </oc>
    <nc r="U20"/>
  </rcc>
  <rcc rId="5825" sId="3">
    <oc r="U21">
      <v>332</v>
    </oc>
    <nc r="U21"/>
  </rcc>
  <rcc rId="5826" sId="3">
    <oc r="U22">
      <v>124</v>
    </oc>
    <nc r="U22"/>
  </rcc>
  <rcc rId="5827" sId="3">
    <oc r="U23">
      <v>54</v>
    </oc>
    <nc r="U23"/>
  </rcc>
  <rcc rId="5828" sId="3">
    <oc r="U24">
      <v>336</v>
    </oc>
    <nc r="U24"/>
  </rcc>
  <rcc rId="5829" sId="3">
    <oc r="U25">
      <v>62</v>
    </oc>
    <nc r="U25"/>
  </rcc>
  <rcc rId="5830" sId="3">
    <oc r="U26">
      <v>201</v>
    </oc>
    <nc r="U26"/>
  </rcc>
  <rcc rId="5831" sId="3">
    <oc r="U27">
      <v>175</v>
    </oc>
    <nc r="U27"/>
  </rcc>
  <rcc rId="5832" sId="3">
    <oc r="U28">
      <v>127</v>
    </oc>
    <nc r="U28"/>
  </rcc>
  <rcc rId="5833" sId="3">
    <oc r="U29">
      <v>296</v>
    </oc>
    <nc r="U29"/>
  </rcc>
  <rcc rId="5834" sId="3">
    <oc r="U30">
      <v>1193</v>
    </oc>
    <nc r="U30"/>
  </rcc>
  <rcc rId="5835" sId="3">
    <oc r="U31">
      <v>353</v>
    </oc>
    <nc r="U31"/>
  </rcc>
  <rcc rId="5836" sId="3">
    <oc r="U32">
      <v>120</v>
    </oc>
    <nc r="U32"/>
  </rcc>
  <rcc rId="5837" sId="3">
    <oc r="U33">
      <v>93</v>
    </oc>
    <nc r="U33"/>
  </rcc>
  <rcc rId="5838" sId="3">
    <oc r="U34">
      <v>119</v>
    </oc>
    <nc r="U34"/>
  </rcc>
  <rcc rId="5839" sId="3">
    <oc r="U35">
      <v>170</v>
    </oc>
    <nc r="U35"/>
  </rcc>
  <rcc rId="5840" sId="3">
    <oc r="U36">
      <v>119</v>
    </oc>
    <nc r="U36"/>
  </rcc>
  <rcc rId="5841" sId="3">
    <oc r="U37">
      <v>328</v>
    </oc>
    <nc r="U37"/>
  </rcc>
  <rcc rId="5842" sId="3">
    <oc r="U38">
      <v>98</v>
    </oc>
    <nc r="U38"/>
  </rcc>
  <rcc rId="5843" sId="3">
    <oc r="U39">
      <v>304</v>
    </oc>
    <nc r="U39"/>
  </rcc>
  <rcc rId="5844" sId="3">
    <oc r="U40">
      <v>404</v>
    </oc>
    <nc r="U40"/>
  </rcc>
  <rcc rId="5845" sId="3">
    <oc r="U41">
      <v>130</v>
    </oc>
    <nc r="U41"/>
  </rcc>
  <rcc rId="5846" sId="3">
    <oc r="U42">
      <v>117</v>
    </oc>
    <nc r="U42"/>
  </rcc>
  <rcc rId="5847" sId="3">
    <oc r="U43">
      <v>83</v>
    </oc>
    <nc r="U43"/>
  </rcc>
  <rcc rId="5848" sId="3">
    <oc r="U44">
      <v>1771</v>
    </oc>
    <nc r="U44"/>
  </rcc>
  <rcc rId="5849" sId="3">
    <oc r="W2">
      <v>301</v>
    </oc>
    <nc r="W2"/>
  </rcc>
  <rcc rId="5850" sId="3">
    <oc r="W3">
      <v>80</v>
    </oc>
    <nc r="W3"/>
  </rcc>
  <rcc rId="5851" sId="3">
    <oc r="W4">
      <v>92</v>
    </oc>
    <nc r="W4"/>
  </rcc>
  <rcc rId="5852" sId="3">
    <oc r="W5">
      <v>241</v>
    </oc>
    <nc r="W5"/>
  </rcc>
  <rcc rId="5853" sId="3">
    <oc r="W6">
      <v>125</v>
    </oc>
    <nc r="W6"/>
  </rcc>
  <rcc rId="5854" sId="3">
    <oc r="W7">
      <v>85</v>
    </oc>
    <nc r="W7"/>
  </rcc>
  <rcc rId="5855" sId="3">
    <oc r="W8">
      <v>318</v>
    </oc>
    <nc r="W8"/>
  </rcc>
  <rcc rId="5856" sId="3">
    <oc r="W9">
      <v>34</v>
    </oc>
    <nc r="W9"/>
  </rcc>
  <rcc rId="5857" sId="3">
    <oc r="W10">
      <v>913</v>
    </oc>
    <nc r="W10"/>
  </rcc>
  <rcc rId="5858" sId="3">
    <oc r="W11">
      <v>100</v>
    </oc>
    <nc r="W11"/>
  </rcc>
  <rcc rId="5859" sId="3">
    <oc r="W12">
      <v>278</v>
    </oc>
    <nc r="W12"/>
  </rcc>
  <rcc rId="5860" sId="3">
    <oc r="W13">
      <v>315</v>
    </oc>
    <nc r="W13"/>
  </rcc>
  <rcc rId="5861" sId="3">
    <oc r="W14">
      <v>111</v>
    </oc>
    <nc r="W14"/>
  </rcc>
  <rcc rId="5862" sId="3">
    <oc r="W15">
      <v>81</v>
    </oc>
    <nc r="W15"/>
  </rcc>
  <rcc rId="5863" sId="3">
    <oc r="W16">
      <v>179</v>
    </oc>
    <nc r="W16"/>
  </rcc>
  <rcc rId="5864" sId="3">
    <oc r="W17">
      <v>1535</v>
    </oc>
    <nc r="W17"/>
  </rcc>
  <rcc rId="5865" sId="3">
    <oc r="W18">
      <v>3360</v>
    </oc>
    <nc r="W18"/>
  </rcc>
  <rcc rId="5866" sId="3">
    <oc r="W19">
      <v>326</v>
    </oc>
    <nc r="W19"/>
  </rcc>
  <rcc rId="5867" sId="3">
    <oc r="W20">
      <v>849</v>
    </oc>
    <nc r="W20"/>
  </rcc>
  <rcc rId="5868" sId="3">
    <oc r="W21">
      <v>289</v>
    </oc>
    <nc r="W21"/>
  </rcc>
  <rcc rId="5869" sId="3">
    <oc r="W22">
      <v>103</v>
    </oc>
    <nc r="W22"/>
  </rcc>
  <rcc rId="5870" sId="3">
    <oc r="W23">
      <v>42</v>
    </oc>
    <nc r="W23"/>
  </rcc>
  <rcc rId="5871" sId="3">
    <oc r="W24">
      <v>330</v>
    </oc>
    <nc r="W24"/>
  </rcc>
  <rcc rId="5872" sId="3">
    <oc r="W25">
      <v>67</v>
    </oc>
    <nc r="W25"/>
  </rcc>
  <rcc rId="5873" sId="3">
    <oc r="W26">
      <v>194</v>
    </oc>
    <nc r="W26"/>
  </rcc>
  <rcc rId="5874" sId="3">
    <oc r="W27">
      <v>162</v>
    </oc>
    <nc r="W27"/>
  </rcc>
  <rcc rId="5875" sId="3">
    <oc r="W28">
      <v>100</v>
    </oc>
    <nc r="W28"/>
  </rcc>
  <rcc rId="5876" sId="3">
    <oc r="W29">
      <v>230</v>
    </oc>
    <nc r="W29"/>
  </rcc>
  <rcc rId="5877" sId="3">
    <oc r="W30">
      <v>1077</v>
    </oc>
    <nc r="W30"/>
  </rcc>
  <rcc rId="5878" sId="3">
    <oc r="W31">
      <v>256</v>
    </oc>
    <nc r="W31"/>
  </rcc>
  <rcc rId="5879" sId="3">
    <oc r="W32">
      <v>120</v>
    </oc>
    <nc r="W32"/>
  </rcc>
  <rcc rId="5880" sId="3">
    <oc r="W33">
      <v>104</v>
    </oc>
    <nc r="W33"/>
  </rcc>
  <rcc rId="5881" sId="3">
    <oc r="W34">
      <v>88</v>
    </oc>
    <nc r="W34"/>
  </rcc>
  <rcc rId="5882" sId="3">
    <oc r="W35">
      <v>153</v>
    </oc>
    <nc r="W35"/>
  </rcc>
  <rcc rId="5883" sId="3">
    <oc r="W36">
      <v>107</v>
    </oc>
    <nc r="W36"/>
  </rcc>
  <rcc rId="5884" sId="3">
    <oc r="W37">
      <v>299</v>
    </oc>
    <nc r="W37"/>
  </rcc>
  <rcc rId="5885" sId="3">
    <oc r="W38">
      <v>85</v>
    </oc>
    <nc r="W38"/>
  </rcc>
  <rcc rId="5886" sId="3">
    <oc r="W39">
      <v>259</v>
    </oc>
    <nc r="W39"/>
  </rcc>
  <rcc rId="5887" sId="3">
    <oc r="W40">
      <v>310</v>
    </oc>
    <nc r="W40"/>
  </rcc>
  <rcc rId="5888" sId="3">
    <oc r="W41">
      <v>108</v>
    </oc>
    <nc r="W41"/>
  </rcc>
  <rcc rId="5889" sId="3">
    <oc r="W42">
      <v>110</v>
    </oc>
    <nc r="W42"/>
  </rcc>
  <rcc rId="5890" sId="3">
    <oc r="W43">
      <v>90</v>
    </oc>
    <nc r="W43"/>
  </rcc>
  <rcc rId="5891" sId="3">
    <oc r="W44">
      <v>1361</v>
    </oc>
    <nc r="W44"/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2" sId="4">
    <oc r="G2">
      <v>314</v>
    </oc>
    <nc r="G2"/>
  </rcc>
  <rcc rId="5893" sId="4">
    <oc r="G3">
      <v>121</v>
    </oc>
    <nc r="G3"/>
  </rcc>
  <rcc rId="5894" sId="4">
    <oc r="G4">
      <v>124</v>
    </oc>
    <nc r="G4"/>
  </rcc>
  <rcc rId="5895" sId="4">
    <oc r="G5">
      <v>265</v>
    </oc>
    <nc r="G5"/>
  </rcc>
  <rcc rId="5896" sId="4">
    <oc r="G6">
      <v>84</v>
    </oc>
    <nc r="G6"/>
  </rcc>
  <rcc rId="5897" sId="4">
    <oc r="G7">
      <v>70</v>
    </oc>
    <nc r="G7"/>
  </rcc>
  <rcc rId="5898" sId="4">
    <oc r="G8">
      <v>343</v>
    </oc>
    <nc r="G8"/>
  </rcc>
  <rcc rId="5899" sId="4">
    <oc r="G9">
      <v>60</v>
    </oc>
    <nc r="G9"/>
  </rcc>
  <rcc rId="5900" sId="4">
    <oc r="G10">
      <v>1221</v>
    </oc>
    <nc r="G10"/>
  </rcc>
  <rcc rId="5901" sId="4">
    <oc r="G11">
      <v>109</v>
    </oc>
    <nc r="G11"/>
  </rcc>
  <rcc rId="5902" sId="4">
    <oc r="G12">
      <v>310</v>
    </oc>
    <nc r="G12"/>
  </rcc>
  <rcc rId="5903" sId="4">
    <oc r="G13">
      <v>438</v>
    </oc>
    <nc r="G13"/>
  </rcc>
  <rcc rId="5904" sId="4">
    <oc r="G14">
      <v>174</v>
    </oc>
    <nc r="G14"/>
  </rcc>
  <rcc rId="5905" sId="4">
    <oc r="G15">
      <v>64</v>
    </oc>
    <nc r="G15"/>
  </rcc>
  <rcc rId="5906" sId="4">
    <oc r="G16">
      <v>205</v>
    </oc>
    <nc r="G16"/>
  </rcc>
  <rcc rId="5907" sId="4">
    <oc r="G17">
      <v>1989</v>
    </oc>
    <nc r="G17"/>
  </rcc>
  <rcc rId="5908" sId="4">
    <oc r="G18">
      <v>3968</v>
    </oc>
    <nc r="G18"/>
  </rcc>
  <rcc rId="5909" sId="4">
    <oc r="G19">
      <v>396</v>
    </oc>
    <nc r="G19"/>
  </rcc>
  <rcc rId="5910" sId="4">
    <oc r="G20">
      <v>982</v>
    </oc>
    <nc r="G20"/>
  </rcc>
  <rcc rId="5911" sId="4">
    <oc r="G21">
      <v>379</v>
    </oc>
    <nc r="G21"/>
  </rcc>
  <rcc rId="5912" sId="4">
    <oc r="G22">
      <v>104</v>
    </oc>
    <nc r="G22"/>
  </rcc>
  <rcc rId="5913" sId="4">
    <oc r="G23">
      <v>55</v>
    </oc>
    <nc r="G23"/>
  </rcc>
  <rcc rId="5914" sId="4">
    <oc r="G24">
      <v>375</v>
    </oc>
    <nc r="G24"/>
  </rcc>
  <rcc rId="5915" sId="4">
    <oc r="G25">
      <v>63</v>
    </oc>
    <nc r="G25"/>
  </rcc>
  <rcc rId="5916" sId="4">
    <oc r="G26">
      <v>211</v>
    </oc>
    <nc r="G26"/>
  </rcc>
  <rcc rId="5917" sId="4">
    <oc r="G27">
      <v>175</v>
    </oc>
    <nc r="G27"/>
  </rcc>
  <rcc rId="5918" sId="4">
    <oc r="G28">
      <v>123</v>
    </oc>
    <nc r="G28"/>
  </rcc>
  <rcc rId="5919" sId="4">
    <oc r="G29">
      <v>330</v>
    </oc>
    <nc r="G29"/>
  </rcc>
  <rcc rId="5920" sId="4">
    <oc r="G30">
      <v>1328</v>
    </oc>
    <nc r="G30"/>
  </rcc>
  <rcc rId="5921" sId="4">
    <oc r="G31">
      <v>333</v>
    </oc>
    <nc r="G31"/>
  </rcc>
  <rcc rId="5922" sId="4">
    <oc r="G32">
      <v>120</v>
    </oc>
    <nc r="G32"/>
  </rcc>
  <rcc rId="5923" sId="4">
    <oc r="G33">
      <v>100</v>
    </oc>
    <nc r="G33"/>
  </rcc>
  <rcc rId="5924" sId="4">
    <oc r="G34">
      <v>104</v>
    </oc>
    <nc r="G34"/>
  </rcc>
  <rcc rId="5925" sId="4">
    <oc r="G35">
      <v>152</v>
    </oc>
    <nc r="G35"/>
  </rcc>
  <rcc rId="5926" sId="4">
    <oc r="G36">
      <v>107</v>
    </oc>
    <nc r="G36"/>
  </rcc>
  <rcc rId="5927" sId="4">
    <oc r="G37">
      <v>426</v>
    </oc>
    <nc r="G37"/>
  </rcc>
  <rcc rId="5928" sId="4">
    <oc r="G38">
      <v>98</v>
    </oc>
    <nc r="G38"/>
  </rcc>
  <rcc rId="5929" sId="4">
    <oc r="G39">
      <v>311</v>
    </oc>
    <nc r="G39"/>
  </rcc>
  <rcc rId="5930" sId="4">
    <oc r="G40">
      <v>432</v>
    </oc>
    <nc r="G40"/>
  </rcc>
  <rcc rId="5931" sId="4">
    <oc r="G41">
      <v>119</v>
    </oc>
    <nc r="G41"/>
  </rcc>
  <rcc rId="5932" sId="4">
    <oc r="G42">
      <v>136</v>
    </oc>
    <nc r="G42"/>
  </rcc>
  <rcc rId="5933" sId="4">
    <oc r="G43">
      <v>81</v>
    </oc>
    <nc r="G43"/>
  </rcc>
  <rcc rId="5934" sId="4">
    <oc r="G44">
      <v>1939</v>
    </oc>
    <nc r="G44"/>
  </rcc>
  <rcc rId="5935" sId="4">
    <oc r="G45">
      <v>118</v>
    </oc>
    <nc r="G45"/>
  </rcc>
  <rcc rId="5936" sId="4">
    <oc r="G46">
      <v>426</v>
    </oc>
    <nc r="G46"/>
  </rcc>
  <rcc rId="5937" sId="4">
    <oc r="G47">
      <v>166</v>
    </oc>
    <nc r="G47"/>
  </rcc>
  <rcc rId="5938" sId="4">
    <oc r="G48">
      <v>108</v>
    </oc>
    <nc r="G48"/>
  </rcc>
  <rcc rId="5939" sId="4">
    <oc r="G49">
      <v>217</v>
    </oc>
    <nc r="G49"/>
  </rcc>
  <rcc rId="5940" sId="4">
    <oc r="G50">
      <v>236</v>
    </oc>
    <nc r="G50"/>
  </rcc>
  <rcc rId="5941" sId="4">
    <oc r="G51">
      <v>57</v>
    </oc>
    <nc r="G51"/>
  </rcc>
  <rcc rId="5942" sId="4">
    <oc r="G52">
      <v>193</v>
    </oc>
    <nc r="G52"/>
  </rcc>
  <rcc rId="5943" sId="4">
    <oc r="G53">
      <v>164</v>
    </oc>
    <nc r="G53"/>
  </rcc>
  <rcc rId="5944" sId="4">
    <oc r="G54">
      <v>571</v>
    </oc>
    <nc r="G54"/>
  </rcc>
  <rcc rId="5945" sId="4">
    <oc r="G55">
      <v>197</v>
    </oc>
    <nc r="G55"/>
  </rcc>
  <rcc rId="5946" sId="4">
    <oc r="G56">
      <v>302</v>
    </oc>
    <nc r="G56"/>
  </rcc>
  <rcc rId="5947" sId="4">
    <oc r="G57">
      <v>243</v>
    </oc>
    <nc r="G57"/>
  </rcc>
  <rcc rId="5948" sId="4">
    <oc r="G58">
      <v>239</v>
    </oc>
    <nc r="G58"/>
  </rcc>
  <rcc rId="5949" sId="4">
    <oc r="G59">
      <v>72</v>
    </oc>
    <nc r="G59"/>
  </rcc>
  <rcc rId="5950" sId="4">
    <oc r="G60">
      <v>160</v>
    </oc>
    <nc r="G60"/>
  </rcc>
  <rcc rId="5951" sId="4">
    <oc r="G61">
      <v>242</v>
    </oc>
    <nc r="G61"/>
  </rcc>
  <rcc rId="5952" sId="4">
    <oc r="G62">
      <v>102</v>
    </oc>
    <nc r="G62"/>
  </rcc>
  <rcc rId="5953" sId="4">
    <oc r="G63">
      <v>89</v>
    </oc>
    <nc r="G63"/>
  </rcc>
  <rcc rId="5954" sId="4">
    <oc r="G64">
      <v>518</v>
    </oc>
    <nc r="G64"/>
  </rcc>
  <rcc rId="5955" sId="4">
    <oc r="G65">
      <v>240</v>
    </oc>
    <nc r="G65"/>
  </rcc>
  <rcc rId="5956" sId="4">
    <oc r="G66">
      <v>89</v>
    </oc>
    <nc r="G66"/>
  </rcc>
  <rcc rId="5957" sId="4">
    <oc r="G67">
      <v>345</v>
    </oc>
    <nc r="G67"/>
  </rcc>
  <rcc rId="5958" sId="4">
    <oc r="G68">
      <v>96</v>
    </oc>
    <nc r="G68"/>
  </rcc>
  <rcc rId="5959" sId="4">
    <oc r="G69">
      <v>1272</v>
    </oc>
    <nc r="G69"/>
  </rcc>
  <rcc rId="5960" sId="4">
    <oc r="G70">
      <v>85</v>
    </oc>
    <nc r="G70"/>
  </rcc>
  <rcc rId="5961" sId="4">
    <oc r="G71">
      <v>5851</v>
    </oc>
    <nc r="G71"/>
  </rcc>
  <rcc rId="5962" sId="4">
    <oc r="G72">
      <v>339</v>
    </oc>
    <nc r="G72"/>
  </rcc>
  <rcc rId="5963" sId="4">
    <oc r="G73">
      <v>212</v>
    </oc>
    <nc r="G73"/>
  </rcc>
  <rcc rId="5964" sId="4">
    <oc r="G74">
      <v>329</v>
    </oc>
    <nc r="G74"/>
  </rcc>
  <rcc rId="5965" sId="4">
    <oc r="G75">
      <v>784</v>
    </oc>
    <nc r="G75"/>
  </rcc>
  <rcc rId="5966" sId="4">
    <oc r="G76">
      <v>91</v>
    </oc>
    <nc r="G76"/>
  </rcc>
  <rcc rId="5967" sId="4">
    <oc r="G77">
      <v>201</v>
    </oc>
    <nc r="G77"/>
  </rcc>
  <rcc rId="5968" sId="4">
    <oc r="G78">
      <v>3972</v>
    </oc>
    <nc r="G78"/>
  </rcc>
  <rcc rId="5969" sId="4">
    <oc r="G79">
      <v>2405</v>
    </oc>
    <nc r="G79"/>
  </rcc>
  <rcc rId="5970" sId="4">
    <oc r="I2">
      <v>302</v>
    </oc>
    <nc r="I2"/>
  </rcc>
  <rcc rId="5971" sId="4">
    <oc r="I3">
      <v>115</v>
    </oc>
    <nc r="I3"/>
  </rcc>
  <rcc rId="5972" sId="4">
    <oc r="I4">
      <v>118</v>
    </oc>
    <nc r="I4"/>
  </rcc>
  <rcc rId="5973" sId="4">
    <oc r="I5">
      <v>248</v>
    </oc>
    <nc r="I5"/>
  </rcc>
  <rcc rId="5974" sId="4">
    <oc r="I6">
      <v>76</v>
    </oc>
    <nc r="I6"/>
  </rcc>
  <rcc rId="5975" sId="4">
    <oc r="I7">
      <v>66</v>
    </oc>
    <nc r="I7"/>
  </rcc>
  <rcc rId="5976" sId="4">
    <oc r="I8">
      <v>324</v>
    </oc>
    <nc r="I8"/>
  </rcc>
  <rcc rId="5977" sId="4">
    <oc r="I9">
      <v>57</v>
    </oc>
    <nc r="I9"/>
  </rcc>
  <rcc rId="5978" sId="4">
    <oc r="I10">
      <v>1163</v>
    </oc>
    <nc r="I10"/>
  </rcc>
  <rcc rId="5979" sId="4">
    <oc r="I11">
      <v>100</v>
    </oc>
    <nc r="I11"/>
  </rcc>
  <rcc rId="5980" sId="4">
    <oc r="I12">
      <v>291</v>
    </oc>
    <nc r="I12"/>
  </rcc>
  <rcc rId="5981" sId="4">
    <oc r="I13">
      <v>411</v>
    </oc>
    <nc r="I13"/>
  </rcc>
  <rcc rId="5982" sId="4">
    <oc r="I14">
      <v>135</v>
    </oc>
    <nc r="I14"/>
  </rcc>
  <rcc rId="5983" sId="4">
    <oc r="I15">
      <v>62</v>
    </oc>
    <nc r="I15"/>
  </rcc>
  <rcc rId="5984" sId="4">
    <oc r="I16">
      <v>202</v>
    </oc>
    <nc r="I16"/>
  </rcc>
  <rcc rId="5985" sId="4">
    <oc r="I17">
      <v>1786</v>
    </oc>
    <nc r="I17"/>
  </rcc>
  <rcc rId="5986" sId="4">
    <oc r="I18">
      <v>3791</v>
    </oc>
    <nc r="I18"/>
  </rcc>
  <rcc rId="5987" sId="4">
    <oc r="I19">
      <v>364</v>
    </oc>
    <nc r="I19"/>
  </rcc>
  <rcc rId="5988" sId="4">
    <oc r="I20">
      <v>818</v>
    </oc>
    <nc r="I20"/>
  </rcc>
  <rcc rId="5989" sId="4">
    <oc r="I21">
      <v>369</v>
    </oc>
    <nc r="I21"/>
  </rcc>
  <rcc rId="5990" sId="4">
    <oc r="I22">
      <v>83</v>
    </oc>
    <nc r="I22"/>
  </rcc>
  <rcc rId="5991" sId="4">
    <oc r="I23">
      <v>55</v>
    </oc>
    <nc r="I23"/>
  </rcc>
  <rcc rId="5992" sId="4">
    <oc r="I24">
      <v>343</v>
    </oc>
    <nc r="I24"/>
  </rcc>
  <rcc rId="5993" sId="4">
    <oc r="I25">
      <v>54</v>
    </oc>
    <nc r="I25"/>
  </rcc>
  <rcc rId="5994" sId="4">
    <oc r="I26">
      <v>196</v>
    </oc>
    <nc r="I26"/>
  </rcc>
  <rcc rId="5995" sId="4">
    <oc r="I27">
      <v>171</v>
    </oc>
    <nc r="I27"/>
  </rcc>
  <rcc rId="5996" sId="4">
    <oc r="I28">
      <v>117</v>
    </oc>
    <nc r="I28"/>
  </rcc>
  <rcc rId="5997" sId="4">
    <oc r="I29">
      <v>329</v>
    </oc>
    <nc r="I29"/>
  </rcc>
  <rcc rId="5998" sId="4">
    <oc r="I30">
      <v>1235</v>
    </oc>
    <nc r="I30"/>
  </rcc>
  <rcc rId="5999" sId="4">
    <oc r="I31">
      <v>285</v>
    </oc>
    <nc r="I31"/>
  </rcc>
  <rcc rId="6000" sId="4">
    <oc r="I32">
      <v>119</v>
    </oc>
    <nc r="I32"/>
  </rcc>
  <rcc rId="6001" sId="4">
    <oc r="I33">
      <v>87</v>
    </oc>
    <nc r="I33"/>
  </rcc>
  <rcc rId="6002" sId="4">
    <oc r="I34">
      <v>104</v>
    </oc>
    <nc r="I34"/>
  </rcc>
  <rcc rId="6003" sId="4">
    <oc r="I35">
      <v>134</v>
    </oc>
    <nc r="I35"/>
  </rcc>
  <rcc rId="6004" sId="4">
    <oc r="I36">
      <v>105</v>
    </oc>
    <nc r="I36"/>
  </rcc>
  <rcc rId="6005" sId="4">
    <oc r="I37">
      <v>410</v>
    </oc>
    <nc r="I37"/>
  </rcc>
  <rcc rId="6006" sId="4">
    <oc r="I38">
      <v>95</v>
    </oc>
    <nc r="I38"/>
  </rcc>
  <rcc rId="6007" sId="4">
    <oc r="I39">
      <v>296</v>
    </oc>
    <nc r="I39"/>
  </rcc>
  <rcc rId="6008" sId="4">
    <oc r="I40">
      <v>364</v>
    </oc>
    <nc r="I40"/>
  </rcc>
  <rcc rId="6009" sId="4">
    <oc r="I41">
      <v>118</v>
    </oc>
    <nc r="I41"/>
  </rcc>
  <rcc rId="6010" sId="4">
    <oc r="I42">
      <v>128</v>
    </oc>
    <nc r="I42"/>
  </rcc>
  <rcc rId="6011" sId="4">
    <oc r="I43">
      <v>78</v>
    </oc>
    <nc r="I43"/>
  </rcc>
  <rcc rId="6012" sId="4">
    <oc r="I44">
      <v>1816</v>
    </oc>
    <nc r="I44"/>
  </rcc>
  <rcc rId="6013" sId="4">
    <oc r="I45">
      <v>113</v>
    </oc>
    <nc r="I45"/>
  </rcc>
  <rcc rId="6014" sId="4">
    <oc r="I46">
      <v>399</v>
    </oc>
    <nc r="I46"/>
  </rcc>
  <rcc rId="6015" sId="4">
    <oc r="I47">
      <v>141</v>
    </oc>
    <nc r="I47"/>
  </rcc>
  <rcc rId="6016" sId="4">
    <oc r="I48">
      <v>108</v>
    </oc>
    <nc r="I48"/>
  </rcc>
  <rcc rId="6017" sId="4">
    <oc r="I49">
      <v>204</v>
    </oc>
    <nc r="I49"/>
  </rcc>
  <rcc rId="6018" sId="4">
    <oc r="I50">
      <v>221</v>
    </oc>
    <nc r="I50"/>
  </rcc>
  <rcc rId="6019" sId="4">
    <oc r="I51">
      <v>57</v>
    </oc>
    <nc r="I51"/>
  </rcc>
  <rcc rId="6020" sId="4">
    <oc r="I52">
      <v>178</v>
    </oc>
    <nc r="I52"/>
  </rcc>
  <rcc rId="6021" sId="4">
    <oc r="I53">
      <v>163</v>
    </oc>
    <nc r="I53"/>
  </rcc>
  <rcc rId="6022" sId="4">
    <oc r="I54">
      <v>549</v>
    </oc>
    <nc r="I54"/>
  </rcc>
  <rcc rId="6023" sId="4">
    <oc r="I55">
      <v>187</v>
    </oc>
    <nc r="I55"/>
  </rcc>
  <rcc rId="6024" sId="4">
    <oc r="I56">
      <v>293</v>
    </oc>
    <nc r="I56"/>
  </rcc>
  <rcc rId="6025" sId="4">
    <oc r="I57">
      <v>239</v>
    </oc>
    <nc r="I57"/>
  </rcc>
  <rcc rId="6026" sId="4">
    <oc r="I58">
      <v>222</v>
    </oc>
    <nc r="I58"/>
  </rcc>
  <rcc rId="6027" sId="4">
    <oc r="I59">
      <v>70</v>
    </oc>
    <nc r="I59"/>
  </rcc>
  <rcc rId="6028" sId="4">
    <oc r="I60">
      <v>157</v>
    </oc>
    <nc r="I60"/>
  </rcc>
  <rcc rId="6029" sId="4">
    <oc r="I61">
      <v>229</v>
    </oc>
    <nc r="I61"/>
  </rcc>
  <rcc rId="6030" sId="4">
    <oc r="I62">
      <v>96</v>
    </oc>
    <nc r="I62"/>
  </rcc>
  <rcc rId="6031" sId="4">
    <oc r="I63">
      <v>85</v>
    </oc>
    <nc r="I63"/>
  </rcc>
  <rcc rId="6032" sId="4">
    <oc r="I64">
      <v>492</v>
    </oc>
    <nc r="I64"/>
  </rcc>
  <rcc rId="6033" sId="4">
    <oc r="I65">
      <v>234</v>
    </oc>
    <nc r="I65"/>
  </rcc>
  <rcc rId="6034" sId="4">
    <oc r="I66">
      <v>86</v>
    </oc>
    <nc r="I66"/>
  </rcc>
  <rcc rId="6035" sId="4">
    <oc r="I67">
      <v>331</v>
    </oc>
    <nc r="I67"/>
  </rcc>
  <rcc rId="6036" sId="4">
    <oc r="I68">
      <v>96</v>
    </oc>
    <nc r="I68"/>
  </rcc>
  <rcc rId="6037" sId="4">
    <oc r="I69">
      <v>1175</v>
    </oc>
    <nc r="I69"/>
  </rcc>
  <rcc rId="6038" sId="4">
    <oc r="I70">
      <v>84</v>
    </oc>
    <nc r="I70"/>
  </rcc>
  <rcc rId="6039" sId="4">
    <oc r="I71">
      <v>5693</v>
    </oc>
    <nc r="I71"/>
  </rcc>
  <rcc rId="6040" sId="4">
    <oc r="I72">
      <v>302</v>
    </oc>
    <nc r="I72"/>
  </rcc>
  <rcc rId="6041" sId="4">
    <oc r="I73">
      <v>200</v>
    </oc>
    <nc r="I73"/>
  </rcc>
  <rcc rId="6042" sId="4">
    <oc r="I74">
      <v>304</v>
    </oc>
    <nc r="I74"/>
  </rcc>
  <rcc rId="6043" sId="4">
    <oc r="I75">
      <v>757</v>
    </oc>
    <nc r="I75"/>
  </rcc>
  <rcc rId="6044" sId="4">
    <oc r="I76">
      <v>93</v>
    </oc>
    <nc r="I76"/>
  </rcc>
  <rcc rId="6045" sId="4">
    <oc r="I77">
      <v>190</v>
    </oc>
    <nc r="I77"/>
  </rcc>
  <rcc rId="6046" sId="4">
    <oc r="I78">
      <v>3510</v>
    </oc>
    <nc r="I78"/>
  </rcc>
  <rcc rId="6047" sId="4">
    <oc r="I79">
      <v>2245</v>
    </oc>
    <nc r="I79"/>
  </rcc>
  <rcc rId="6048" sId="4">
    <oc r="K2">
      <v>296</v>
    </oc>
    <nc r="K2"/>
  </rcc>
  <rcc rId="6049" sId="4">
    <oc r="K3">
      <v>80</v>
    </oc>
    <nc r="K3"/>
  </rcc>
  <rcc rId="6050" sId="4">
    <oc r="K4">
      <v>82</v>
    </oc>
    <nc r="K4"/>
  </rcc>
  <rcc rId="6051" sId="4">
    <oc r="K5">
      <v>233</v>
    </oc>
    <nc r="K5"/>
  </rcc>
  <rcc rId="6052" sId="4">
    <oc r="K6">
      <v>139</v>
    </oc>
    <nc r="K6"/>
  </rcc>
  <rcc rId="6053" sId="4">
    <oc r="K7">
      <v>71</v>
    </oc>
    <nc r="K7"/>
  </rcc>
  <rcc rId="6054" sId="4">
    <oc r="K8">
      <v>277</v>
    </oc>
    <nc r="K8"/>
  </rcc>
  <rcc rId="6055" sId="4">
    <oc r="K9">
      <v>4</v>
    </oc>
    <nc r="K9"/>
  </rcc>
  <rcc rId="6056" sId="4">
    <oc r="K10">
      <v>845</v>
    </oc>
    <nc r="K10"/>
  </rcc>
  <rcc rId="6057" sId="4">
    <oc r="K11">
      <v>110</v>
    </oc>
    <nc r="K11"/>
  </rcc>
  <rcc rId="6058" sId="4">
    <oc r="K12">
      <v>205</v>
    </oc>
    <nc r="K12"/>
  </rcc>
  <rcc rId="6059" sId="4">
    <oc r="K13">
      <v>332</v>
    </oc>
    <nc r="K13"/>
  </rcc>
  <rcc rId="6060" sId="4">
    <oc r="K14">
      <v>102</v>
    </oc>
    <nc r="K14"/>
  </rcc>
  <rcc rId="6061" sId="4">
    <oc r="K15">
      <v>61</v>
    </oc>
    <nc r="K15"/>
  </rcc>
  <rcc rId="6062" sId="4">
    <oc r="K16">
      <v>172</v>
    </oc>
    <nc r="K16"/>
  </rcc>
  <rcc rId="6063" sId="4">
    <oc r="K17">
      <v>1532</v>
    </oc>
    <nc r="K17"/>
  </rcc>
  <rcc rId="6064" sId="4">
    <oc r="K18">
      <v>3227</v>
    </oc>
    <nc r="K18"/>
  </rcc>
  <rcc rId="6065" sId="4">
    <oc r="K19">
      <v>322</v>
    </oc>
    <nc r="K19"/>
  </rcc>
  <rcc rId="6066" sId="4">
    <oc r="K20">
      <v>860</v>
    </oc>
    <nc r="K20"/>
  </rcc>
  <rcc rId="6067" sId="4">
    <oc r="K21">
      <v>273</v>
    </oc>
    <nc r="K21"/>
  </rcc>
  <rcc rId="6068" sId="4">
    <oc r="K22">
      <v>108</v>
    </oc>
    <nc r="K22"/>
  </rcc>
  <rcc rId="6069" sId="4">
    <oc r="K23">
      <v>41</v>
    </oc>
    <nc r="K23"/>
  </rcc>
  <rcc rId="6070" sId="4">
    <oc r="K24">
      <v>325</v>
    </oc>
    <nc r="K24"/>
  </rcc>
  <rcc rId="6071" sId="4">
    <oc r="K25">
      <v>57</v>
    </oc>
    <nc r="K25"/>
  </rcc>
  <rcc rId="6072" sId="4">
    <oc r="K26">
      <v>186</v>
    </oc>
    <nc r="K26"/>
  </rcc>
  <rcc rId="6073" sId="4">
    <oc r="K27">
      <v>142</v>
    </oc>
    <nc r="K27"/>
  </rcc>
  <rcc rId="6074" sId="4">
    <oc r="K28">
      <v>98</v>
    </oc>
    <nc r="K28"/>
  </rcc>
  <rcc rId="6075" sId="4">
    <oc r="K29">
      <v>232</v>
    </oc>
    <nc r="K29"/>
  </rcc>
  <rcc rId="6076" sId="4">
    <oc r="K30">
      <v>932</v>
    </oc>
    <nc r="K30"/>
  </rcc>
  <rcc rId="6077" sId="4">
    <oc r="K31">
      <v>253</v>
    </oc>
    <nc r="K31"/>
  </rcc>
  <rcc rId="6078" sId="4">
    <oc r="K32">
      <v>109</v>
    </oc>
    <nc r="K32"/>
  </rcc>
  <rcc rId="6079" sId="4">
    <oc r="K33">
      <v>99</v>
    </oc>
    <nc r="K33"/>
  </rcc>
  <rcc rId="6080" sId="4">
    <oc r="K34">
      <v>92</v>
    </oc>
    <nc r="K34"/>
  </rcc>
  <rcc rId="6081" sId="4">
    <oc r="K35">
      <v>147</v>
    </oc>
    <nc r="K35"/>
  </rcc>
  <rcc rId="6082" sId="4">
    <oc r="K36">
      <v>101</v>
    </oc>
    <nc r="K36"/>
  </rcc>
  <rcc rId="6083" sId="4">
    <oc r="K37">
      <v>253</v>
    </oc>
    <nc r="K37"/>
  </rcc>
  <rcc rId="6084" sId="4">
    <oc r="K38">
      <v>84</v>
    </oc>
    <nc r="K38"/>
  </rcc>
  <rcc rId="6085" sId="4">
    <oc r="K39">
      <v>255</v>
    </oc>
    <nc r="K39"/>
  </rcc>
  <rcc rId="6086" sId="4">
    <oc r="K40">
      <v>297</v>
    </oc>
    <nc r="K40"/>
  </rcc>
  <rcc rId="6087" sId="4">
    <oc r="K41">
      <v>113</v>
    </oc>
    <nc r="K41"/>
  </rcc>
  <rcc rId="6088" sId="4">
    <oc r="K42">
      <v>86</v>
    </oc>
    <nc r="K42"/>
  </rcc>
  <rcc rId="6089" sId="4">
    <oc r="K43">
      <v>87</v>
    </oc>
    <nc r="K43"/>
  </rcc>
  <rcc rId="6090" sId="4">
    <oc r="K44">
      <v>1475</v>
    </oc>
    <nc r="K44"/>
  </rcc>
  <rcc rId="6091" sId="4">
    <oc r="K45">
      <v>106</v>
    </oc>
    <nc r="K45"/>
  </rcc>
  <rcc rId="6092" sId="4">
    <oc r="K46">
      <v>319</v>
    </oc>
    <nc r="K46"/>
  </rcc>
  <rcc rId="6093" sId="4">
    <oc r="K47">
      <v>137</v>
    </oc>
    <nc r="K47"/>
  </rcc>
  <rcc rId="6094" sId="4">
    <oc r="K48">
      <v>110</v>
    </oc>
    <nc r="K48"/>
  </rcc>
  <rcc rId="6095" sId="4">
    <oc r="K49">
      <v>170</v>
    </oc>
    <nc r="K49"/>
  </rcc>
  <rcc rId="6096" sId="4">
    <oc r="K50">
      <v>177</v>
    </oc>
    <nc r="K50"/>
  </rcc>
  <rcc rId="6097" sId="4">
    <oc r="K51">
      <v>46</v>
    </oc>
    <nc r="K51"/>
  </rcc>
  <rcc rId="6098" sId="4">
    <oc r="K52">
      <v>179</v>
    </oc>
    <nc r="K52"/>
  </rcc>
  <rcc rId="6099" sId="4">
    <oc r="K53">
      <v>137</v>
    </oc>
    <nc r="K53"/>
  </rcc>
  <rcc rId="6100" sId="4">
    <oc r="K54">
      <v>433</v>
    </oc>
    <nc r="K54"/>
  </rcc>
  <rcc rId="6101" sId="4">
    <oc r="K55">
      <v>160</v>
    </oc>
    <nc r="K55"/>
  </rcc>
  <rcc rId="6102" sId="4">
    <oc r="K56">
      <v>268</v>
    </oc>
    <nc r="K56"/>
  </rcc>
  <rcc rId="6103" sId="4">
    <oc r="K57">
      <v>197</v>
    </oc>
    <nc r="K57"/>
  </rcc>
  <rcc rId="6104" sId="4">
    <oc r="K58">
      <v>189</v>
    </oc>
    <nc r="K58"/>
  </rcc>
  <rcc rId="6105" sId="4">
    <oc r="K59">
      <v>69</v>
    </oc>
    <nc r="K59"/>
  </rcc>
  <rcc rId="6106" sId="4">
    <oc r="K60">
      <v>170</v>
    </oc>
    <nc r="K60"/>
  </rcc>
  <rcc rId="6107" sId="4">
    <oc r="K61">
      <v>203</v>
    </oc>
    <nc r="K61"/>
  </rcc>
  <rcc rId="6108" sId="4">
    <oc r="K62">
      <v>104</v>
    </oc>
    <nc r="K62"/>
  </rcc>
  <rcc rId="6109" sId="4">
    <oc r="K63">
      <v>71</v>
    </oc>
    <nc r="K63"/>
  </rcc>
  <rcc rId="6110" sId="4">
    <oc r="K64">
      <v>400</v>
    </oc>
    <nc r="K64"/>
  </rcc>
  <rcc rId="6111" sId="4">
    <oc r="K65">
      <v>176</v>
    </oc>
    <nc r="K65"/>
  </rcc>
  <rcc rId="6112" sId="4">
    <oc r="K66">
      <v>77</v>
    </oc>
    <nc r="K66"/>
  </rcc>
  <rcc rId="6113" sId="4">
    <oc r="K67">
      <v>257</v>
    </oc>
    <nc r="K67"/>
  </rcc>
  <rcc rId="6114" sId="4">
    <oc r="K68">
      <v>65</v>
    </oc>
    <nc r="K68"/>
  </rcc>
  <rcc rId="6115" sId="4">
    <oc r="K69">
      <v>1036</v>
    </oc>
    <nc r="K69"/>
  </rcc>
  <rcc rId="6116" sId="4">
    <oc r="K70">
      <v>90</v>
    </oc>
    <nc r="K70"/>
  </rcc>
  <rcc rId="6117" sId="4">
    <oc r="K71">
      <v>4096</v>
    </oc>
    <nc r="K71"/>
  </rcc>
  <rcc rId="6118" sId="4">
    <oc r="K72">
      <v>222</v>
    </oc>
    <nc r="K72"/>
  </rcc>
  <rcc rId="6119" sId="4">
    <oc r="K73">
      <v>198</v>
    </oc>
    <nc r="K73"/>
  </rcc>
  <rcc rId="6120" sId="4">
    <oc r="K74">
      <v>216</v>
    </oc>
    <nc r="K74"/>
  </rcc>
  <rcc rId="6121" sId="4">
    <oc r="K75">
      <v>587</v>
    </oc>
    <nc r="K75"/>
  </rcc>
  <rcc rId="6122" sId="4">
    <oc r="K76">
      <v>94</v>
    </oc>
    <nc r="K76"/>
  </rcc>
  <rcc rId="6123" sId="4">
    <oc r="K77">
      <v>150</v>
    </oc>
    <nc r="K77"/>
  </rcc>
  <rcc rId="6124" sId="4">
    <oc r="K78">
      <v>3171</v>
    </oc>
    <nc r="K78"/>
  </rcc>
  <rcc rId="6125" sId="4">
    <oc r="K79">
      <v>1960</v>
    </oc>
    <nc r="K79"/>
  </rcc>
  <rcc rId="6126" sId="4">
    <oc r="M2">
      <v>342</v>
    </oc>
    <nc r="M2"/>
  </rcc>
  <rcc rId="6127" sId="4">
    <oc r="M3">
      <v>132</v>
    </oc>
    <nc r="M3"/>
  </rcc>
  <rcc rId="6128" sId="4">
    <oc r="M4">
      <v>111</v>
    </oc>
    <nc r="M4"/>
  </rcc>
  <rcc rId="6129" sId="4">
    <oc r="M5">
      <v>276</v>
    </oc>
    <nc r="M5"/>
  </rcc>
  <rcc rId="6130" sId="4">
    <oc r="M6">
      <v>95</v>
    </oc>
    <nc r="M6"/>
  </rcc>
  <rcc rId="6131" sId="4">
    <oc r="M7">
      <v>86</v>
    </oc>
    <nc r="M7"/>
  </rcc>
  <rcc rId="6132" sId="4">
    <oc r="M8">
      <v>322</v>
    </oc>
    <nc r="M8"/>
  </rcc>
  <rcc rId="6133" sId="4">
    <oc r="M9">
      <v>57</v>
    </oc>
    <nc r="M9"/>
  </rcc>
  <rcc rId="6134" sId="4">
    <oc r="M10">
      <v>1098</v>
    </oc>
    <nc r="M10"/>
  </rcc>
  <rcc rId="6135" sId="4">
    <oc r="M11">
      <v>107</v>
    </oc>
    <nc r="M11"/>
  </rcc>
  <rcc rId="6136" sId="4">
    <oc r="M12">
      <v>318</v>
    </oc>
    <nc r="M12"/>
  </rcc>
  <rcc rId="6137" sId="4">
    <oc r="M13">
      <v>395</v>
    </oc>
    <nc r="M13"/>
  </rcc>
  <rcc rId="6138" sId="4">
    <oc r="M14">
      <v>156</v>
    </oc>
    <nc r="M14"/>
  </rcc>
  <rcc rId="6139" sId="4">
    <oc r="M15">
      <v>57</v>
    </oc>
    <nc r="M15"/>
  </rcc>
  <rcc rId="6140" sId="4">
    <oc r="M16">
      <v>185</v>
    </oc>
    <nc r="M16"/>
  </rcc>
  <rcc rId="6141" sId="4">
    <oc r="M17">
      <v>1901</v>
    </oc>
    <nc r="M17"/>
  </rcc>
  <rcc rId="6142" sId="4">
    <oc r="M18">
      <v>3644</v>
    </oc>
    <nc r="M18"/>
  </rcc>
  <rcc rId="6143" sId="4">
    <oc r="M19">
      <v>389</v>
    </oc>
    <nc r="M19"/>
  </rcc>
  <rcc rId="6144" sId="4">
    <oc r="M20">
      <v>955</v>
    </oc>
    <nc r="M20"/>
  </rcc>
  <rcc rId="6145" sId="4">
    <oc r="M21">
      <v>347</v>
    </oc>
    <nc r="M21"/>
  </rcc>
  <rcc rId="6146" sId="4">
    <oc r="M22">
      <v>91</v>
    </oc>
    <nc r="M22"/>
  </rcc>
  <rcc rId="6147" sId="4">
    <oc r="M23">
      <v>57</v>
    </oc>
    <nc r="M23"/>
  </rcc>
  <rcc rId="6148" sId="4">
    <oc r="M24">
      <v>335</v>
    </oc>
    <nc r="M24"/>
  </rcc>
  <rcc rId="6149" sId="4">
    <oc r="M25">
      <v>53</v>
    </oc>
    <nc r="M25"/>
  </rcc>
  <rcc rId="6150" sId="4">
    <oc r="M26">
      <v>197</v>
    </oc>
    <nc r="M26"/>
  </rcc>
  <rcc rId="6151" sId="4">
    <oc r="M27">
      <v>175</v>
    </oc>
    <nc r="M27"/>
  </rcc>
  <rcc rId="6152" sId="4">
    <oc r="M28">
      <v>129</v>
    </oc>
    <nc r="M28"/>
  </rcc>
  <rcc rId="6153" sId="4">
    <oc r="M29">
      <v>297</v>
    </oc>
    <nc r="M29"/>
  </rcc>
  <rcc rId="6154" sId="4">
    <oc r="M30">
      <v>1192</v>
    </oc>
    <nc r="M30"/>
  </rcc>
  <rcc rId="6155" sId="4">
    <oc r="M31">
      <v>328</v>
    </oc>
    <nc r="M31"/>
  </rcc>
  <rcc rId="6156" sId="4">
    <oc r="M32">
      <v>114</v>
    </oc>
    <nc r="M32"/>
  </rcc>
  <rcc rId="6157" sId="4">
    <oc r="M33">
      <v>96</v>
    </oc>
    <nc r="M33"/>
  </rcc>
  <rcc rId="6158" sId="4">
    <oc r="M34">
      <v>114</v>
    </oc>
    <nc r="M34"/>
  </rcc>
  <rcc rId="6159" sId="4">
    <oc r="M35">
      <v>162</v>
    </oc>
    <nc r="M35"/>
  </rcc>
  <rcc rId="6160" sId="4">
    <oc r="M36">
      <v>106</v>
    </oc>
    <nc r="M36"/>
  </rcc>
  <rcc rId="6161" sId="4">
    <oc r="M37">
      <v>395</v>
    </oc>
    <nc r="M37"/>
  </rcc>
  <rcc rId="6162" sId="4">
    <oc r="M38">
      <v>92</v>
    </oc>
    <nc r="M38"/>
  </rcc>
  <rcc rId="6163" sId="4">
    <oc r="M39">
      <v>306</v>
    </oc>
    <nc r="M39"/>
  </rcc>
  <rcc rId="6164" sId="4">
    <oc r="M40">
      <v>397</v>
    </oc>
    <nc r="M40"/>
  </rcc>
  <rcc rId="6165" sId="4">
    <oc r="M41">
      <v>124</v>
    </oc>
    <nc r="M41"/>
  </rcc>
  <rcc rId="6166" sId="4">
    <oc r="M42">
      <v>132</v>
    </oc>
    <nc r="M42"/>
  </rcc>
  <rcc rId="6167" sId="4">
    <oc r="M43">
      <v>83</v>
    </oc>
    <nc r="M43"/>
  </rcc>
  <rcc rId="6168" sId="4">
    <oc r="M44">
      <v>1847</v>
    </oc>
    <nc r="M44"/>
  </rcc>
  <rcc rId="6169" sId="4">
    <oc r="M45">
      <v>112</v>
    </oc>
    <nc r="M45"/>
  </rcc>
  <rcc rId="6170" sId="4">
    <oc r="M46">
      <v>445</v>
    </oc>
    <nc r="M46"/>
  </rcc>
  <rcc rId="6171" sId="4">
    <oc r="M47">
      <v>194</v>
    </oc>
    <nc r="M47"/>
  </rcc>
  <rcc rId="6172" sId="4">
    <oc r="M48">
      <v>128</v>
    </oc>
    <nc r="M48"/>
  </rcc>
  <rcc rId="6173" sId="4">
    <oc r="M49">
      <v>209</v>
    </oc>
    <nc r="M49"/>
  </rcc>
  <rcc rId="6174" sId="4">
    <oc r="M50">
      <v>239</v>
    </oc>
    <nc r="M50"/>
  </rcc>
  <rcc rId="6175" sId="4">
    <oc r="M51">
      <v>64</v>
    </oc>
    <nc r="M51"/>
  </rcc>
  <rcc rId="6176" sId="4">
    <oc r="M52">
      <v>200</v>
    </oc>
    <nc r="M52"/>
  </rcc>
  <rcc rId="6177" sId="4">
    <oc r="M53">
      <v>173</v>
    </oc>
    <nc r="M53"/>
  </rcc>
  <rcc rId="6178" sId="4">
    <oc r="M54">
      <v>561</v>
    </oc>
    <nc r="M54"/>
  </rcc>
  <rcc rId="6179" sId="4">
    <oc r="M55">
      <v>175</v>
    </oc>
    <nc r="M55"/>
  </rcc>
  <rcc rId="6180" sId="4">
    <oc r="M56">
      <v>291</v>
    </oc>
    <nc r="M56"/>
  </rcc>
  <rcc rId="6181" sId="4">
    <oc r="M57">
      <v>249</v>
    </oc>
    <nc r="M57"/>
  </rcc>
  <rcc rId="6182" sId="4">
    <oc r="M58">
      <v>216</v>
    </oc>
    <nc r="M58"/>
  </rcc>
  <rcc rId="6183" sId="4">
    <oc r="M59">
      <v>83</v>
    </oc>
    <nc r="M59"/>
  </rcc>
  <rcc rId="6184" sId="4">
    <oc r="M60">
      <v>170</v>
    </oc>
    <nc r="M60"/>
  </rcc>
  <rcc rId="6185" sId="4">
    <oc r="M61">
      <v>261</v>
    </oc>
    <nc r="M61"/>
  </rcc>
  <rcc rId="6186" sId="4">
    <oc r="M62">
      <v>102</v>
    </oc>
    <nc r="M62"/>
  </rcc>
  <rcc rId="6187" sId="4">
    <oc r="M63">
      <v>99</v>
    </oc>
    <nc r="M63"/>
  </rcc>
  <rcc rId="6188" sId="4">
    <oc r="M64">
      <v>522</v>
    </oc>
    <nc r="M64"/>
  </rcc>
  <rcc rId="6189" sId="4">
    <oc r="M65">
      <v>241</v>
    </oc>
    <nc r="M65"/>
  </rcc>
  <rcc rId="6190" sId="4">
    <oc r="M66">
      <v>100</v>
    </oc>
    <nc r="M66"/>
  </rcc>
  <rcc rId="6191" sId="4">
    <oc r="M67">
      <v>344</v>
    </oc>
    <nc r="M67"/>
  </rcc>
  <rcc rId="6192" sId="4">
    <oc r="M68">
      <v>71</v>
    </oc>
    <nc r="M68"/>
  </rcc>
  <rcc rId="6193" sId="4">
    <oc r="M69">
      <v>1293</v>
    </oc>
    <nc r="M69"/>
  </rcc>
  <rcc rId="6194" sId="4">
    <oc r="M70">
      <v>103</v>
    </oc>
    <nc r="M70"/>
  </rcc>
  <rcc rId="6195" sId="4">
    <oc r="M71">
      <v>5277</v>
    </oc>
    <nc r="M71"/>
  </rcc>
  <rcc rId="6196" sId="4">
    <oc r="M72">
      <v>320</v>
    </oc>
    <nc r="M72"/>
  </rcc>
  <rcc rId="6197" sId="4">
    <oc r="M73">
      <v>211</v>
    </oc>
    <nc r="M73"/>
  </rcc>
  <rcc rId="6198" sId="4">
    <oc r="M74">
      <v>328</v>
    </oc>
    <nc r="M74"/>
  </rcc>
  <rcc rId="6199" sId="4">
    <oc r="M75">
      <v>732</v>
    </oc>
    <nc r="M75"/>
  </rcc>
  <rcc rId="6200" sId="4">
    <oc r="M76">
      <v>104</v>
    </oc>
    <nc r="M76"/>
  </rcc>
  <rcc rId="6201" sId="4">
    <oc r="M77">
      <v>180</v>
    </oc>
    <nc r="M77"/>
  </rcc>
  <rcc rId="6202" sId="4">
    <oc r="M78">
      <v>3871</v>
    </oc>
    <nc r="M78"/>
  </rcc>
  <rcc rId="6203" sId="4">
    <oc r="M79">
      <v>2463</v>
    </oc>
    <nc r="M79"/>
  </rcc>
  <rcc rId="6204" sId="4">
    <oc r="O2">
      <v>288</v>
    </oc>
    <nc r="O2"/>
  </rcc>
  <rcc rId="6205" sId="4">
    <oc r="O3">
      <v>68</v>
    </oc>
    <nc r="O3"/>
  </rcc>
  <rcc rId="6206" sId="4">
    <oc r="O4">
      <v>77</v>
    </oc>
    <nc r="O4"/>
  </rcc>
  <rcc rId="6207" sId="4">
    <oc r="O5">
      <v>223</v>
    </oc>
    <nc r="O5"/>
  </rcc>
  <rcc rId="6208" sId="4">
    <oc r="O6">
      <v>125</v>
    </oc>
    <nc r="O6"/>
  </rcc>
  <rcc rId="6209" sId="4">
    <oc r="O7">
      <v>68</v>
    </oc>
    <nc r="O7"/>
  </rcc>
  <rcc rId="6210" sId="4">
    <oc r="O8">
      <v>281</v>
    </oc>
    <nc r="O8"/>
  </rcc>
  <rcc rId="6211" sId="4">
    <oc r="O9">
      <v>30</v>
    </oc>
    <nc r="O9"/>
  </rcc>
  <rcc rId="6212" sId="4">
    <oc r="O10">
      <v>734</v>
    </oc>
    <nc r="O10"/>
  </rcc>
  <rcc rId="6213" sId="4">
    <oc r="O11">
      <v>108</v>
    </oc>
    <nc r="O11"/>
  </rcc>
  <rcc rId="6214" sId="4">
    <oc r="O12">
      <v>236</v>
    </oc>
    <nc r="O12"/>
  </rcc>
  <rcc rId="6215" sId="4">
    <oc r="O13">
      <v>300</v>
    </oc>
    <nc r="O13"/>
  </rcc>
  <rcc rId="6216" sId="4">
    <oc r="O14">
      <v>111</v>
    </oc>
    <nc r="O14"/>
  </rcc>
  <rcc rId="6217" sId="4">
    <oc r="O15">
      <v>62</v>
    </oc>
    <nc r="O15"/>
  </rcc>
  <rcc rId="6218" sId="4">
    <oc r="O16">
      <v>161</v>
    </oc>
    <nc r="O16"/>
  </rcc>
  <rcc rId="6219" sId="4">
    <oc r="O17">
      <v>1509</v>
    </oc>
    <nc r="O17"/>
  </rcc>
  <rcc rId="6220" sId="4">
    <oc r="O18">
      <v>2866</v>
    </oc>
    <nc r="O18"/>
  </rcc>
  <rcc rId="6221" sId="4">
    <oc r="O19">
      <v>281</v>
    </oc>
    <nc r="O19"/>
  </rcc>
  <rcc rId="6222" sId="4">
    <oc r="O20">
      <v>761</v>
    </oc>
    <nc r="O20"/>
  </rcc>
  <rcc rId="6223" sId="4">
    <oc r="O21">
      <v>252</v>
    </oc>
    <nc r="O21"/>
  </rcc>
  <rcc rId="6224" sId="4">
    <oc r="O22">
      <v>101</v>
    </oc>
    <nc r="O22"/>
  </rcc>
  <rcc rId="6225" sId="4">
    <oc r="O23">
      <v>34</v>
    </oc>
    <nc r="O23"/>
  </rcc>
  <rcc rId="6226" sId="4">
    <oc r="O24">
      <v>320</v>
    </oc>
    <nc r="O24"/>
  </rcc>
  <rcc rId="6227" sId="4">
    <oc r="O25">
      <v>52</v>
    </oc>
    <nc r="O25"/>
  </rcc>
  <rcc rId="6228" sId="4">
    <oc r="O26">
      <v>186</v>
    </oc>
    <nc r="O26"/>
  </rcc>
  <rcc rId="6229" sId="4">
    <oc r="O27">
      <v>127</v>
    </oc>
    <nc r="O27"/>
  </rcc>
  <rcc rId="6230" sId="4">
    <oc r="O28">
      <v>94</v>
    </oc>
    <nc r="O28"/>
  </rcc>
  <rcc rId="6231" sId="4">
    <oc r="O29">
      <v>168</v>
    </oc>
    <nc r="O29"/>
  </rcc>
  <rcc rId="6232" sId="4">
    <oc r="O30">
      <v>865</v>
    </oc>
    <nc r="O30"/>
  </rcc>
  <rcc rId="6233" sId="4">
    <oc r="O31">
      <v>227</v>
    </oc>
    <nc r="O31"/>
  </rcc>
  <rcc rId="6234" sId="4">
    <oc r="O32">
      <v>101</v>
    </oc>
    <nc r="O32"/>
  </rcc>
  <rcc rId="6235" sId="4">
    <oc r="O33">
      <v>95</v>
    </oc>
    <nc r="O33"/>
  </rcc>
  <rcc rId="6236" sId="4">
    <oc r="O34">
      <v>89</v>
    </oc>
    <nc r="O34"/>
  </rcc>
  <rcc rId="6237" sId="4">
    <oc r="O35">
      <v>124</v>
    </oc>
    <nc r="O35"/>
  </rcc>
  <rcc rId="6238" sId="4">
    <oc r="O36">
      <v>99</v>
    </oc>
    <nc r="O36"/>
  </rcc>
  <rcc rId="6239" sId="4">
    <oc r="O37">
      <v>313</v>
    </oc>
    <nc r="O37"/>
  </rcc>
  <rcc rId="6240" sId="4">
    <oc r="O38">
      <v>84</v>
    </oc>
    <nc r="O38"/>
  </rcc>
  <rcc rId="6241" sId="4">
    <oc r="O39">
      <v>233</v>
    </oc>
    <nc r="O39"/>
  </rcc>
  <rcc rId="6242" sId="4">
    <oc r="O40">
      <v>290</v>
    </oc>
    <nc r="O40"/>
  </rcc>
  <rcc rId="6243" sId="4">
    <oc r="O41">
      <v>110</v>
    </oc>
    <nc r="O41"/>
  </rcc>
  <rcc rId="6244" sId="4">
    <oc r="O42">
      <v>96</v>
    </oc>
    <nc r="O42"/>
  </rcc>
  <rcc rId="6245" sId="4">
    <oc r="O43">
      <v>86</v>
    </oc>
    <nc r="O43"/>
  </rcc>
  <rcc rId="6246" sId="4">
    <oc r="O44">
      <v>1388</v>
    </oc>
    <nc r="O44"/>
  </rcc>
  <rcc rId="6247" sId="4">
    <oc r="O45">
      <v>92</v>
    </oc>
    <nc r="O45"/>
  </rcc>
  <rcc rId="6248" sId="4">
    <oc r="O46">
      <v>317</v>
    </oc>
    <nc r="O46"/>
  </rcc>
  <rcc rId="6249" sId="4">
    <oc r="O47">
      <v>127</v>
    </oc>
    <nc r="O47"/>
  </rcc>
  <rcc rId="6250" sId="4">
    <oc r="O48">
      <v>101</v>
    </oc>
    <nc r="O48"/>
  </rcc>
  <rcc rId="6251" sId="4">
    <oc r="O49">
      <v>150</v>
    </oc>
    <nc r="O49"/>
  </rcc>
  <rcc rId="6252" sId="4">
    <oc r="O50">
      <v>177</v>
    </oc>
    <nc r="O50"/>
  </rcc>
  <rcc rId="6253" sId="4">
    <oc r="O51">
      <v>48</v>
    </oc>
    <nc r="O51"/>
  </rcc>
  <rcc rId="6254" sId="4">
    <oc r="O52">
      <v>182</v>
    </oc>
    <nc r="O52"/>
  </rcc>
  <rcc rId="6255" sId="4">
    <oc r="O53">
      <v>122</v>
    </oc>
    <nc r="O53"/>
  </rcc>
  <rcc rId="6256" sId="4">
    <oc r="O54">
      <v>410</v>
    </oc>
    <nc r="O54"/>
  </rcc>
  <rcc rId="6257" sId="4">
    <oc r="O55">
      <v>151</v>
    </oc>
    <nc r="O55"/>
  </rcc>
  <rcc rId="6258" sId="4">
    <oc r="O56">
      <v>258</v>
    </oc>
    <nc r="O56"/>
  </rcc>
  <rcc rId="6259" sId="4">
    <oc r="O57">
      <v>186</v>
    </oc>
    <nc r="O57"/>
  </rcc>
  <rcc rId="6260" sId="4">
    <oc r="O58">
      <v>180</v>
    </oc>
    <nc r="O58"/>
  </rcc>
  <rcc rId="6261" sId="4">
    <oc r="O59">
      <v>66</v>
    </oc>
    <nc r="O59"/>
  </rcc>
  <rcc rId="6262" sId="4">
    <oc r="O60">
      <v>164</v>
    </oc>
    <nc r="O60"/>
  </rcc>
  <rcc rId="6263" sId="4">
    <oc r="O61">
      <v>195</v>
    </oc>
    <nc r="O61"/>
  </rcc>
  <rcc rId="6264" sId="4">
    <oc r="O62">
      <v>92</v>
    </oc>
    <nc r="O62"/>
  </rcc>
  <rcc rId="6265" sId="4">
    <oc r="O63">
      <v>72</v>
    </oc>
    <nc r="O63"/>
  </rcc>
  <rcc rId="6266" sId="4">
    <oc r="O64">
      <v>404</v>
    </oc>
    <nc r="O64"/>
  </rcc>
  <rcc rId="6267" sId="4">
    <oc r="O65">
      <v>177</v>
    </oc>
    <nc r="O65"/>
  </rcc>
  <rcc rId="6268" sId="4">
    <oc r="O66">
      <v>64</v>
    </oc>
    <nc r="O66"/>
  </rcc>
  <rcc rId="6269" sId="4">
    <oc r="O67">
      <v>253</v>
    </oc>
    <nc r="O67"/>
  </rcc>
  <rcc rId="6270" sId="4">
    <oc r="O68">
      <v>63</v>
    </oc>
    <nc r="O68"/>
  </rcc>
  <rcc rId="6271" sId="4">
    <oc r="O69">
      <v>1019</v>
    </oc>
    <nc r="O69"/>
  </rcc>
  <rcc rId="6272" sId="4">
    <oc r="O70">
      <v>83</v>
    </oc>
    <nc r="O70"/>
  </rcc>
  <rcc rId="6273" sId="4">
    <oc r="O71">
      <v>4028</v>
    </oc>
    <nc r="O71"/>
  </rcc>
  <rcc rId="6274" sId="4">
    <oc r="O72">
      <v>219</v>
    </oc>
    <nc r="O72"/>
  </rcc>
  <rcc rId="6275" sId="4">
    <oc r="O73">
      <v>181</v>
    </oc>
    <nc r="O73"/>
  </rcc>
  <rcc rId="6276" sId="4">
    <oc r="O74">
      <v>210</v>
    </oc>
    <nc r="O74"/>
  </rcc>
  <rcc rId="6277" sId="4">
    <oc r="O75">
      <v>518</v>
    </oc>
    <nc r="O75"/>
  </rcc>
  <rcc rId="6278" sId="4">
    <oc r="O76">
      <v>88</v>
    </oc>
    <nc r="O76"/>
  </rcc>
  <rcc rId="6279" sId="4">
    <oc r="O77">
      <v>128</v>
    </oc>
    <nc r="O77"/>
  </rcc>
  <rcc rId="6280" sId="4">
    <oc r="O78">
      <v>2850</v>
    </oc>
    <nc r="O78"/>
  </rcc>
  <rcc rId="6281" sId="4">
    <oc r="O79">
      <v>1945</v>
    </oc>
    <nc r="O79"/>
  </rcc>
  <rcc rId="6282" sId="4">
    <oc r="Q2">
      <v>329</v>
    </oc>
    <nc r="Q2"/>
  </rcc>
  <rcc rId="6283" sId="4">
    <oc r="Q3">
      <v>138</v>
    </oc>
    <nc r="Q3"/>
  </rcc>
  <rcc rId="6284" sId="4">
    <oc r="Q4">
      <v>109</v>
    </oc>
    <nc r="Q4"/>
  </rcc>
  <rcc rId="6285" sId="4">
    <oc r="Q5">
      <v>274</v>
    </oc>
    <nc r="Q5"/>
  </rcc>
  <rcc rId="6286" sId="4">
    <oc r="Q6">
      <v>97</v>
    </oc>
    <nc r="Q6"/>
  </rcc>
  <rcc rId="6287" sId="4">
    <oc r="Q7">
      <v>85</v>
    </oc>
    <nc r="Q7"/>
  </rcc>
  <rcc rId="6288" sId="4">
    <oc r="Q8">
      <v>328</v>
    </oc>
    <nc r="Q8"/>
  </rcc>
  <rcc rId="6289" sId="4">
    <oc r="Q9">
      <v>54</v>
    </oc>
    <nc r="Q9"/>
  </rcc>
  <rcc rId="6290" sId="4">
    <oc r="Q10">
      <v>1130</v>
    </oc>
    <nc r="Q10"/>
  </rcc>
  <rcc rId="6291" sId="4">
    <oc r="Q11">
      <v>108</v>
    </oc>
    <nc r="Q11"/>
  </rcc>
  <rcc rId="6292" sId="4">
    <oc r="Q12">
      <v>308</v>
    </oc>
    <nc r="Q12"/>
  </rcc>
  <rcc rId="6293" sId="4">
    <oc r="Q13">
      <v>409</v>
    </oc>
    <nc r="Q13"/>
  </rcc>
  <rcc rId="6294" sId="4">
    <oc r="Q14">
      <v>146</v>
    </oc>
    <nc r="Q14"/>
  </rcc>
  <rcc rId="6295" sId="4">
    <oc r="Q15">
      <v>59</v>
    </oc>
    <nc r="Q15"/>
  </rcc>
  <rcc rId="6296" sId="4">
    <oc r="Q16">
      <v>189</v>
    </oc>
    <nc r="Q16"/>
  </rcc>
  <rcc rId="6297" sId="4">
    <oc r="Q17">
      <v>1899</v>
    </oc>
    <nc r="Q17"/>
  </rcc>
  <rcc rId="6298" sId="4">
    <oc r="Q18">
      <v>3799</v>
    </oc>
    <nc r="Q18"/>
  </rcc>
  <rcc rId="6299" sId="4">
    <oc r="Q19">
      <v>396</v>
    </oc>
    <nc r="Q19"/>
  </rcc>
  <rcc rId="6300" sId="4">
    <oc r="Q20">
      <v>963</v>
    </oc>
    <nc r="Q20"/>
  </rcc>
  <rcc rId="6301" sId="4">
    <oc r="Q21">
      <v>343</v>
    </oc>
    <nc r="Q21"/>
  </rcc>
  <rcc rId="6302" sId="4">
    <oc r="Q22">
      <v>108</v>
    </oc>
    <nc r="Q22"/>
  </rcc>
  <rcc rId="6303" sId="4">
    <oc r="Q23">
      <v>58</v>
    </oc>
    <nc r="Q23"/>
  </rcc>
  <rcc rId="6304" sId="4">
    <oc r="Q24">
      <v>337</v>
    </oc>
    <nc r="Q24"/>
  </rcc>
  <rcc rId="6305" sId="4">
    <oc r="Q25">
      <v>61</v>
    </oc>
    <nc r="Q25"/>
  </rcc>
  <rcc rId="6306" sId="4">
    <oc r="Q26">
      <v>202</v>
    </oc>
    <nc r="Q26"/>
  </rcc>
  <rcc rId="6307" sId="4">
    <oc r="Q27">
      <v>168</v>
    </oc>
    <nc r="Q27"/>
  </rcc>
  <rcc rId="6308" sId="4">
    <oc r="Q28">
      <v>128</v>
    </oc>
    <nc r="Q28"/>
  </rcc>
  <rcc rId="6309" sId="4">
    <oc r="Q29">
      <v>293</v>
    </oc>
    <nc r="Q29"/>
  </rcc>
  <rcc rId="6310" sId="4">
    <oc r="Q30">
      <v>1244</v>
    </oc>
    <nc r="Q30"/>
  </rcc>
  <rcc rId="6311" sId="4">
    <oc r="Q31">
      <v>330</v>
    </oc>
    <nc r="Q31"/>
  </rcc>
  <rcc rId="6312" sId="4">
    <oc r="Q32">
      <v>117</v>
    </oc>
    <nc r="Q32"/>
  </rcc>
  <rcc rId="6313" sId="4">
    <oc r="Q33">
      <v>105</v>
    </oc>
    <nc r="Q33"/>
  </rcc>
  <rcc rId="6314" sId="4">
    <oc r="Q34">
      <v>112</v>
    </oc>
    <nc r="Q34"/>
  </rcc>
  <rcc rId="6315" sId="4">
    <oc r="Q35">
      <v>173</v>
    </oc>
    <nc r="Q35"/>
  </rcc>
  <rcc rId="6316" sId="4">
    <oc r="Q36">
      <v>106</v>
    </oc>
    <nc r="Q36"/>
  </rcc>
  <rcc rId="6317" sId="4">
    <oc r="Q37">
      <v>370</v>
    </oc>
    <nc r="Q37"/>
  </rcc>
  <rcc rId="6318" sId="4">
    <oc r="Q38">
      <v>87</v>
    </oc>
    <nc r="Q38"/>
  </rcc>
  <rcc rId="6319" sId="4">
    <oc r="Q39">
      <v>305</v>
    </oc>
    <nc r="Q39"/>
  </rcc>
  <rcc rId="6320" sId="4">
    <oc r="Q40">
      <v>372</v>
    </oc>
    <nc r="Q40"/>
  </rcc>
  <rcc rId="6321" sId="4">
    <oc r="Q41">
      <v>125</v>
    </oc>
    <nc r="Q41"/>
  </rcc>
  <rcc rId="6322" sId="4">
    <oc r="Q42">
      <v>128</v>
    </oc>
    <nc r="Q42"/>
  </rcc>
  <rcc rId="6323" sId="4">
    <oc r="Q43">
      <v>83</v>
    </oc>
    <nc r="Q43"/>
  </rcc>
  <rcc rId="6324" sId="4">
    <oc r="Q44">
      <v>1778</v>
    </oc>
    <nc r="Q44"/>
  </rcc>
  <rcc rId="6325" sId="4">
    <oc r="Q45">
      <v>110</v>
    </oc>
    <nc r="Q45"/>
  </rcc>
  <rcc rId="6326" sId="4">
    <oc r="Q46">
      <v>439</v>
    </oc>
    <nc r="Q46"/>
  </rcc>
  <rcc rId="6327" sId="4">
    <oc r="Q47">
      <v>192</v>
    </oc>
    <nc r="Q47"/>
  </rcc>
  <rcc rId="6328" sId="4">
    <oc r="Q48">
      <v>125</v>
    </oc>
    <nc r="Q48"/>
  </rcc>
  <rcc rId="6329" sId="4">
    <oc r="Q49">
      <v>211</v>
    </oc>
    <nc r="Q49"/>
  </rcc>
  <rcc rId="6330" sId="4">
    <oc r="Q50">
      <v>236</v>
    </oc>
    <nc r="Q50"/>
  </rcc>
  <rcc rId="6331" sId="4">
    <oc r="Q51">
      <v>65</v>
    </oc>
    <nc r="Q51"/>
  </rcc>
  <rcc rId="6332" sId="4">
    <oc r="Q52">
      <v>193</v>
    </oc>
    <nc r="Q52"/>
  </rcc>
  <rcc rId="6333" sId="4">
    <oc r="Q53">
      <v>175</v>
    </oc>
    <nc r="Q53"/>
  </rcc>
  <rcc rId="6334" sId="4">
    <oc r="Q54">
      <v>545</v>
    </oc>
    <nc r="Q54"/>
  </rcc>
  <rcc rId="6335" sId="4">
    <oc r="Q55">
      <v>178</v>
    </oc>
    <nc r="Q55"/>
  </rcc>
  <rcc rId="6336" sId="4">
    <oc r="Q56">
      <v>296</v>
    </oc>
    <nc r="Q56"/>
  </rcc>
  <rcc rId="6337" sId="4">
    <oc r="Q57">
      <v>257</v>
    </oc>
    <nc r="Q57"/>
  </rcc>
  <rcc rId="6338" sId="4">
    <oc r="Q58">
      <v>218</v>
    </oc>
    <nc r="Q58"/>
  </rcc>
  <rcc rId="6339" sId="4">
    <oc r="Q59">
      <v>78</v>
    </oc>
    <nc r="Q59"/>
  </rcc>
  <rcc rId="6340" sId="4">
    <oc r="Q60">
      <v>169</v>
    </oc>
    <nc r="Q60"/>
  </rcc>
  <rcc rId="6341" sId="4">
    <oc r="Q61">
      <v>255</v>
    </oc>
    <nc r="Q61"/>
  </rcc>
  <rcc rId="6342" sId="4">
    <oc r="Q62">
      <v>102</v>
    </oc>
    <nc r="Q62"/>
  </rcc>
  <rcc rId="6343" sId="4">
    <oc r="Q63">
      <v>99</v>
    </oc>
    <nc r="Q63"/>
  </rcc>
  <rcc rId="6344" sId="4">
    <oc r="Q64">
      <v>522</v>
    </oc>
    <nc r="Q64"/>
  </rcc>
  <rcc rId="6345" sId="4">
    <oc r="Q65">
      <v>245</v>
    </oc>
    <nc r="Q65"/>
  </rcc>
  <rcc rId="6346" sId="4">
    <oc r="Q66">
      <v>100</v>
    </oc>
    <nc r="Q66"/>
  </rcc>
  <rcc rId="6347" sId="4">
    <oc r="Q67">
      <v>344</v>
    </oc>
    <nc r="Q67"/>
  </rcc>
  <rcc rId="6348" sId="4">
    <oc r="Q68">
      <v>74</v>
    </oc>
    <nc r="Q68"/>
  </rcc>
  <rcc rId="6349" sId="4">
    <oc r="Q69">
      <v>1314</v>
    </oc>
    <nc r="Q69"/>
  </rcc>
  <rcc rId="6350" sId="4">
    <oc r="Q70">
      <v>104</v>
    </oc>
    <nc r="Q70"/>
  </rcc>
  <rcc rId="6351" sId="4">
    <oc r="Q71">
      <v>5271</v>
    </oc>
    <nc r="Q71"/>
  </rcc>
  <rcc rId="6352" sId="4">
    <oc r="Q72">
      <v>354</v>
    </oc>
    <nc r="Q72"/>
  </rcc>
  <rcc rId="6353" sId="4">
    <oc r="Q73">
      <v>217</v>
    </oc>
    <nc r="Q73"/>
  </rcc>
  <rcc rId="6354" sId="4">
    <oc r="Q74">
      <v>326</v>
    </oc>
    <nc r="Q74"/>
  </rcc>
  <rcc rId="6355" sId="4">
    <oc r="Q75">
      <v>717</v>
    </oc>
    <nc r="Q75"/>
  </rcc>
  <rcc rId="6356" sId="4">
    <oc r="Q76">
      <v>107</v>
    </oc>
    <nc r="Q76"/>
  </rcc>
  <rcc rId="6357" sId="4">
    <oc r="Q77">
      <v>195</v>
    </oc>
    <nc r="Q77"/>
  </rcc>
  <rcc rId="6358" sId="4">
    <oc r="Q78">
      <v>3849</v>
    </oc>
    <nc r="Q78"/>
  </rcc>
  <rcc rId="6359" sId="4">
    <oc r="Q79">
      <v>2448</v>
    </oc>
    <nc r="Q79"/>
  </rcc>
  <rcc rId="6360" sId="4">
    <oc r="S2">
      <v>267</v>
    </oc>
    <nc r="S2"/>
  </rcc>
  <rcc rId="6361" sId="4">
    <oc r="S3">
      <v>79</v>
    </oc>
    <nc r="S3"/>
  </rcc>
  <rcc rId="6362" sId="4">
    <oc r="S4">
      <v>73</v>
    </oc>
    <nc r="S4"/>
  </rcc>
  <rcc rId="6363" sId="4">
    <oc r="S5">
      <v>235</v>
    </oc>
    <nc r="S5"/>
  </rcc>
  <rcc rId="6364" sId="4">
    <oc r="S6">
      <v>132</v>
    </oc>
    <nc r="S6"/>
  </rcc>
  <rcc rId="6365" sId="4">
    <oc r="S7">
      <v>72</v>
    </oc>
    <nc r="S7"/>
  </rcc>
  <rcc rId="6366" sId="4">
    <oc r="S8">
      <v>295</v>
    </oc>
    <nc r="S8"/>
  </rcc>
  <rcc rId="6367" sId="4">
    <oc r="S9">
      <v>27</v>
    </oc>
    <nc r="S9"/>
  </rcc>
  <rcc rId="6368" sId="4">
    <oc r="S10">
      <v>837</v>
    </oc>
    <nc r="S10"/>
  </rcc>
  <rcc rId="6369" sId="4">
    <oc r="S11">
      <v>112</v>
    </oc>
    <nc r="S11"/>
  </rcc>
  <rcc rId="6370" sId="4">
    <oc r="S12">
      <v>250</v>
    </oc>
    <nc r="S12"/>
  </rcc>
  <rcc rId="6371" sId="4">
    <oc r="S13">
      <v>319</v>
    </oc>
    <nc r="S13"/>
  </rcc>
  <rcc rId="6372" sId="4">
    <oc r="S14">
      <v>108</v>
    </oc>
    <nc r="S14"/>
  </rcc>
  <rcc rId="6373" sId="4">
    <oc r="S15">
      <v>69</v>
    </oc>
    <nc r="S15"/>
  </rcc>
  <rcc rId="6374" sId="4">
    <oc r="S16">
      <v>167</v>
    </oc>
    <nc r="S16"/>
  </rcc>
  <rcc rId="6375" sId="4">
    <oc r="S17">
      <v>1502</v>
    </oc>
    <nc r="S17"/>
  </rcc>
  <rcc rId="6376" sId="4">
    <oc r="S18">
      <v>3192</v>
    </oc>
    <nc r="S18"/>
  </rcc>
  <rcc rId="6377" sId="4">
    <oc r="S19">
      <v>297</v>
    </oc>
    <nc r="S19"/>
  </rcc>
  <rcc rId="6378" sId="4">
    <oc r="S20">
      <v>749</v>
    </oc>
    <nc r="S20"/>
  </rcc>
  <rcc rId="6379" sId="4">
    <oc r="S21">
      <v>258</v>
    </oc>
    <nc r="S21"/>
  </rcc>
  <rcc rId="6380" sId="4">
    <oc r="S22">
      <v>95</v>
    </oc>
    <nc r="S22"/>
  </rcc>
  <rcc rId="6381" sId="4">
    <oc r="S23">
      <v>37</v>
    </oc>
    <nc r="S23"/>
  </rcc>
  <rcc rId="6382" sId="4">
    <oc r="S24">
      <v>333</v>
    </oc>
    <nc r="S24"/>
  </rcc>
  <rcc rId="6383" sId="4">
    <oc r="S25">
      <v>53</v>
    </oc>
    <nc r="S25"/>
  </rcc>
  <rcc rId="6384" sId="4">
    <oc r="S26">
      <v>189</v>
    </oc>
    <nc r="S26"/>
  </rcc>
  <rcc rId="6385" sId="4">
    <oc r="S27">
      <v>135</v>
    </oc>
    <nc r="S27"/>
  </rcc>
  <rcc rId="6386" sId="4">
    <oc r="S28">
      <v>100</v>
    </oc>
    <nc r="S28"/>
  </rcc>
  <rcc rId="6387" sId="4">
    <oc r="S29">
      <v>163</v>
    </oc>
    <nc r="S29"/>
  </rcc>
  <rcc rId="6388" sId="4">
    <oc r="S30">
      <v>997</v>
    </oc>
    <nc r="S30"/>
  </rcc>
  <rcc rId="6389" sId="4">
    <oc r="S31">
      <v>222</v>
    </oc>
    <nc r="S31"/>
  </rcc>
  <rcc rId="6390" sId="4">
    <oc r="S32">
      <v>108</v>
    </oc>
    <nc r="S32"/>
  </rcc>
  <rcc rId="6391" sId="4">
    <oc r="S33">
      <v>85</v>
    </oc>
    <nc r="S33"/>
  </rcc>
  <rcc rId="6392" sId="4">
    <oc r="S34">
      <v>89</v>
    </oc>
    <nc r="S34"/>
  </rcc>
  <rcc rId="6393" sId="4">
    <oc r="S35">
      <v>138</v>
    </oc>
    <nc r="S35"/>
  </rcc>
  <rcc rId="6394" sId="4">
    <oc r="S36">
      <v>101</v>
    </oc>
    <nc r="S36"/>
  </rcc>
  <rcc rId="6395" sId="4">
    <oc r="S37">
      <v>312</v>
    </oc>
    <nc r="S37"/>
  </rcc>
  <rcc rId="6396" sId="4">
    <oc r="S38">
      <v>79</v>
    </oc>
    <nc r="S38"/>
  </rcc>
  <rcc rId="6397" sId="4">
    <oc r="S39">
      <v>246</v>
    </oc>
    <nc r="S39"/>
  </rcc>
  <rcc rId="6398" sId="4">
    <oc r="S40">
      <v>279</v>
    </oc>
    <nc r="S40"/>
  </rcc>
  <rcc rId="6399" sId="4">
    <oc r="S41">
      <v>110</v>
    </oc>
    <nc r="S41"/>
  </rcc>
  <rcc rId="6400" sId="4">
    <oc r="S42">
      <v>98</v>
    </oc>
    <nc r="S42"/>
  </rcc>
  <rcc rId="6401" sId="4">
    <oc r="S43">
      <v>84</v>
    </oc>
    <nc r="S43"/>
  </rcc>
  <rcc rId="6402" sId="4">
    <oc r="S44">
      <v>1449</v>
    </oc>
    <nc r="S44"/>
  </rcc>
  <rcc rId="6403" sId="4">
    <oc r="S45">
      <v>95</v>
    </oc>
    <nc r="S45"/>
  </rcc>
  <rcc rId="6404" sId="4">
    <oc r="S46">
      <v>343</v>
    </oc>
    <nc r="S46"/>
  </rcc>
  <rcc rId="6405" sId="4">
    <oc r="S47">
      <v>118</v>
    </oc>
    <nc r="S47"/>
  </rcc>
  <rcc rId="6406" sId="4">
    <oc r="S48">
      <v>108</v>
    </oc>
    <nc r="S48"/>
  </rcc>
  <rcc rId="6407" sId="4">
    <oc r="S49">
      <v>153</v>
    </oc>
    <nc r="S49"/>
  </rcc>
  <rcc rId="6408" sId="4">
    <oc r="S50">
      <v>180</v>
    </oc>
    <nc r="S50"/>
  </rcc>
  <rcc rId="6409" sId="4">
    <oc r="S51">
      <v>45</v>
    </oc>
    <nc r="S51"/>
  </rcc>
  <rcc rId="6410" sId="4">
    <oc r="S52">
      <v>172</v>
    </oc>
    <nc r="S52"/>
  </rcc>
  <rcc rId="6411" sId="4">
    <oc r="S53">
      <v>130</v>
    </oc>
    <nc r="S53"/>
  </rcc>
  <rcc rId="6412" sId="4">
    <oc r="S54">
      <v>418</v>
    </oc>
    <nc r="S54"/>
  </rcc>
  <rcc rId="6413" sId="4">
    <oc r="S55">
      <v>157</v>
    </oc>
    <nc r="S55"/>
  </rcc>
  <rcc rId="6414" sId="4">
    <oc r="S56">
      <v>279</v>
    </oc>
    <nc r="S56"/>
  </rcc>
  <rcc rId="6415" sId="4">
    <oc r="S57">
      <v>199</v>
    </oc>
    <nc r="S57"/>
  </rcc>
  <rcc rId="6416" sId="4">
    <oc r="S58">
      <v>193</v>
    </oc>
    <nc r="S58"/>
  </rcc>
  <rcc rId="6417" sId="4">
    <oc r="S59">
      <v>64</v>
    </oc>
    <nc r="S59"/>
  </rcc>
  <rcc rId="6418" sId="4">
    <oc r="S60">
      <v>173</v>
    </oc>
    <nc r="S60"/>
  </rcc>
  <rcc rId="6419" sId="4">
    <oc r="S61">
      <v>190</v>
    </oc>
    <nc r="S61"/>
  </rcc>
  <rcc rId="6420" sId="4">
    <oc r="S62">
      <v>99</v>
    </oc>
    <nc r="S62"/>
  </rcc>
  <rcc rId="6421" sId="4">
    <oc r="S63">
      <v>75</v>
    </oc>
    <nc r="S63"/>
  </rcc>
  <rcc rId="6422" sId="4">
    <oc r="S64">
      <v>406</v>
    </oc>
    <nc r="S64"/>
  </rcc>
  <rcc rId="6423" sId="4">
    <oc r="S65">
      <v>183</v>
    </oc>
    <nc r="S65"/>
  </rcc>
  <rcc rId="6424" sId="4">
    <oc r="S66">
      <v>71</v>
    </oc>
    <nc r="S66"/>
  </rcc>
  <rcc rId="6425" sId="4">
    <oc r="S67">
      <v>250</v>
    </oc>
    <nc r="S67"/>
  </rcc>
  <rcc rId="6426" sId="4">
    <oc r="S68">
      <v>67</v>
    </oc>
    <nc r="S68"/>
  </rcc>
  <rcc rId="6427" sId="4">
    <oc r="S69">
      <v>1064</v>
    </oc>
    <nc r="S69"/>
  </rcc>
  <rcc rId="6428" sId="4">
    <oc r="S70">
      <v>90</v>
    </oc>
    <nc r="S70"/>
  </rcc>
  <rcc rId="6429" sId="4">
    <oc r="S71">
      <v>4216</v>
    </oc>
    <nc r="S71"/>
  </rcc>
  <rcc rId="6430" sId="4">
    <oc r="S72">
      <v>199</v>
    </oc>
    <nc r="S72"/>
  </rcc>
  <rcc rId="6431" sId="4">
    <oc r="S73">
      <v>206</v>
    </oc>
    <nc r="S73"/>
  </rcc>
  <rcc rId="6432" sId="4">
    <oc r="S74">
      <v>210</v>
    </oc>
    <nc r="S74"/>
  </rcc>
  <rcc rId="6433" sId="4">
    <oc r="S75">
      <v>552</v>
    </oc>
    <nc r="S75"/>
  </rcc>
  <rcc rId="6434" sId="4">
    <oc r="S76">
      <v>93</v>
    </oc>
    <nc r="S76"/>
  </rcc>
  <rcc rId="6435" sId="4">
    <oc r="S77">
      <v>135</v>
    </oc>
    <nc r="S77"/>
  </rcc>
  <rcc rId="6436" sId="4">
    <oc r="S78">
      <v>2929</v>
    </oc>
    <nc r="S78"/>
  </rcc>
  <rcc rId="6437" sId="4">
    <oc r="S79">
      <v>2009</v>
    </oc>
    <nc r="S79"/>
  </rcc>
  <rcc rId="6438" sId="4">
    <oc r="U2">
      <v>356</v>
    </oc>
    <nc r="U2"/>
  </rcc>
  <rcc rId="6439" sId="4">
    <oc r="U3">
      <v>128</v>
    </oc>
    <nc r="U3"/>
  </rcc>
  <rcc rId="6440" sId="4">
    <oc r="U4">
      <v>111</v>
    </oc>
    <nc r="U4"/>
  </rcc>
  <rcc rId="6441" sId="4">
    <oc r="U5">
      <v>277</v>
    </oc>
    <nc r="U5"/>
  </rcc>
  <rcc rId="6442" sId="4">
    <oc r="U6">
      <v>96</v>
    </oc>
    <nc r="U6"/>
  </rcc>
  <rcc rId="6443" sId="4">
    <oc r="U7">
      <v>83</v>
    </oc>
    <nc r="U7"/>
  </rcc>
  <rcc rId="6444" sId="4">
    <oc r="U8">
      <v>319</v>
    </oc>
    <nc r="U8"/>
  </rcc>
  <rcc rId="6445" sId="4">
    <oc r="U9">
      <v>49</v>
    </oc>
    <nc r="U9"/>
  </rcc>
  <rcc rId="6446" sId="4">
    <oc r="U10">
      <v>1086</v>
    </oc>
    <nc r="U10"/>
  </rcc>
  <rcc rId="6447" sId="4">
    <oc r="U11">
      <v>112</v>
    </oc>
    <nc r="U11"/>
  </rcc>
  <rcc rId="6448" sId="4">
    <oc r="U12">
      <v>308</v>
    </oc>
    <nc r="U12"/>
  </rcc>
  <rcc rId="6449" sId="4">
    <oc r="U13">
      <v>364</v>
    </oc>
    <nc r="U13"/>
  </rcc>
  <rcc rId="6450" sId="4">
    <oc r="U14">
      <v>142</v>
    </oc>
    <nc r="U14"/>
  </rcc>
  <rcc rId="6451" sId="4">
    <oc r="U15">
      <v>56</v>
    </oc>
    <nc r="U15"/>
  </rcc>
  <rcc rId="6452" sId="4">
    <oc r="U16">
      <v>181</v>
    </oc>
    <nc r="U16"/>
  </rcc>
  <rcc rId="6453" sId="4">
    <oc r="U17">
      <v>1730</v>
    </oc>
    <nc r="U17"/>
  </rcc>
  <rcc rId="6454" sId="4">
    <oc r="U18">
      <v>3298</v>
    </oc>
    <nc r="U18"/>
  </rcc>
  <rcc rId="6455" sId="4">
    <oc r="U19">
      <v>405</v>
    </oc>
    <nc r="U19"/>
  </rcc>
  <rcc rId="6456" sId="4">
    <oc r="U20">
      <v>910</v>
    </oc>
    <nc r="U20"/>
  </rcc>
  <rcc rId="6457" sId="4">
    <oc r="U21">
      <v>333</v>
    </oc>
    <nc r="U21"/>
  </rcc>
  <rcc rId="6458" sId="4">
    <oc r="U22">
      <v>111</v>
    </oc>
    <nc r="U22"/>
  </rcc>
  <rcc rId="6459" sId="4">
    <oc r="U23">
      <v>56</v>
    </oc>
    <nc r="U23"/>
  </rcc>
  <rcc rId="6460" sId="4">
    <oc r="U24">
      <v>330</v>
    </oc>
    <nc r="U24"/>
  </rcc>
  <rcc rId="6461" sId="4">
    <oc r="U25">
      <v>52</v>
    </oc>
    <nc r="U25"/>
  </rcc>
  <rcc rId="6462" sId="4">
    <oc r="U26">
      <v>200</v>
    </oc>
    <nc r="U26"/>
  </rcc>
  <rcc rId="6463" sId="4">
    <oc r="U27">
      <v>161</v>
    </oc>
    <nc r="U27"/>
  </rcc>
  <rcc rId="6464" sId="4">
    <oc r="U28">
      <v>124</v>
    </oc>
    <nc r="U28"/>
  </rcc>
  <rcc rId="6465" sId="4">
    <oc r="U29">
      <v>292</v>
    </oc>
    <nc r="U29"/>
  </rcc>
  <rcc rId="6466" sId="4">
    <oc r="U30">
      <v>1176</v>
    </oc>
    <nc r="U30"/>
  </rcc>
  <rcc rId="6467" sId="4">
    <oc r="U31">
      <v>341</v>
    </oc>
    <nc r="U31"/>
  </rcc>
  <rcc rId="6468" sId="4">
    <oc r="U32">
      <v>119</v>
    </oc>
    <nc r="U32"/>
  </rcc>
  <rcc rId="6469" sId="4">
    <oc r="U33">
      <v>91</v>
    </oc>
    <nc r="U33"/>
  </rcc>
  <rcc rId="6470" sId="4">
    <oc r="U34">
      <v>124</v>
    </oc>
    <nc r="U34"/>
  </rcc>
  <rcc rId="6471" sId="4">
    <oc r="U35">
      <v>177</v>
    </oc>
    <nc r="U35"/>
  </rcc>
  <rcc rId="6472" sId="4">
    <oc r="U36">
      <v>110</v>
    </oc>
    <nc r="U36"/>
  </rcc>
  <rcc rId="6473" sId="4">
    <oc r="U37">
      <v>351</v>
    </oc>
    <nc r="U37"/>
  </rcc>
  <rcc rId="6474" sId="4">
    <oc r="U38">
      <v>96</v>
    </oc>
    <nc r="U38"/>
  </rcc>
  <rcc rId="6475" sId="4">
    <oc r="U39">
      <v>300</v>
    </oc>
    <nc r="U39"/>
  </rcc>
  <rcc rId="6476" sId="4">
    <oc r="U40">
      <v>369</v>
    </oc>
    <nc r="U40"/>
  </rcc>
  <rcc rId="6477" sId="4">
    <oc r="U41">
      <v>124</v>
    </oc>
    <nc r="U41"/>
  </rcc>
  <rcc rId="6478" sId="4">
    <oc r="U42">
      <v>115</v>
    </oc>
    <nc r="U42"/>
  </rcc>
  <rcc rId="6479" sId="4">
    <oc r="U43">
      <v>82</v>
    </oc>
    <nc r="U43"/>
  </rcc>
  <rcc rId="6480" sId="4">
    <oc r="U44">
      <v>1799</v>
    </oc>
    <nc r="U44"/>
  </rcc>
  <rcc rId="6481" sId="4">
    <oc r="U45">
      <v>109</v>
    </oc>
    <nc r="U45"/>
  </rcc>
  <rcc rId="6482" sId="4">
    <oc r="U46">
      <v>409</v>
    </oc>
    <nc r="U46"/>
  </rcc>
  <rcc rId="6483" sId="4">
    <oc r="U47">
      <v>180</v>
    </oc>
    <nc r="U47"/>
  </rcc>
  <rcc rId="6484" sId="4">
    <oc r="U48">
      <v>133</v>
    </oc>
    <nc r="U48"/>
  </rcc>
  <rcc rId="6485" sId="4">
    <oc r="U49">
      <v>202</v>
    </oc>
    <nc r="U49"/>
  </rcc>
  <rcc rId="6486" sId="4">
    <oc r="U50">
      <v>242</v>
    </oc>
    <nc r="U50"/>
  </rcc>
  <rcc rId="6487" sId="4">
    <oc r="U51">
      <v>63</v>
    </oc>
    <nc r="U51"/>
  </rcc>
  <rcc rId="6488" sId="4">
    <oc r="U52">
      <v>198</v>
    </oc>
    <nc r="U52"/>
  </rcc>
  <rcc rId="6489" sId="4">
    <oc r="U53">
      <v>178</v>
    </oc>
    <nc r="U53"/>
  </rcc>
  <rcc rId="6490" sId="4">
    <oc r="U54">
      <v>572</v>
    </oc>
    <nc r="U54"/>
  </rcc>
  <rcc rId="6491" sId="4">
    <oc r="U55">
      <v>172</v>
    </oc>
    <nc r="U55"/>
  </rcc>
  <rcc rId="6492" sId="4">
    <oc r="U56">
      <v>289</v>
    </oc>
    <nc r="U56"/>
  </rcc>
  <rcc rId="6493" sId="4">
    <oc r="U57">
      <v>247</v>
    </oc>
    <nc r="U57"/>
  </rcc>
  <rcc rId="6494" sId="4">
    <oc r="U58">
      <v>208</v>
    </oc>
    <nc r="U58"/>
  </rcc>
  <rcc rId="6495" sId="4">
    <oc r="U59">
      <v>85</v>
    </oc>
    <nc r="U59"/>
  </rcc>
  <rcc rId="6496" sId="4">
    <oc r="U60">
      <v>167</v>
    </oc>
    <nc r="U60"/>
  </rcc>
  <rcc rId="6497" sId="4">
    <oc r="U61">
      <v>262</v>
    </oc>
    <nc r="U61"/>
  </rcc>
  <rcc rId="6498" sId="4">
    <oc r="U62">
      <v>103</v>
    </oc>
    <nc r="U62"/>
  </rcc>
  <rcc rId="6499" sId="4">
    <oc r="U63">
      <v>99</v>
    </oc>
    <nc r="U63"/>
  </rcc>
  <rcc rId="6500" sId="4">
    <oc r="U64">
      <v>515</v>
    </oc>
    <nc r="U64"/>
  </rcc>
  <rcc rId="6501" sId="4">
    <oc r="U65">
      <v>247</v>
    </oc>
    <nc r="U65"/>
  </rcc>
  <rcc rId="6502" sId="4">
    <oc r="U66">
      <v>105</v>
    </oc>
    <nc r="U66"/>
  </rcc>
  <rcc rId="6503" sId="4">
    <oc r="U67">
      <v>360</v>
    </oc>
    <nc r="U67"/>
  </rcc>
  <rcc rId="6504" sId="4">
    <oc r="U68">
      <v>72</v>
    </oc>
    <nc r="U68"/>
  </rcc>
  <rcc rId="6505" sId="4">
    <oc r="U69">
      <v>1194</v>
    </oc>
    <nc r="U69"/>
  </rcc>
  <rcc rId="6506" sId="4">
    <oc r="U70">
      <v>100</v>
    </oc>
    <nc r="U70"/>
  </rcc>
  <rcc rId="6507" sId="4">
    <oc r="U71">
      <v>4819</v>
    </oc>
    <nc r="U71"/>
  </rcc>
  <rcc rId="6508" sId="4">
    <oc r="U72">
      <v>330</v>
    </oc>
    <nc r="U72"/>
  </rcc>
  <rcc rId="6509" sId="4">
    <oc r="U73">
      <v>209</v>
    </oc>
    <nc r="U73"/>
  </rcc>
  <rcc rId="6510" sId="4">
    <oc r="U74">
      <v>338</v>
    </oc>
    <nc r="U74"/>
  </rcc>
  <rcc rId="6511" sId="4">
    <oc r="U75">
      <v>620</v>
    </oc>
    <nc r="U75"/>
  </rcc>
  <rcc rId="6512" sId="4">
    <oc r="U76">
      <v>105</v>
    </oc>
    <nc r="U76"/>
  </rcc>
  <rcc rId="6513" sId="4">
    <oc r="U77">
      <v>183</v>
    </oc>
    <nc r="U77"/>
  </rcc>
  <rcc rId="6514" sId="4">
    <oc r="U78">
      <v>3409</v>
    </oc>
    <nc r="U78"/>
  </rcc>
  <rcc rId="6515" sId="4">
    <oc r="U79">
      <v>2361</v>
    </oc>
    <nc r="U79"/>
  </rcc>
  <rcc rId="6516" sId="4">
    <oc r="W2">
      <v>299</v>
    </oc>
    <nc r="W2"/>
  </rcc>
  <rcc rId="6517" sId="4">
    <oc r="W3">
      <v>74</v>
    </oc>
    <nc r="W3"/>
  </rcc>
  <rcc rId="6518" sId="4">
    <oc r="W4">
      <v>81</v>
    </oc>
    <nc r="W4"/>
  </rcc>
  <rcc rId="6519" sId="4">
    <oc r="W5">
      <v>236</v>
    </oc>
    <nc r="W5"/>
  </rcc>
  <rcc rId="6520" sId="4">
    <oc r="W6">
      <v>133</v>
    </oc>
    <nc r="W6"/>
  </rcc>
  <rcc rId="6521" sId="4">
    <oc r="W7">
      <v>70</v>
    </oc>
    <nc r="W7"/>
  </rcc>
  <rcc rId="6522" sId="4">
    <oc r="W8">
      <v>303</v>
    </oc>
    <nc r="W8"/>
  </rcc>
  <rcc rId="6523" sId="4">
    <oc r="W9">
      <v>29</v>
    </oc>
    <nc r="W9"/>
  </rcc>
  <rcc rId="6524" sId="4">
    <oc r="W10">
      <v>863</v>
    </oc>
    <nc r="W10"/>
  </rcc>
  <rcc rId="6525" sId="4">
    <oc r="W11">
      <v>106</v>
    </oc>
    <nc r="W11"/>
  </rcc>
  <rcc rId="6526" sId="4">
    <oc r="W12">
      <v>264</v>
    </oc>
    <nc r="W12"/>
  </rcc>
  <rcc rId="6527" sId="4">
    <oc r="W13">
      <v>309</v>
    </oc>
    <nc r="W13"/>
  </rcc>
  <rcc rId="6528" sId="4">
    <oc r="W14">
      <v>103</v>
    </oc>
    <nc r="W14"/>
  </rcc>
  <rcc rId="6529" sId="4">
    <oc r="W15">
      <v>56</v>
    </oc>
    <nc r="W15"/>
  </rcc>
  <rcc rId="6530" sId="4">
    <oc r="W16">
      <v>174</v>
    </oc>
    <nc r="W16"/>
  </rcc>
  <rcc rId="6531" sId="4">
    <oc r="W17">
      <v>1526</v>
    </oc>
    <nc r="W17"/>
  </rcc>
  <rcc rId="6532" sId="4">
    <oc r="W18">
      <v>3287</v>
    </oc>
    <nc r="W18"/>
  </rcc>
  <rcc rId="6533" sId="4">
    <oc r="W19">
      <v>314</v>
    </oc>
    <nc r="W19"/>
  </rcc>
  <rcc rId="6534" sId="4">
    <oc r="W20">
      <v>833</v>
    </oc>
    <nc r="W20"/>
  </rcc>
  <rcc rId="6535" sId="4">
    <oc r="W21">
      <v>283</v>
    </oc>
    <nc r="W21"/>
  </rcc>
  <rcc rId="6536" sId="4">
    <oc r="W22">
      <v>107</v>
    </oc>
    <nc r="W22"/>
  </rcc>
  <rcc rId="6537" sId="4">
    <oc r="W23">
      <v>37</v>
    </oc>
    <nc r="W23"/>
  </rcc>
  <rcc rId="6538" sId="4">
    <oc r="W24">
      <v>323</v>
    </oc>
    <nc r="W24"/>
  </rcc>
  <rcc rId="6539" sId="4">
    <oc r="W25">
      <v>56</v>
    </oc>
    <nc r="W25"/>
  </rcc>
  <rcc rId="6540" sId="4">
    <oc r="W26">
      <v>193</v>
    </oc>
    <nc r="W26"/>
  </rcc>
  <rcc rId="6541" sId="4">
    <oc r="W27">
      <v>147</v>
    </oc>
    <nc r="W27"/>
  </rcc>
  <rcc rId="6542" sId="4">
    <oc r="W28">
      <v>100</v>
    </oc>
    <nc r="W28"/>
  </rcc>
  <rcc rId="6543" sId="4">
    <oc r="W29">
      <v>227</v>
    </oc>
    <nc r="W29"/>
  </rcc>
  <rcc rId="6544" sId="4">
    <oc r="W30">
      <v>1038</v>
    </oc>
    <nc r="W30"/>
  </rcc>
  <rcc rId="6545" sId="4">
    <oc r="W31">
      <v>247</v>
    </oc>
    <nc r="W31"/>
  </rcc>
  <rcc rId="6546" sId="4">
    <oc r="W32">
      <v>113</v>
    </oc>
    <nc r="W32"/>
  </rcc>
  <rcc rId="6547" sId="4">
    <oc r="W33">
      <v>107</v>
    </oc>
    <nc r="W33"/>
  </rcc>
  <rcc rId="6548" sId="4">
    <oc r="W34">
      <v>86</v>
    </oc>
    <nc r="W34"/>
  </rcc>
  <rcc rId="6549" sId="4">
    <oc r="W35">
      <v>141</v>
    </oc>
    <nc r="W35"/>
  </rcc>
  <rcc rId="6550" sId="4">
    <oc r="W36">
      <v>108</v>
    </oc>
    <nc r="W36"/>
  </rcc>
  <rcc rId="6551" sId="4">
    <oc r="W37">
      <v>311</v>
    </oc>
    <nc r="W37"/>
  </rcc>
  <rcc rId="6552" sId="4">
    <oc r="W38">
      <v>83</v>
    </oc>
    <nc r="W38"/>
  </rcc>
  <rcc rId="6553" sId="4">
    <oc r="W39">
      <v>249</v>
    </oc>
    <nc r="W39"/>
  </rcc>
  <rcc rId="6554" sId="4">
    <oc r="W40">
      <v>294</v>
    </oc>
    <nc r="W40"/>
  </rcc>
  <rcc rId="6555" sId="4">
    <oc r="W41">
      <v>105</v>
    </oc>
    <nc r="W41"/>
  </rcc>
  <rcc rId="6556" sId="4">
    <oc r="W42">
      <v>99</v>
    </oc>
    <nc r="W42"/>
  </rcc>
  <rcc rId="6557" sId="4">
    <oc r="W43">
      <v>84</v>
    </oc>
    <nc r="W43"/>
  </rcc>
  <rcc rId="6558" sId="4">
    <oc r="W44">
      <v>1490</v>
    </oc>
    <nc r="W44"/>
  </rcc>
  <rcc rId="6559" sId="4">
    <oc r="W45">
      <v>99</v>
    </oc>
    <nc r="W45"/>
  </rcc>
  <rcc rId="6560" sId="4">
    <oc r="W46">
      <v>340</v>
    </oc>
    <nc r="W46"/>
  </rcc>
  <rcc rId="6561" sId="4">
    <oc r="W47">
      <v>125</v>
    </oc>
    <nc r="W47"/>
  </rcc>
  <rcc rId="6562" sId="4">
    <oc r="W48">
      <v>106</v>
    </oc>
    <nc r="W48"/>
  </rcc>
  <rcc rId="6563" sId="4">
    <oc r="W49">
      <v>171</v>
    </oc>
    <nc r="W49"/>
  </rcc>
  <rcc rId="6564" sId="4">
    <oc r="W50">
      <v>185</v>
    </oc>
    <nc r="W50"/>
  </rcc>
  <rcc rId="6565" sId="4">
    <oc r="W51">
      <v>45</v>
    </oc>
    <nc r="W51"/>
  </rcc>
  <rcc rId="6566" sId="4">
    <oc r="W52">
      <v>176</v>
    </oc>
    <nc r="W52"/>
  </rcc>
  <rcc rId="6567" sId="4">
    <oc r="W53">
      <v>128</v>
    </oc>
    <nc r="W53"/>
  </rcc>
  <rcc rId="6568" sId="4">
    <oc r="W54">
      <v>409</v>
    </oc>
    <nc r="W54"/>
  </rcc>
  <rcc rId="6569" sId="4">
    <oc r="W55">
      <v>157</v>
    </oc>
    <nc r="W55"/>
  </rcc>
  <rcc rId="6570" sId="4">
    <oc r="W56">
      <v>300</v>
    </oc>
    <nc r="W56"/>
  </rcc>
  <rcc rId="6571" sId="4">
    <oc r="W57">
      <v>208</v>
    </oc>
    <nc r="W57"/>
  </rcc>
  <rcc rId="6572" sId="4">
    <oc r="W58">
      <v>184</v>
    </oc>
    <nc r="W58"/>
  </rcc>
  <rcc rId="6573" sId="4">
    <oc r="W59">
      <v>69</v>
    </oc>
    <nc r="W59"/>
  </rcc>
  <rcc rId="6574" sId="4">
    <oc r="W60">
      <v>162</v>
    </oc>
    <nc r="W60"/>
  </rcc>
  <rcc rId="6575" sId="4">
    <oc r="W61">
      <v>197</v>
    </oc>
    <nc r="W61"/>
  </rcc>
  <rcc rId="6576" sId="4">
    <oc r="W62">
      <v>98</v>
    </oc>
    <nc r="W62"/>
  </rcc>
  <rcc rId="6577" sId="4">
    <oc r="W63">
      <v>76</v>
    </oc>
    <nc r="W63"/>
  </rcc>
  <rcc rId="6578" sId="4">
    <oc r="W64">
      <v>417</v>
    </oc>
    <nc r="W64"/>
  </rcc>
  <rcc rId="6579" sId="4">
    <oc r="W65">
      <v>170</v>
    </oc>
    <nc r="W65"/>
  </rcc>
  <rcc rId="6580" sId="4">
    <oc r="W66">
      <v>74</v>
    </oc>
    <nc r="W66"/>
  </rcc>
  <rcc rId="6581" sId="4">
    <oc r="W67">
      <v>250</v>
    </oc>
    <nc r="W67"/>
  </rcc>
  <rcc rId="6582" sId="4">
    <oc r="W68">
      <v>68</v>
    </oc>
    <nc r="W68"/>
  </rcc>
  <rcc rId="6583" sId="4">
    <oc r="W69">
      <v>1046</v>
    </oc>
    <nc r="W69"/>
  </rcc>
  <rcc rId="6584" sId="4">
    <oc r="W70">
      <v>87</v>
    </oc>
    <nc r="W70"/>
  </rcc>
  <rcc rId="6585" sId="4">
    <oc r="W71">
      <v>3847</v>
    </oc>
    <nc r="W71"/>
  </rcc>
  <rcc rId="6586" sId="4">
    <oc r="W72">
      <v>236</v>
    </oc>
    <nc r="W72"/>
  </rcc>
  <rcc rId="6587" sId="4">
    <oc r="W73">
      <v>202</v>
    </oc>
    <nc r="W73"/>
  </rcc>
  <rcc rId="6588" sId="4">
    <oc r="W74">
      <v>214</v>
    </oc>
    <nc r="W74"/>
  </rcc>
  <rcc rId="6589" sId="4">
    <oc r="W75">
      <v>570</v>
    </oc>
    <nc r="W75"/>
  </rcc>
  <rcc rId="6590" sId="4">
    <oc r="W76">
      <v>90</v>
    </oc>
    <nc r="W76"/>
  </rcc>
  <rcc rId="6591" sId="4">
    <oc r="W77">
      <v>143</v>
    </oc>
    <nc r="W77"/>
  </rcc>
  <rcc rId="6592" sId="4">
    <oc r="W78">
      <v>3112</v>
    </oc>
    <nc r="W78"/>
  </rcc>
  <rcc rId="6593" sId="4">
    <oc r="W79">
      <v>1906</v>
    </oc>
    <nc r="W79"/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4" sId="3">
    <nc r="G2">
      <v>304</v>
    </nc>
  </rcc>
  <rcc rId="6595" sId="3">
    <nc r="G3">
      <v>137</v>
    </nc>
  </rcc>
  <rcc rId="6596" sId="3">
    <nc r="G4">
      <v>134</v>
    </nc>
  </rcc>
  <rcc rId="6597" sId="3">
    <nc r="G5">
      <v>274</v>
    </nc>
  </rcc>
  <rcc rId="6598" sId="3">
    <nc r="G6">
      <v>90</v>
    </nc>
  </rcc>
  <rcc rId="6599" sId="3">
    <nc r="G7">
      <v>72</v>
    </nc>
  </rcc>
  <rcc rId="6600" sId="3">
    <nc r="G8">
      <v>358</v>
    </nc>
  </rcc>
  <rcc rId="6601" sId="3">
    <nc r="G9">
      <v>73</v>
    </nc>
  </rcc>
  <rcc rId="6602" sId="3">
    <nc r="G10">
      <v>1331</v>
    </nc>
  </rcc>
  <rcc rId="6603" sId="3">
    <nc r="G11">
      <v>124</v>
    </nc>
  </rcc>
  <rcc rId="6604" sId="3">
    <nc r="G12">
      <v>324</v>
    </nc>
  </rcc>
  <rcc rId="6605" sId="3">
    <nc r="G13">
      <v>461</v>
    </nc>
  </rcc>
  <rcc rId="6606" sId="3">
    <nc r="G14">
      <v>182</v>
    </nc>
  </rcc>
  <rcc rId="6607" sId="3">
    <nc r="G15">
      <v>119</v>
    </nc>
  </rcc>
  <rcc rId="6608" sId="3">
    <nc r="G16">
      <v>213</v>
    </nc>
  </rcc>
  <rcc rId="6609" sId="3">
    <nc r="G17">
      <v>2067</v>
    </nc>
  </rcc>
  <rcc rId="6610" sId="3">
    <nc r="G18">
      <v>4114</v>
    </nc>
  </rcc>
  <rcc rId="6611" sId="3">
    <nc r="G19">
      <v>407</v>
    </nc>
  </rcc>
  <rcc rId="6612" sId="3">
    <nc r="G20">
      <v>1040</v>
    </nc>
  </rcc>
  <rcc rId="6613" sId="3">
    <nc r="G21">
      <v>368</v>
    </nc>
  </rcc>
  <rcc rId="6614" sId="3">
    <nc r="G22">
      <v>121</v>
    </nc>
  </rcc>
  <rcc rId="6615" sId="3">
    <nc r="G23">
      <v>61</v>
    </nc>
  </rcc>
  <rcc rId="6616" sId="3">
    <nc r="G24">
      <v>396</v>
    </nc>
  </rcc>
  <rcc rId="6617" sId="3">
    <nc r="G25">
      <v>71</v>
    </nc>
  </rcc>
  <rcc rId="6618" sId="3">
    <nc r="G26">
      <v>228</v>
    </nc>
  </rcc>
  <rcc rId="6619" sId="3">
    <nc r="G27">
      <v>214</v>
    </nc>
  </rcc>
  <rcc rId="6620" sId="3">
    <nc r="G28">
      <v>127</v>
    </nc>
  </rcc>
  <rcc rId="6621" sId="3">
    <nc r="G29">
      <v>329</v>
    </nc>
  </rcc>
  <rcc rId="6622" sId="3">
    <nc r="G30">
      <v>1388</v>
    </nc>
  </rcc>
  <rcc rId="6623" sId="3">
    <nc r="G31">
      <v>348</v>
    </nc>
  </rcc>
  <rcc rId="6624" sId="3">
    <nc r="G32">
      <v>120</v>
    </nc>
  </rcc>
  <rcc rId="6625" sId="3">
    <nc r="G33">
      <v>107</v>
    </nc>
  </rcc>
  <rcc rId="6626" sId="3">
    <nc r="G34">
      <v>101</v>
    </nc>
  </rcc>
  <rcc rId="6627" sId="3">
    <nc r="G35">
      <v>153</v>
    </nc>
  </rcc>
  <rcc rId="6628" sId="3">
    <nc r="G36">
      <v>123</v>
    </nc>
  </rcc>
  <rcc rId="6629" sId="3">
    <nc r="G37">
      <v>434</v>
    </nc>
  </rcc>
  <rcc rId="6630" sId="3">
    <nc r="G38">
      <v>106</v>
    </nc>
  </rcc>
  <rcc rId="6631" sId="3">
    <nc r="G39">
      <v>327</v>
    </nc>
  </rcc>
  <rcc rId="6632" sId="3">
    <nc r="G40">
      <v>459</v>
    </nc>
  </rcc>
  <rcc rId="6633" sId="3">
    <nc r="G41">
      <v>126</v>
    </nc>
  </rcc>
  <rcc rId="6634" sId="3">
    <nc r="G42">
      <v>140</v>
    </nc>
  </rcc>
  <rcc rId="6635" sId="3">
    <nc r="G43">
      <v>86</v>
    </nc>
  </rcc>
  <rcc rId="6636" sId="3">
    <nc r="G44">
      <v>1993</v>
    </nc>
  </rcc>
  <rcc rId="6637" sId="3">
    <nc r="G45">
      <v>126</v>
    </nc>
  </rcc>
  <rcc rId="6638" sId="3">
    <nc r="G46">
      <v>463</v>
    </nc>
  </rcc>
  <rcc rId="6639" sId="3">
    <nc r="G47">
      <v>204</v>
    </nc>
  </rcc>
  <rcc rId="6640" sId="3">
    <nc r="G48">
      <v>118</v>
    </nc>
  </rcc>
  <rcc rId="6641" sId="3">
    <nc r="G49">
      <v>221</v>
    </nc>
  </rcc>
  <rcc rId="6642" sId="3">
    <nc r="G50">
      <v>235</v>
    </nc>
  </rcc>
  <rcc rId="6643" sId="3">
    <nc r="G51">
      <v>64</v>
    </nc>
  </rcc>
  <rcc rId="6644" sId="3">
    <nc r="G52">
      <v>201</v>
    </nc>
  </rcc>
  <rcc rId="6645" sId="3">
    <nc r="G53">
      <v>159</v>
    </nc>
  </rcc>
  <rcc rId="6646" sId="3">
    <nc r="G54">
      <v>569</v>
    </nc>
  </rcc>
  <rcc rId="6647" sId="3">
    <nc r="G55">
      <v>201</v>
    </nc>
  </rcc>
  <rcc rId="6648" sId="3">
    <nc r="G56">
      <v>312</v>
    </nc>
  </rcc>
  <rcc rId="6649" sId="3">
    <nc r="G57">
      <v>264</v>
    </nc>
  </rcc>
  <rcc rId="6650" sId="3">
    <nc r="G58">
      <v>252</v>
    </nc>
  </rcc>
  <rcc rId="6651" sId="3">
    <nc r="G59">
      <v>79</v>
    </nc>
  </rcc>
  <rcc rId="6652" sId="3">
    <nc r="G60">
      <v>164</v>
    </nc>
  </rcc>
  <rcc rId="6653" sId="3">
    <nc r="G61">
      <v>271</v>
    </nc>
  </rcc>
  <rcc rId="6654" sId="3">
    <nc r="G62">
      <v>115</v>
    </nc>
  </rcc>
  <rcc rId="6655" sId="3">
    <nc r="G63">
      <v>83</v>
    </nc>
  </rcc>
  <rcc rId="6656" sId="3">
    <nc r="G64">
      <v>550</v>
    </nc>
  </rcc>
  <rcc rId="6657" sId="3">
    <nc r="G65">
      <v>231</v>
    </nc>
  </rcc>
  <rcc rId="6658" sId="3">
    <nc r="G66">
      <v>93</v>
    </nc>
  </rcc>
  <rcc rId="6659" sId="3">
    <nc r="G67">
      <v>367</v>
    </nc>
  </rcc>
  <rcc rId="6660" sId="3">
    <nc r="G68">
      <v>105</v>
    </nc>
  </rcc>
  <rcc rId="6661" sId="3">
    <nc r="G69">
      <v>1395</v>
    </nc>
  </rcc>
  <rcc rId="6662" sId="3">
    <nc r="G70">
      <v>102</v>
    </nc>
  </rcc>
  <rcc rId="6663" sId="3">
    <nc r="G71">
      <v>5990</v>
    </nc>
  </rcc>
  <rcc rId="6664" sId="3">
    <nc r="G72">
      <v>356</v>
    </nc>
  </rcc>
  <rcc rId="6665" sId="3">
    <nc r="G73">
      <v>216</v>
    </nc>
  </rcc>
  <rcc rId="6666" sId="3">
    <nc r="G74">
      <v>329</v>
    </nc>
  </rcc>
  <rcc rId="6667" sId="3">
    <nc r="G75">
      <v>840</v>
    </nc>
  </rcc>
  <rcc rId="6668" sId="3">
    <nc r="G76">
      <v>106</v>
    </nc>
  </rcc>
  <rcc rId="6669" sId="3">
    <nc r="G77">
      <v>224</v>
    </nc>
  </rcc>
  <rcc rId="6670" sId="3">
    <nc r="G78">
      <v>4006</v>
    </nc>
  </rcc>
  <rcc rId="6671" sId="3">
    <nc r="G79">
      <v>2776</v>
    </nc>
  </rcc>
  <rcc rId="6672" sId="3">
    <nc r="I2">
      <v>286</v>
    </nc>
  </rcc>
  <rcc rId="6673" sId="3">
    <nc r="I3">
      <v>132</v>
    </nc>
  </rcc>
  <rcc rId="6674" sId="3">
    <nc r="I4">
      <v>125</v>
    </nc>
  </rcc>
  <rcc rId="6675" sId="3">
    <nc r="I5">
      <v>260</v>
    </nc>
  </rcc>
  <rcc rId="6676" sId="3">
    <nc r="I6">
      <v>83</v>
    </nc>
  </rcc>
  <rcc rId="6677" sId="3">
    <nc r="I7">
      <v>71</v>
    </nc>
  </rcc>
  <rcc rId="6678" sId="3">
    <nc r="I8">
      <v>342</v>
    </nc>
  </rcc>
  <rcc rId="6679" sId="3">
    <nc r="I9">
      <v>69</v>
    </nc>
  </rcc>
  <rcc rId="6680" sId="3">
    <nc r="I10">
      <v>1264</v>
    </nc>
  </rcc>
  <rcc rId="6681" sId="3">
    <nc r="I11">
      <v>114</v>
    </nc>
  </rcc>
  <rcc rId="6682" sId="3">
    <nc r="I12">
      <v>302</v>
    </nc>
  </rcc>
  <rcc rId="6683" sId="3">
    <nc r="I13">
      <v>437</v>
    </nc>
  </rcc>
  <rcc rId="6684" sId="3">
    <nc r="I14">
      <v>143</v>
    </nc>
  </rcc>
  <rcc rId="6685" sId="3">
    <nc r="I15">
      <v>116</v>
    </nc>
  </rcc>
  <rcc rId="6686" sId="3">
    <nc r="I16">
      <v>212</v>
    </nc>
  </rcc>
  <rcc rId="6687" sId="3">
    <nc r="I17">
      <v>1890</v>
    </nc>
  </rcc>
  <rcc rId="6688" sId="3">
    <nc r="I18">
      <v>3947</v>
    </nc>
  </rcc>
  <rcc rId="6689" sId="3">
    <nc r="I19">
      <v>384</v>
    </nc>
  </rcc>
  <rcc rId="6690" sId="3">
    <nc r="I20">
      <v>864</v>
    </nc>
  </rcc>
  <rcc rId="6691" sId="3">
    <nc r="I21">
      <v>368</v>
    </nc>
  </rcc>
  <rcc rId="6692" sId="3">
    <nc r="I22">
      <v>98</v>
    </nc>
  </rcc>
  <rcc rId="6693" sId="3">
    <nc r="I23">
      <v>60</v>
    </nc>
  </rcc>
  <rcc rId="6694" sId="3">
    <nc r="I24">
      <v>366</v>
    </nc>
  </rcc>
  <rcc rId="6695" sId="3">
    <nc r="I25">
      <v>63</v>
    </nc>
  </rcc>
  <rcc rId="6696" sId="3">
    <nc r="I26">
      <v>211</v>
    </nc>
  </rcc>
  <rcc rId="6697" sId="3">
    <nc r="I27">
      <v>214</v>
    </nc>
  </rcc>
  <rcc rId="6698" sId="3">
    <nc r="I28">
      <v>119</v>
    </nc>
  </rcc>
  <rcc rId="6699" sId="3">
    <nc r="I29">
      <v>328</v>
    </nc>
  </rcc>
  <rcc rId="6700" sId="3">
    <nc r="I30">
      <v>1285</v>
    </nc>
  </rcc>
  <rcc rId="6701" sId="3">
    <nc r="I31">
      <v>297</v>
    </nc>
  </rcc>
  <rcc rId="6702" sId="3">
    <nc r="I32">
      <v>120</v>
    </nc>
  </rcc>
  <rcc rId="6703" sId="3">
    <nc r="I33">
      <v>93</v>
    </nc>
  </rcc>
  <rcc rId="6704" sId="3">
    <nc r="I34">
      <v>98</v>
    </nc>
  </rcc>
  <rcc rId="6705" sId="3">
    <nc r="I35">
      <v>133</v>
    </nc>
  </rcc>
  <rcc rId="6706" sId="3">
    <nc r="I36">
      <v>123</v>
    </nc>
  </rcc>
  <rcc rId="6707" sId="3">
    <nc r="I37">
      <v>416</v>
    </nc>
  </rcc>
  <rcc rId="6708" sId="3">
    <nc r="I38">
      <v>106</v>
    </nc>
  </rcc>
  <rcc rId="6709" sId="3">
    <nc r="I39">
      <v>316</v>
    </nc>
  </rcc>
  <rcc rId="6710" sId="3">
    <nc r="I40">
      <v>388</v>
    </nc>
  </rcc>
  <rcc rId="6711" sId="3">
    <nc r="I41">
      <v>124</v>
    </nc>
  </rcc>
  <rcc rId="6712" sId="3">
    <nc r="I42">
      <v>134</v>
    </nc>
  </rcc>
  <rcc rId="6713" sId="3">
    <nc r="I43">
      <v>82</v>
    </nc>
  </rcc>
  <rcc rId="6714" sId="3">
    <nc r="I44">
      <v>1888</v>
    </nc>
  </rcc>
  <rcc rId="6715" sId="3">
    <nc r="I45">
      <v>118</v>
    </nc>
  </rcc>
  <rcc rId="6716" sId="3">
    <nc r="I46">
      <v>433</v>
    </nc>
  </rcc>
  <rcc rId="6717" sId="3">
    <nc r="I47">
      <v>172</v>
    </nc>
  </rcc>
  <rcc rId="6718" sId="3">
    <nc r="I48">
      <v>113</v>
    </nc>
  </rcc>
  <rcc rId="6719" sId="3">
    <nc r="I49">
      <v>204</v>
    </nc>
  </rcc>
  <rcc rId="6720" sId="3">
    <nc r="I50">
      <v>221</v>
    </nc>
  </rcc>
  <rcc rId="6721" sId="3">
    <nc r="I51">
      <v>64</v>
    </nc>
  </rcc>
  <rcc rId="6722" sId="3">
    <nc r="I52">
      <v>186</v>
    </nc>
  </rcc>
  <rcc rId="6723" sId="3">
    <nc r="I53">
      <v>158</v>
    </nc>
  </rcc>
  <rcc rId="6724" sId="3">
    <nc r="I54">
      <v>560</v>
    </nc>
  </rcc>
  <rcc rId="6725" sId="3">
    <nc r="I55">
      <v>195</v>
    </nc>
  </rcc>
  <rcc rId="6726" sId="3">
    <nc r="I56">
      <v>303</v>
    </nc>
  </rcc>
  <rcc rId="6727" sId="3">
    <nc r="I57">
      <v>263</v>
    </nc>
  </rcc>
  <rcc rId="6728" sId="3">
    <nc r="I58">
      <v>242</v>
    </nc>
  </rcc>
  <rcc rId="6729" sId="3">
    <nc r="I59">
      <v>80</v>
    </nc>
  </rcc>
  <rcc rId="6730" sId="3">
    <nc r="I60">
      <v>159</v>
    </nc>
  </rcc>
  <rcc rId="6731" sId="3">
    <nc r="I61">
      <v>262</v>
    </nc>
  </rcc>
  <rcc rId="6732" sId="3">
    <nc r="I62">
      <v>103</v>
    </nc>
  </rcc>
  <rcc rId="6733" sId="3">
    <nc r="I63">
      <v>79</v>
    </nc>
  </rcc>
  <rcc rId="6734" sId="3">
    <nc r="I64">
      <v>521</v>
    </nc>
  </rcc>
  <rcc rId="6735" sId="3">
    <nc r="I65">
      <v>233</v>
    </nc>
  </rcc>
  <rcc rId="6736" sId="3">
    <nc r="I66">
      <v>93</v>
    </nc>
  </rcc>
  <rcc rId="6737" sId="3">
    <nc r="I67">
      <v>358</v>
    </nc>
  </rcc>
  <rcc rId="6738" sId="3">
    <nc r="I68">
      <v>105</v>
    </nc>
  </rcc>
  <rcc rId="6739" sId="3">
    <nc r="I69">
      <v>1249</v>
    </nc>
  </rcc>
  <rcc rId="6740" sId="3">
    <nc r="I70">
      <v>98</v>
    </nc>
  </rcc>
  <rcc rId="6741" sId="3">
    <nc r="I71">
      <v>5828</v>
    </nc>
  </rcc>
  <rcc rId="6742" sId="3">
    <nc r="I72">
      <v>316</v>
    </nc>
  </rcc>
  <rcc rId="6743" sId="3">
    <nc r="I73">
      <v>204</v>
    </nc>
  </rcc>
  <rcc rId="6744" sId="3">
    <nc r="I74">
      <v>298</v>
    </nc>
  </rcc>
  <rcc rId="6745" sId="3">
    <nc r="I75">
      <v>813</v>
    </nc>
  </rcc>
  <rcc rId="6746" sId="3">
    <nc r="I76">
      <v>107</v>
    </nc>
  </rcc>
  <rcc rId="6747" sId="3">
    <nc r="I77">
      <v>208</v>
    </nc>
  </rcc>
  <rcc rId="6748" sId="3">
    <nc r="I78">
      <v>3538</v>
    </nc>
  </rcc>
  <rcc rId="6749" sId="3">
    <nc r="I79">
      <v>2616</v>
    </nc>
  </rcc>
  <rcc rId="6750" sId="3">
    <nc r="K2">
      <v>360</v>
    </nc>
  </rcc>
  <rcc rId="6751" sId="3">
    <nc r="K3">
      <v>105</v>
    </nc>
  </rcc>
  <rcc rId="6752" sId="3">
    <nc r="K4">
      <v>115</v>
    </nc>
  </rcc>
  <rcc rId="6753" sId="3">
    <nc r="K5">
      <v>309</v>
    </nc>
  </rcc>
  <rcc rId="6754" sId="3">
    <nc r="K6">
      <v>145</v>
    </nc>
  </rcc>
  <rcc rId="6755" sId="3">
    <nc r="K7">
      <v>105</v>
    </nc>
  </rcc>
  <rcc rId="6756" sId="3">
    <nc r="K8">
      <v>354</v>
    </nc>
  </rcc>
  <rcc rId="6757" sId="3">
    <nc r="K9">
      <v>0</v>
    </nc>
  </rcc>
  <rcc rId="6758" sId="3">
    <nc r="K10">
      <v>1196</v>
    </nc>
  </rcc>
  <rcc rId="6759" sId="3">
    <nc r="K11">
      <v>124</v>
    </nc>
  </rcc>
  <rcc rId="6760" sId="3">
    <nc r="K12">
      <v>247</v>
    </nc>
  </rcc>
  <rcc rId="6761" sId="3">
    <nc r="K13">
      <v>445</v>
    </nc>
  </rcc>
  <rcc rId="6762" sId="3">
    <nc r="K14">
      <v>118</v>
    </nc>
  </rcc>
  <rcc rId="6763" sId="3">
    <nc r="K15">
      <v>105</v>
    </nc>
  </rcc>
  <rcc rId="6764" sId="3">
    <nc r="K16">
      <v>209</v>
    </nc>
  </rcc>
  <rcc rId="6765" sId="3">
    <nc r="K17">
      <v>1848</v>
    </nc>
  </rcc>
  <rcc rId="6766" sId="3">
    <nc r="K18">
      <v>3871</v>
    </nc>
  </rcc>
  <rcc rId="6767" sId="3">
    <nc r="K19">
      <v>379</v>
    </nc>
  </rcc>
  <rcc rId="6768" sId="3">
    <nc r="K20">
      <v>1157</v>
    </nc>
  </rcc>
  <rcc rId="6769" sId="3">
    <nc r="K21">
      <v>330</v>
    </nc>
  </rcc>
  <rcc rId="6770" sId="3">
    <nc r="K22">
      <v>128</v>
    </nc>
  </rcc>
  <rcc rId="6771" sId="3">
    <nc r="K23">
      <v>46</v>
    </nc>
  </rcc>
  <rcc rId="6772" sId="3">
    <nc r="K24">
      <v>428</v>
    </nc>
  </rcc>
  <rcc rId="6773" sId="3">
    <nc r="K25">
      <v>75</v>
    </nc>
  </rcc>
  <rcc rId="6774" sId="3">
    <nc r="K26">
      <v>235</v>
    </nc>
  </rcc>
  <rcc rId="6775" sId="3">
    <nc r="K27">
      <v>216</v>
    </nc>
  </rcc>
  <rcc rId="6776" sId="3">
    <nc r="K28">
      <v>112</v>
    </nc>
  </rcc>
  <rcc rId="6777" sId="3">
    <nc r="K29">
      <v>283</v>
    </nc>
  </rcc>
  <rcc rId="6778" sId="3">
    <nc r="K30">
      <v>1265</v>
    </nc>
  </rcc>
  <rcc rId="6779" sId="3">
    <nc r="K31">
      <v>328</v>
    </nc>
  </rcc>
  <rcc rId="6780" sId="3">
    <nc r="K32">
      <v>143</v>
    </nc>
  </rcc>
  <rcc rId="6781" sId="3">
    <nc r="K33">
      <v>116</v>
    </nc>
  </rcc>
  <rcc rId="6782" sId="3">
    <nc r="K34">
      <v>107</v>
    </nc>
  </rcc>
  <rcc rId="6783" sId="3">
    <nc r="K35">
      <v>205</v>
    </nc>
  </rcc>
  <rcc rId="6784" sId="3">
    <nc r="K36">
      <v>119</v>
    </nc>
  </rcc>
  <rcc rId="6785" sId="3">
    <nc r="K37">
      <v>309</v>
    </nc>
  </rcc>
  <rcc rId="6786" sId="3">
    <nc r="K38">
      <v>108</v>
    </nc>
  </rcc>
  <rcc rId="6787" sId="3">
    <nc r="K39">
      <v>363</v>
    </nc>
  </rcc>
  <rcc rId="6788" sId="3">
    <nc r="K40">
      <v>445</v>
    </nc>
  </rcc>
  <rcc rId="6789" sId="3">
    <nc r="K41">
      <v>138</v>
    </nc>
  </rcc>
  <rcc rId="6790" sId="3">
    <nc r="K42">
      <v>140</v>
    </nc>
  </rcc>
  <rcc rId="6791" sId="3">
    <nc r="K43">
      <v>108</v>
    </nc>
  </rcc>
  <rcc rId="6792" sId="3">
    <nc r="K44">
      <v>1745</v>
    </nc>
  </rcc>
  <rcc rId="6793" sId="3">
    <nc r="K45">
      <v>128</v>
    </nc>
  </rcc>
  <rcc rId="6794" sId="3">
    <nc r="K46">
      <v>463</v>
    </nc>
  </rcc>
  <rcc rId="6795" sId="3">
    <nc r="K47">
      <v>198</v>
    </nc>
  </rcc>
  <rcc rId="6796" sId="3">
    <nc r="K48">
      <v>161</v>
    </nc>
  </rcc>
  <rcc rId="6797" sId="3">
    <nc r="K49">
      <v>193</v>
    </nc>
  </rcc>
  <rcc rId="6798" sId="3">
    <nc r="K50">
      <v>234</v>
    </nc>
  </rcc>
  <rcc rId="6799" sId="3">
    <nc r="K51">
      <v>65</v>
    </nc>
  </rcc>
  <rcc rId="6800" sId="3">
    <nc r="K52">
      <v>240</v>
    </nc>
  </rcc>
  <rcc rId="6801" sId="3">
    <nc r="K53">
      <v>172</v>
    </nc>
  </rcc>
  <rcc rId="6802" sId="3">
    <nc r="K54">
      <v>609</v>
    </nc>
  </rcc>
  <rcc rId="6803" sId="3">
    <nc r="K55">
      <v>213</v>
    </nc>
  </rcc>
  <rcc rId="6804" sId="3">
    <nc r="K56">
      <v>302</v>
    </nc>
  </rcc>
  <rcc rId="6805" sId="3">
    <nc r="K57">
      <v>262</v>
    </nc>
  </rcc>
  <rcc rId="6806" sId="3">
    <nc r="K58">
      <v>223</v>
    </nc>
  </rcc>
  <rcc rId="6807" sId="3">
    <nc r="K59">
      <v>90</v>
    </nc>
  </rcc>
  <rcc rId="6808" sId="3">
    <nc r="K60">
      <v>188</v>
    </nc>
  </rcc>
  <rcc rId="6809" sId="3">
    <nc r="K61">
      <v>287</v>
    </nc>
  </rcc>
  <rcc rId="6810" sId="3">
    <nc r="K62">
      <v>130</v>
    </nc>
  </rcc>
  <rcc rId="6811" sId="3">
    <nc r="K63">
      <v>80</v>
    </nc>
  </rcc>
  <rcc rId="6812" sId="3">
    <nc r="K64">
      <v>549</v>
    </nc>
  </rcc>
  <rcc rId="6813" sId="3">
    <nc r="K65">
      <v>229</v>
    </nc>
  </rcc>
  <rcc rId="6814" sId="3">
    <nc r="K66">
      <v>88</v>
    </nc>
  </rcc>
  <rcc rId="6815" sId="3">
    <nc r="K67">
      <v>379</v>
    </nc>
  </rcc>
  <rcc rId="6816" sId="3">
    <nc r="K68">
      <v>90</v>
    </nc>
  </rcc>
  <rcc rId="6817" sId="3">
    <nc r="K69">
      <v>1233</v>
    </nc>
  </rcc>
  <rcc rId="6818" sId="3">
    <nc r="K70">
      <v>133</v>
    </nc>
  </rcc>
  <rcc rId="6819" sId="3">
    <nc r="K71">
      <v>5050</v>
    </nc>
  </rcc>
  <rcc rId="6820" sId="3">
    <nc r="K72">
      <v>355</v>
    </nc>
  </rcc>
  <rcc rId="6821" sId="3">
    <nc r="K73">
      <v>248</v>
    </nc>
  </rcc>
  <rcc rId="6822" sId="3">
    <nc r="K74">
      <v>302</v>
    </nc>
  </rcc>
  <rcc rId="6823" sId="3">
    <nc r="K75">
      <v>764</v>
    </nc>
  </rcc>
  <rcc rId="6824" sId="3">
    <nc r="K76">
      <v>125</v>
    </nc>
  </rcc>
  <rcc rId="6825" sId="3">
    <nc r="K77">
      <v>229</v>
    </nc>
  </rcc>
  <rcc rId="6826" sId="3">
    <nc r="K78">
      <v>4070</v>
    </nc>
  </rcc>
  <rcc rId="6827" sId="3">
    <nc r="K79">
      <v>2831</v>
    </nc>
  </rcc>
  <rcc rId="6828" sId="3">
    <nc r="M2">
      <v>327</v>
    </nc>
  </rcc>
  <rcc rId="6829" sId="3">
    <nc r="M3">
      <v>141</v>
    </nc>
  </rcc>
  <rcc rId="6830" sId="3">
    <nc r="M4">
      <v>128</v>
    </nc>
  </rcc>
  <rcc rId="6831" sId="3">
    <nc r="M5">
      <v>292</v>
    </nc>
  </rcc>
  <rcc rId="6832" sId="3">
    <nc r="M6">
      <v>95</v>
    </nc>
  </rcc>
  <rcc rId="6833" sId="3">
    <nc r="M7">
      <v>89</v>
    </nc>
  </rcc>
  <rcc rId="6834" sId="3">
    <nc r="M8">
      <v>336</v>
    </nc>
  </rcc>
  <rcc rId="6835" sId="3">
    <nc r="M9">
      <v>73</v>
    </nc>
  </rcc>
  <rcc rId="6836" sId="3">
    <nc r="M10">
      <v>1179</v>
    </nc>
  </rcc>
  <rcc rId="6837" sId="3">
    <nc r="M11">
      <v>114</v>
    </nc>
  </rcc>
  <rcc rId="6838" sId="3">
    <nc r="M12">
      <v>328</v>
    </nc>
  </rcc>
  <rcc rId="6839" sId="3">
    <nc r="M13">
      <v>436</v>
    </nc>
  </rcc>
  <rcc rId="6840" sId="3">
    <nc r="M14">
      <v>159</v>
    </nc>
  </rcc>
  <rcc rId="6841" sId="3">
    <nc r="M15">
      <v>110</v>
    </nc>
  </rcc>
  <rcc rId="6842" sId="3">
    <nc r="M16">
      <v>194</v>
    </nc>
  </rcc>
  <rcc rId="6843" sId="3">
    <nc r="M17">
      <v>1986</v>
    </nc>
  </rcc>
  <rcc rId="6844" sId="3">
    <nc r="M18">
      <v>3779</v>
    </nc>
  </rcc>
  <rcc rId="6845" sId="3">
    <nc r="M19">
      <v>410</v>
    </nc>
  </rcc>
  <rcc rId="6846" sId="3">
    <nc r="M20">
      <v>1042</v>
    </nc>
  </rcc>
  <rcc rId="6847" sId="3">
    <nc r="M21">
      <v>360</v>
    </nc>
  </rcc>
  <rcc rId="6848" sId="3">
    <nc r="M22">
      <v>110</v>
    </nc>
  </rcc>
  <rcc rId="6849" sId="3">
    <nc r="M23">
      <v>56</v>
    </nc>
  </rcc>
  <rcc rId="6850" sId="3">
    <nc r="M24">
      <v>367</v>
    </nc>
  </rcc>
  <rcc rId="6851" sId="3">
    <nc r="M25">
      <v>71</v>
    </nc>
  </rcc>
  <rcc rId="6852" sId="3">
    <nc r="M26">
      <v>199</v>
    </nc>
  </rcc>
  <rcc rId="6853" sId="3">
    <nc r="M27">
      <v>202</v>
    </nc>
  </rcc>
  <rcc rId="6854" sId="3">
    <nc r="M28">
      <v>137</v>
    </nc>
  </rcc>
  <rcc rId="6855" sId="3">
    <nc r="M29">
      <v>300</v>
    </nc>
  </rcc>
  <rcc rId="6856" sId="3">
    <nc r="M30">
      <v>1242</v>
    </nc>
  </rcc>
  <rcc rId="6857" sId="3">
    <nc r="M31">
      <v>356</v>
    </nc>
  </rcc>
  <rcc rId="6858" sId="3">
    <nc r="M32">
      <v>126</v>
    </nc>
  </rcc>
  <rcc rId="6859" sId="3">
    <nc r="M33">
      <v>101</v>
    </nc>
  </rcc>
  <rcc rId="6860" sId="3">
    <nc r="M34">
      <v>114</v>
    </nc>
  </rcc>
  <rcc rId="6861" sId="3">
    <nc r="M35">
      <v>162</v>
    </nc>
  </rcc>
  <rcc rId="6862" sId="3">
    <nc r="M36">
      <v>129</v>
    </nc>
  </rcc>
  <rcc rId="6863" sId="3">
    <nc r="M37">
      <v>387</v>
    </nc>
  </rcc>
  <rcc rId="6864" sId="3">
    <nc r="M38">
      <v>99</v>
    </nc>
  </rcc>
  <rcc rId="6865" sId="3">
    <nc r="M39">
      <v>323</v>
    </nc>
  </rcc>
  <rcc rId="6866" sId="3">
    <nc r="M40">
      <v>431</v>
    </nc>
  </rcc>
  <rcc rId="6867" sId="3">
    <nc r="M41">
      <v>135</v>
    </nc>
  </rcc>
  <rcc rId="6868" sId="3">
    <nc r="M42">
      <v>143</v>
    </nc>
  </rcc>
  <rcc rId="6869" sId="3">
    <nc r="M43">
      <v>87</v>
    </nc>
  </rcc>
  <rcc rId="6870" sId="3">
    <nc r="M44">
      <v>1915</v>
    </nc>
  </rcc>
  <rcc rId="6871" sId="3">
    <nc r="M45">
      <v>126</v>
    </nc>
  </rcc>
  <rcc rId="6872" sId="3">
    <nc r="M46">
      <v>476</v>
    </nc>
  </rcc>
  <rcc rId="6873" sId="3">
    <nc r="M47">
      <v>232</v>
    </nc>
  </rcc>
  <rcc rId="6874" sId="3">
    <nc r="M48">
      <v>130</v>
    </nc>
  </rcc>
  <rcc rId="6875" sId="3">
    <nc r="M49">
      <v>217</v>
    </nc>
  </rcc>
  <rcc rId="6876" sId="3">
    <nc r="M50">
      <v>242</v>
    </nc>
  </rcc>
  <rcc rId="6877" sId="3">
    <nc r="M51">
      <v>73</v>
    </nc>
  </rcc>
  <rcc rId="6878" sId="3">
    <nc r="M52">
      <v>207</v>
    </nc>
  </rcc>
  <rcc rId="6879" sId="3">
    <nc r="M53">
      <v>178</v>
    </nc>
  </rcc>
  <rcc rId="6880" sId="3">
    <nc r="M54">
      <v>579</v>
    </nc>
  </rcc>
  <rcc rId="6881" sId="3">
    <nc r="M55">
      <v>185</v>
    </nc>
  </rcc>
  <rcc rId="6882" sId="3">
    <nc r="M56">
      <v>298</v>
    </nc>
  </rcc>
  <rcc rId="6883" sId="3">
    <nc r="M57">
      <v>266</v>
    </nc>
  </rcc>
  <rcc rId="6884" sId="3">
    <nc r="M58">
      <v>235</v>
    </nc>
  </rcc>
  <rcc rId="6885" sId="3">
    <nc r="M59">
      <v>94</v>
    </nc>
  </rcc>
  <rcc rId="6886" sId="3">
    <nc r="M60">
      <v>178</v>
    </nc>
  </rcc>
  <rcc rId="6887" sId="3">
    <nc r="M61">
      <v>282</v>
    </nc>
  </rcc>
  <rcc rId="6888" sId="3">
    <nc r="M62">
      <v>111</v>
    </nc>
  </rcc>
  <rcc rId="6889" sId="3">
    <nc r="M63">
      <v>91</v>
    </nc>
  </rcc>
  <rcc rId="6890" sId="3">
    <nc r="M64">
      <v>546</v>
    </nc>
  </rcc>
  <rcc rId="6891" sId="3">
    <nc r="M65">
      <v>234</v>
    </nc>
  </rcc>
  <rcc rId="6892" sId="3">
    <nc r="M66">
      <v>98</v>
    </nc>
  </rcc>
  <rcc rId="6893" sId="3">
    <nc r="M67">
      <v>371</v>
    </nc>
  </rcc>
  <rcc rId="6894" sId="3">
    <nc r="M68">
      <v>75</v>
    </nc>
  </rcc>
  <rcc rId="6895" sId="3">
    <nc r="M69">
      <v>1361</v>
    </nc>
  </rcc>
  <rcc rId="6896" sId="3">
    <nc r="M70">
      <v>114</v>
    </nc>
  </rcc>
  <rcc rId="6897" sId="3">
    <nc r="M71">
      <v>5362</v>
    </nc>
  </rcc>
  <rcc rId="6898" sId="3">
    <nc r="M72">
      <v>327</v>
    </nc>
  </rcc>
  <rcc rId="6899" sId="3">
    <nc r="M73">
      <v>227</v>
    </nc>
  </rcc>
  <rcc rId="6900" sId="3">
    <nc r="M74">
      <v>334</v>
    </nc>
  </rcc>
  <rcc rId="6901" sId="3">
    <nc r="M75">
      <v>752</v>
    </nc>
  </rcc>
  <rcc rId="6902" sId="3">
    <nc r="M76">
      <v>118</v>
    </nc>
  </rcc>
  <rcc rId="6903" sId="3">
    <nc r="M77">
      <v>212</v>
    </nc>
  </rcc>
  <rcc rId="6904" sId="3">
    <nc r="M78">
      <v>3935</v>
    </nc>
  </rcc>
  <rcc rId="6905" sId="3">
    <nc r="M79">
      <v>2953</v>
    </nc>
  </rcc>
  <rcc rId="6906" sId="3">
    <nc r="O2">
      <v>348</v>
    </nc>
  </rcc>
  <rcc rId="6907" sId="3">
    <nc r="O3">
      <v>91</v>
    </nc>
  </rcc>
  <rcc rId="6908" sId="3">
    <nc r="O4">
      <v>112</v>
    </nc>
  </rcc>
  <rcc rId="6909" sId="3">
    <nc r="O5">
      <v>305</v>
    </nc>
  </rcc>
  <rcc rId="6910" sId="3">
    <nc r="O6">
      <v>127</v>
    </nc>
  </rcc>
  <rcc rId="6911" sId="3">
    <nc r="O7">
      <v>106</v>
    </nc>
  </rcc>
  <rcc rId="6912" sId="3">
    <nc r="O8">
      <v>362</v>
    </nc>
  </rcc>
  <rcc rId="6913" sId="3">
    <nc r="O9">
      <v>53</v>
    </nc>
  </rcc>
  <rcc rId="6914" sId="3">
    <nc r="O10">
      <v>1220</v>
    </nc>
  </rcc>
  <rcc rId="6915" sId="3">
    <nc r="O11">
      <v>123</v>
    </nc>
  </rcc>
  <rcc rId="6916" sId="3">
    <nc r="O12">
      <v>298</v>
    </nc>
  </rcc>
  <rcc rId="6917" sId="3">
    <nc r="O13">
      <v>413</v>
    </nc>
  </rcc>
  <rcc rId="6918" sId="3">
    <nc r="O14">
      <v>138</v>
    </nc>
  </rcc>
  <rcc rId="6919" sId="3">
    <nc r="O15">
      <v>113</v>
    </nc>
  </rcc>
  <rcc rId="6920" sId="3">
    <nc r="O16">
      <v>197</v>
    </nc>
  </rcc>
  <rcc rId="6921" sId="3">
    <nc r="O17">
      <v>1873</v>
    </nc>
  </rcc>
  <rcc rId="6922" sId="3">
    <nc r="O18">
      <v>3772</v>
    </nc>
  </rcc>
  <rcc rId="6923" sId="3">
    <nc r="O19">
      <v>352</v>
    </nc>
  </rcc>
  <rcc rId="6924" sId="3">
    <nc r="O20">
      <v>1074</v>
    </nc>
  </rcc>
  <rcc rId="6925" sId="3">
    <nc r="O21">
      <v>311</v>
    </nc>
  </rcc>
  <rcc rId="6926" sId="3">
    <nc r="O22">
      <v>129</v>
    </nc>
  </rcc>
  <rcc rId="6927" sId="3">
    <nc r="O23">
      <v>51</v>
    </nc>
  </rcc>
  <rcc rId="6928" sId="3">
    <nc r="O24">
      <v>435</v>
    </nc>
  </rcc>
  <rcc rId="6929" sId="3">
    <nc r="O25">
      <v>83</v>
    </nc>
  </rcc>
  <rcc rId="6930" sId="3">
    <nc r="O26">
      <v>229</v>
    </nc>
  </rcc>
  <rcc rId="6931" sId="3">
    <nc r="O27">
      <v>212</v>
    </nc>
  </rcc>
  <rcc rId="6932" sId="3">
    <nc r="O28">
      <v>107</v>
    </nc>
  </rcc>
  <rcc rId="6933" sId="3">
    <nc r="O29">
      <v>233</v>
    </nc>
  </rcc>
  <rcc rId="6934" sId="3">
    <nc r="O30">
      <v>1344</v>
    </nc>
  </rcc>
  <rcc rId="6935" sId="3">
    <nc r="O31">
      <v>281</v>
    </nc>
  </rcc>
  <rcc rId="6936" sId="3">
    <nc r="O32">
      <v>132</v>
    </nc>
  </rcc>
  <rcc rId="6937" sId="3">
    <nc r="O33">
      <v>110</v>
    </nc>
  </rcc>
  <rcc rId="6938" sId="3">
    <nc r="O34">
      <v>106</v>
    </nc>
  </rcc>
  <rcc rId="6939" sId="3">
    <nc r="O35">
      <v>182</v>
    </nc>
  </rcc>
  <rcc rId="6940" sId="3">
    <nc r="O36">
      <v>124</v>
    </nc>
  </rcc>
  <rcc rId="6941" sId="3">
    <nc r="O37">
      <v>417</v>
    </nc>
  </rcc>
  <rcc rId="6942" sId="3">
    <nc r="O38">
      <v>107</v>
    </nc>
  </rcc>
  <rcc rId="6943" sId="3">
    <nc r="O39">
      <v>343</v>
    </nc>
  </rcc>
  <rcc rId="6944" sId="3">
    <nc r="O40">
      <v>439</v>
    </nc>
  </rcc>
  <rcc rId="6945" sId="3">
    <nc r="O41">
      <v>143</v>
    </nc>
  </rcc>
  <rcc rId="6946" sId="3">
    <nc r="O42">
      <v>152</v>
    </nc>
  </rcc>
  <rcc rId="6947" sId="3">
    <nc r="O43">
      <v>108</v>
    </nc>
  </rcc>
  <rcc rId="6948" sId="3">
    <nc r="O44">
      <v>1770</v>
    </nc>
  </rcc>
  <rcc rId="6949" sId="3">
    <nc r="O45">
      <v>134</v>
    </nc>
  </rcc>
  <rcc rId="6950" sId="3">
    <nc r="O46">
      <v>486</v>
    </nc>
  </rcc>
  <rcc rId="6951" sId="3">
    <nc r="O47">
      <v>197</v>
    </nc>
  </rcc>
  <rcc rId="6952" sId="3">
    <nc r="O48">
      <v>152</v>
    </nc>
  </rcc>
  <rcc rId="6953" sId="3">
    <nc r="O49">
      <v>171</v>
    </nc>
  </rcc>
  <rcc rId="6954" sId="3">
    <nc r="O50">
      <v>238</v>
    </nc>
  </rcc>
  <rcc rId="6955" sId="3">
    <nc r="O51">
      <v>65</v>
    </nc>
  </rcc>
  <rcc rId="6956" sId="3">
    <nc r="O52">
      <v>252</v>
    </nc>
  </rcc>
  <rcc rId="6957" sId="3">
    <nc r="O53">
      <v>161</v>
    </nc>
  </rcc>
  <rcc rId="6958" sId="3">
    <nc r="O54">
      <v>590</v>
    </nc>
  </rcc>
  <rcc rId="6959" sId="3">
    <nc r="O55">
      <v>216</v>
    </nc>
  </rcc>
  <rcc rId="6960" sId="3">
    <nc r="O56">
      <v>305</v>
    </nc>
  </rcc>
  <rcc rId="6961" sId="3">
    <nc r="O57">
      <v>260</v>
    </nc>
  </rcc>
  <rcc rId="6962" sId="3">
    <nc r="O58">
      <v>222</v>
    </nc>
  </rcc>
  <rcc rId="6963" sId="3">
    <nc r="O59">
      <v>88</v>
    </nc>
  </rcc>
  <rcc rId="6964" sId="3">
    <nc r="O60">
      <v>184</v>
    </nc>
  </rcc>
  <rcc rId="6965" sId="3">
    <nc r="O61">
      <v>277</v>
    </nc>
  </rcc>
  <rcc rId="6966" sId="3">
    <nc r="O62">
      <v>133</v>
    </nc>
  </rcc>
  <rcc rId="6967" sId="3">
    <nc r="O63">
      <v>83</v>
    </nc>
  </rcc>
  <rcc rId="6968" sId="3">
    <nc r="O64">
      <v>558</v>
    </nc>
  </rcc>
  <rcc rId="6969" sId="3">
    <nc r="O65">
      <v>233</v>
    </nc>
  </rcc>
  <rcc rId="6970" sId="3">
    <nc r="O66">
      <v>89</v>
    </nc>
  </rcc>
  <rcc rId="6971" sId="3">
    <nc r="O67">
      <v>370</v>
    </nc>
  </rcc>
  <rcc rId="6972" sId="3">
    <nc r="O68">
      <v>86</v>
    </nc>
  </rcc>
  <rcc rId="6973" sId="3">
    <nc r="O69">
      <v>1256</v>
    </nc>
  </rcc>
  <rcc rId="6974" sId="3">
    <nc r="O70">
      <v>128</v>
    </nc>
  </rcc>
  <rcc rId="6975" sId="3">
    <nc r="O71">
      <v>5175</v>
    </nc>
  </rcc>
  <rcc rId="6976" sId="3">
    <nc r="O72">
      <v>356</v>
    </nc>
  </rcc>
  <rcc rId="6977" sId="3">
    <nc r="O73">
      <v>260</v>
    </nc>
  </rcc>
  <rcc rId="6978" sId="3">
    <nc r="O74">
      <v>293</v>
    </nc>
  </rcc>
  <rcc rId="6979" sId="3">
    <nc r="O75">
      <v>801</v>
    </nc>
  </rcc>
  <rcc rId="6980" sId="3">
    <nc r="O76">
      <v>129</v>
    </nc>
  </rcc>
  <rcc rId="6981" sId="3">
    <nc r="O77">
      <v>199</v>
    </nc>
  </rcc>
  <rcc rId="6982" sId="3">
    <nc r="O78">
      <v>4036</v>
    </nc>
  </rcc>
  <rcc rId="6983" sId="3">
    <nc r="O79">
      <v>2750</v>
    </nc>
  </rcc>
  <rcc rId="6984" sId="3">
    <nc r="Q2">
      <v>237</v>
    </nc>
  </rcc>
  <rcc rId="6985" sId="3">
    <nc r="Q3">
      <v>129</v>
    </nc>
  </rcc>
  <rcc rId="6986" sId="3">
    <nc r="Q4">
      <v>123</v>
    </nc>
  </rcc>
  <rcc rId="6987" sId="3">
    <nc r="Q5">
      <v>261</v>
    </nc>
  </rcc>
  <rcc rId="6988" sId="3">
    <nc r="Q6">
      <v>87</v>
    </nc>
  </rcc>
  <rcc rId="6989" sId="3">
    <nc r="Q7">
      <v>76</v>
    </nc>
  </rcc>
  <rcc rId="6990" sId="3">
    <nc r="Q8">
      <v>283</v>
    </nc>
  </rcc>
  <rcc rId="6991" sId="3">
    <nc r="Q9">
      <v>68</v>
    </nc>
  </rcc>
  <rcc rId="6992" sId="3">
    <nc r="Q10">
      <v>1049</v>
    </nc>
  </rcc>
  <rcc rId="6993" sId="3">
    <nc r="Q11">
      <v>91</v>
    </nc>
  </rcc>
  <rcc rId="6994" sId="3">
    <nc r="Q12">
      <v>287</v>
    </nc>
  </rcc>
  <rcc rId="6995" sId="3">
    <nc r="Q13">
      <v>374</v>
    </nc>
  </rcc>
  <rcc rId="6996" sId="3">
    <nc r="Q14">
      <v>137</v>
    </nc>
  </rcc>
  <rcc rId="6997" sId="3">
    <nc r="Q15">
      <v>95</v>
    </nc>
  </rcc>
  <rcc rId="6998" sId="3">
    <nc r="Q16">
      <v>173</v>
    </nc>
  </rcc>
  <rcc rId="6999" sId="3">
    <nc r="Q17">
      <v>1832</v>
    </nc>
  </rcc>
  <rcc rId="7000" sId="3">
    <nc r="Q18">
      <v>3413</v>
    </nc>
  </rcc>
  <rcc rId="7001" sId="3">
    <nc r="Q19">
      <v>332</v>
    </nc>
  </rcc>
  <rcc rId="7002" sId="3">
    <nc r="Q20">
      <v>787</v>
    </nc>
  </rcc>
  <rcc rId="7003" sId="3">
    <nc r="Q21">
      <v>276</v>
    </nc>
  </rcc>
  <rcc rId="7004" sId="3">
    <nc r="Q22">
      <v>123</v>
    </nc>
  </rcc>
  <rcc rId="7005" sId="3">
    <nc r="Q23">
      <v>59</v>
    </nc>
  </rcc>
  <rcc rId="7006" sId="3">
    <nc r="Q24">
      <v>327</v>
    </nc>
  </rcc>
  <rcc rId="7007" sId="3">
    <nc r="Q25">
      <v>68</v>
    </nc>
  </rcc>
  <rcc rId="7008" sId="3">
    <nc r="Q26">
      <v>168</v>
    </nc>
  </rcc>
  <rcc rId="7009" sId="3">
    <nc r="Q27">
      <v>156</v>
    </nc>
  </rcc>
  <rcc rId="7010" sId="3">
    <nc r="Q28">
      <v>120</v>
    </nc>
  </rcc>
  <rcc rId="7011" sId="3">
    <nc r="Q29">
      <v>273</v>
    </nc>
  </rcc>
  <rcc rId="7012" sId="3">
    <nc r="Q30">
      <v>1089</v>
    </nc>
  </rcc>
  <rcc rId="7013" sId="3">
    <nc r="Q31">
      <v>317</v>
    </nc>
  </rcc>
  <rcc rId="7014" sId="3">
    <nc r="Q32">
      <v>110</v>
    </nc>
  </rcc>
  <rcc rId="7015" sId="3">
    <nc r="Q33">
      <v>106</v>
    </nc>
  </rcc>
  <rcc rId="7016" sId="3">
    <nc r="Q34">
      <v>92</v>
    </nc>
  </rcc>
  <rcc rId="7017" sId="3">
    <nc r="Q35">
      <v>165</v>
    </nc>
  </rcc>
  <rcc rId="7018" sId="3">
    <nc r="Q36">
      <v>100</v>
    </nc>
  </rcc>
  <rcc rId="7019" sId="3">
    <nc r="Q37">
      <v>318</v>
    </nc>
  </rcc>
  <rcc rId="7020" sId="3">
    <nc r="Q38">
      <v>79</v>
    </nc>
  </rcc>
  <rcc rId="7021" sId="3">
    <nc r="Q39">
      <v>291</v>
    </nc>
  </rcc>
  <rcc rId="7022" sId="3">
    <nc r="Q40">
      <v>340</v>
    </nc>
  </rcc>
  <rcc rId="7023" sId="3">
    <nc r="Q41">
      <v>123</v>
    </nc>
  </rcc>
  <rcc rId="7024" sId="3">
    <nc r="Q42">
      <v>115</v>
    </nc>
  </rcc>
  <rcc rId="7025" sId="3">
    <nc r="Q43">
      <v>71</v>
    </nc>
  </rcc>
  <rcc rId="7026" sId="3">
    <nc r="Q44">
      <v>1664</v>
    </nc>
  </rcc>
  <rcc rId="7027" sId="3">
    <nc r="Q45">
      <v>117</v>
    </nc>
  </rcc>
  <rcc rId="7028" sId="3">
    <nc r="Q46">
      <v>398</v>
    </nc>
  </rcc>
  <rcc rId="7029" sId="3">
    <nc r="Q47">
      <v>182</v>
    </nc>
  </rcc>
  <rcc rId="7030" sId="3">
    <nc r="Q48">
      <v>102</v>
    </nc>
  </rcc>
  <rcc rId="7031" sId="3">
    <nc r="Q49">
      <v>170</v>
    </nc>
  </rcc>
  <rcc rId="7032" sId="3">
    <nc r="Q50">
      <v>205</v>
    </nc>
  </rcc>
  <rcc rId="7033" sId="3">
    <nc r="Q51">
      <v>64</v>
    </nc>
  </rcc>
  <rcc rId="7034" sId="3">
    <nc r="Q52">
      <v>170</v>
    </nc>
  </rcc>
  <rcc rId="7035" sId="3">
    <nc r="Q53">
      <v>152</v>
    </nc>
  </rcc>
  <rcc rId="7036" sId="3">
    <nc r="Q54">
      <v>467</v>
    </nc>
  </rcc>
  <rcc rId="7037" sId="3">
    <nc r="Q55">
      <v>166</v>
    </nc>
  </rcc>
  <rcc rId="7038" sId="3">
    <nc r="Q56">
      <v>244</v>
    </nc>
  </rcc>
  <rcc rId="7039" sId="3">
    <nc r="Q57">
      <v>208</v>
    </nc>
  </rcc>
  <rcc rId="7040" sId="3">
    <nc r="Q58">
      <v>202</v>
    </nc>
  </rcc>
  <rcc rId="7041" sId="3">
    <nc r="Q59">
      <v>72</v>
    </nc>
  </rcc>
  <rcc rId="7042" sId="3">
    <nc r="Q60">
      <v>161</v>
    </nc>
  </rcc>
  <rcc rId="7043" sId="3">
    <nc r="Q61">
      <v>237</v>
    </nc>
  </rcc>
  <rcc rId="7044" sId="3">
    <nc r="Q62">
      <v>110</v>
    </nc>
  </rcc>
  <rcc rId="7045" sId="3">
    <nc r="Q63">
      <v>86</v>
    </nc>
  </rcc>
  <rcc rId="7046" sId="3">
    <nc r="Q64">
      <v>478</v>
    </nc>
  </rcc>
  <rcc rId="7047" sId="3">
    <nc r="Q65">
      <v>164</v>
    </nc>
  </rcc>
  <rcc rId="7048" sId="3">
    <nc r="Q66">
      <v>94</v>
    </nc>
  </rcc>
  <rcc rId="7049" sId="3">
    <nc r="Q67">
      <v>352</v>
    </nc>
  </rcc>
  <rcc rId="7050" sId="3">
    <nc r="Q68">
      <v>80</v>
    </nc>
  </rcc>
  <rcc rId="7051" sId="3">
    <nc r="Q69">
      <v>1207</v>
    </nc>
  </rcc>
  <rcc rId="7052" sId="3">
    <nc r="Q70">
      <v>102</v>
    </nc>
  </rcc>
  <rcc rId="7053" sId="3">
    <nc r="Q71">
      <v>4857</v>
    </nc>
  </rcc>
  <rcc rId="7054" sId="3">
    <nc r="Q72">
      <v>304</v>
    </nc>
  </rcc>
  <rcc rId="7055" sId="3">
    <nc r="Q73">
      <v>211</v>
    </nc>
  </rcc>
  <rcc rId="7056" sId="3">
    <nc r="Q74">
      <v>294</v>
    </nc>
  </rcc>
  <rcc rId="7057" sId="3">
    <nc r="Q75">
      <v>628</v>
    </nc>
  </rcc>
  <rcc rId="7058" sId="3">
    <nc r="Q76">
      <v>104</v>
    </nc>
  </rcc>
  <rcc rId="7059" sId="3">
    <nc r="Q77">
      <v>178</v>
    </nc>
  </rcc>
  <rcc rId="7060" sId="3">
    <nc r="Q78">
      <v>3279</v>
    </nc>
  </rcc>
  <rcc rId="7061" sId="3">
    <nc r="Q79">
      <v>2589</v>
    </nc>
  </rcc>
  <rcc rId="7062" sId="3">
    <nc r="S2">
      <v>325</v>
    </nc>
  </rcc>
  <rcc rId="7063" sId="3">
    <nc r="S3">
      <v>93</v>
    </nc>
  </rcc>
  <rcc rId="7064" sId="3">
    <nc r="S4">
      <v>109</v>
    </nc>
  </rcc>
  <rcc rId="7065" sId="3">
    <nc r="S5">
      <v>315</v>
    </nc>
  </rcc>
  <rcc rId="7066" sId="3">
    <nc r="S6">
      <v>143</v>
    </nc>
  </rcc>
  <rcc rId="7067" sId="3">
    <nc r="S7">
      <v>108</v>
    </nc>
  </rcc>
  <rcc rId="7068" sId="3">
    <nc r="S8">
      <v>371</v>
    </nc>
  </rcc>
  <rcc rId="7069" sId="3">
    <nc r="S9">
      <v>51</v>
    </nc>
  </rcc>
  <rcc rId="7070" sId="3">
    <nc r="S10">
      <v>1234</v>
    </nc>
  </rcc>
  <rcc rId="7071" sId="3">
    <nc r="S11">
      <v>123</v>
    </nc>
  </rcc>
  <rcc rId="7072" sId="3">
    <nc r="S12">
      <v>308</v>
    </nc>
  </rcc>
  <rcc rId="7073" sId="3">
    <nc r="S13">
      <v>436</v>
    </nc>
  </rcc>
  <rcc rId="7074" sId="3">
    <nc r="S14">
      <v>134</v>
    </nc>
  </rcc>
  <rcc rId="7075" sId="3">
    <nc r="S15">
      <v>120</v>
    </nc>
  </rcc>
  <rcc rId="7076" sId="3">
    <nc r="S16">
      <v>202</v>
    </nc>
  </rcc>
  <rcc rId="7077" sId="3">
    <nc r="S17">
      <v>1851</v>
    </nc>
  </rcc>
  <rcc rId="7078" sId="3">
    <nc r="S18">
      <v>4028</v>
    </nc>
  </rcc>
  <rcc rId="7079" sId="3">
    <nc r="S19">
      <v>359</v>
    </nc>
  </rcc>
  <rcc rId="7080" sId="3">
    <nc r="S20">
      <v>1032</v>
    </nc>
  </rcc>
  <rcc rId="7081" sId="3">
    <nc r="S21">
      <v>302</v>
    </nc>
  </rcc>
  <rcc rId="7082" sId="3">
    <nc r="S22">
      <v>122</v>
    </nc>
  </rcc>
  <rcc rId="7083" sId="3">
    <nc r="S23">
      <v>53</v>
    </nc>
  </rcc>
  <rcc rId="7084" sId="3">
    <nc r="S24">
      <v>435</v>
    </nc>
  </rcc>
  <rcc rId="7085" sId="3">
    <nc r="S25">
      <v>80</v>
    </nc>
  </rcc>
  <rcc rId="7086" sId="3">
    <nc r="S26">
      <v>229</v>
    </nc>
  </rcc>
  <rcc rId="7087" sId="3">
    <nc r="S27">
      <v>212</v>
    </nc>
  </rcc>
  <rcc rId="7088" sId="3">
    <nc r="S28">
      <v>110</v>
    </nc>
  </rcc>
  <rcc rId="7089" sId="3">
    <nc r="S29">
      <v>228</v>
    </nc>
  </rcc>
  <rcc rId="7090" sId="3">
    <nc r="S30">
      <v>1418</v>
    </nc>
  </rcc>
  <rcc rId="7091" sId="3">
    <nc r="S31">
      <v>266</v>
    </nc>
  </rcc>
  <rcc rId="7092" sId="3">
    <nc r="S32">
      <v>138</v>
    </nc>
  </rcc>
  <rcc rId="7093" sId="3">
    <nc r="S33">
      <v>104</v>
    </nc>
  </rcc>
  <rcc rId="7094" sId="3">
    <nc r="S34">
      <v>104</v>
    </nc>
  </rcc>
  <rcc rId="7095" sId="3">
    <nc r="S35">
      <v>190</v>
    </nc>
  </rcc>
  <rcc rId="7096" sId="3">
    <nc r="S36">
      <v>126</v>
    </nc>
  </rcc>
  <rcc rId="7097" sId="3">
    <nc r="S37">
      <v>397</v>
    </nc>
  </rcc>
  <rcc rId="7098" sId="3">
    <nc r="S38">
      <v>102</v>
    </nc>
  </rcc>
  <rcc rId="7099" sId="3">
    <nc r="S39">
      <v>360</v>
    </nc>
  </rcc>
  <rcc rId="7100" sId="3">
    <nc r="S40">
      <v>405</v>
    </nc>
  </rcc>
  <rcc rId="7101" sId="3">
    <nc r="S41">
      <v>145</v>
    </nc>
  </rcc>
  <rcc rId="7102" sId="3">
    <nc r="S42">
      <v>153</v>
    </nc>
  </rcc>
  <rcc rId="7103" sId="3">
    <nc r="S43">
      <v>102</v>
    </nc>
  </rcc>
  <rcc rId="7104" sId="3">
    <nc r="S44">
      <v>1654</v>
    </nc>
  </rcc>
  <rcc rId="7105" sId="3">
    <nc r="S45">
      <v>132</v>
    </nc>
  </rcc>
  <rcc rId="7106" sId="3">
    <nc r="S46">
      <v>498</v>
    </nc>
  </rcc>
  <rcc rId="7107" sId="3">
    <nc r="S47">
      <v>180</v>
    </nc>
  </rcc>
  <rcc rId="7108" sId="3">
    <nc r="S48">
      <v>158</v>
    </nc>
  </rcc>
  <rcc rId="7109" sId="3">
    <nc r="S49">
      <v>169</v>
    </nc>
  </rcc>
  <rcc rId="7110" sId="3">
    <nc r="S50">
      <v>234</v>
    </nc>
  </rcc>
  <rcc rId="7111" sId="3">
    <nc r="S51">
      <v>63</v>
    </nc>
  </rcc>
  <rcc rId="7112" sId="3">
    <nc r="S52">
      <v>245</v>
    </nc>
  </rcc>
  <rcc rId="7113" sId="3">
    <nc r="S53">
      <v>166</v>
    </nc>
  </rcc>
  <rcc rId="7114" sId="3">
    <nc r="S54">
      <v>562</v>
    </nc>
  </rcc>
  <rcc rId="7115" sId="3">
    <nc r="S55">
      <v>210</v>
    </nc>
  </rcc>
  <rcc rId="7116" sId="3">
    <nc r="S56">
      <v>323</v>
    </nc>
  </rcc>
  <rcc rId="7117" sId="3">
    <nc r="S57">
      <v>272</v>
    </nc>
  </rcc>
  <rcc rId="7118" sId="3">
    <nc r="S58">
      <v>237</v>
    </nc>
  </rcc>
  <rcc rId="7119" sId="3">
    <nc r="S59">
      <v>84</v>
    </nc>
  </rcc>
  <rcc rId="7120" sId="3">
    <nc r="S60">
      <v>191</v>
    </nc>
  </rcc>
  <rcc rId="7121" sId="3">
    <nc r="S61">
      <v>267</v>
    </nc>
  </rcc>
  <rcc rId="7122" sId="3">
    <nc r="S62">
      <v>139</v>
    </nc>
  </rcc>
  <rcc rId="7123" sId="3">
    <nc r="S63">
      <v>82</v>
    </nc>
  </rcc>
  <rcc rId="7124" sId="3">
    <nc r="S64">
      <v>558</v>
    </nc>
  </rcc>
  <rcc rId="7125" sId="3">
    <nc r="S65">
      <v>238</v>
    </nc>
  </rcc>
  <rcc rId="7126" sId="3">
    <nc r="S66">
      <v>88</v>
    </nc>
  </rcc>
  <rcc rId="7127" sId="3">
    <nc r="S67">
      <v>371</v>
    </nc>
  </rcc>
  <rcc rId="7128" sId="3">
    <nc r="S68">
      <v>89</v>
    </nc>
  </rcc>
  <rcc rId="7129" sId="3">
    <nc r="S69">
      <v>1275</v>
    </nc>
  </rcc>
  <rcc rId="7130" sId="3">
    <nc r="S70">
      <v>130</v>
    </nc>
  </rcc>
  <rcc rId="7131" sId="3">
    <nc r="S71">
      <v>5272</v>
    </nc>
  </rcc>
  <rcc rId="7132" sId="3">
    <nc r="S72">
      <v>321</v>
    </nc>
  </rcc>
  <rcc rId="7133" sId="3">
    <nc r="S73">
      <v>273</v>
    </nc>
  </rcc>
  <rcc rId="7134" sId="3">
    <nc r="S74">
      <v>300</v>
    </nc>
  </rcc>
  <rcc rId="7135" sId="3">
    <nc r="S75">
      <v>797</v>
    </nc>
  </rcc>
  <rcc rId="7136" sId="3">
    <nc r="S76">
      <v>130</v>
    </nc>
  </rcc>
  <rcc rId="7137" sId="3">
    <nc r="S77">
      <v>205</v>
    </nc>
  </rcc>
  <rcc rId="7138" sId="3">
    <nc r="S78">
      <v>4024</v>
    </nc>
  </rcc>
  <rcc rId="7139" sId="3">
    <nc r="S79">
      <v>2851</v>
    </nc>
  </rcc>
  <rcc rId="7140" sId="3">
    <nc r="U2">
      <v>342</v>
    </nc>
  </rcc>
  <rcc rId="7141" sId="3">
    <nc r="U3">
      <v>142</v>
    </nc>
  </rcc>
  <rcc rId="7142" sId="3">
    <nc r="U4">
      <v>123</v>
    </nc>
  </rcc>
  <rcc rId="7143" sId="3">
    <nc r="U5">
      <v>290</v>
    </nc>
  </rcc>
  <rcc rId="7144" sId="3">
    <nc r="U6">
      <v>98</v>
    </nc>
  </rcc>
  <rcc rId="7145" sId="3">
    <nc r="U7">
      <v>83</v>
    </nc>
  </rcc>
  <rcc rId="7146" sId="3">
    <nc r="U8">
      <v>331</v>
    </nc>
  </rcc>
  <rcc rId="7147" sId="3">
    <nc r="U9">
      <v>62</v>
    </nc>
  </rcc>
  <rcc rId="7148" sId="3">
    <nc r="U10">
      <v>1153</v>
    </nc>
  </rcc>
  <rcc rId="7149" sId="3">
    <nc r="U11">
      <v>120</v>
    </nc>
  </rcc>
  <rcc rId="7150" sId="3">
    <nc r="U12">
      <v>315</v>
    </nc>
  </rcc>
  <rcc rId="7151" sId="3">
    <nc r="U13">
      <v>403</v>
    </nc>
  </rcc>
  <rcc rId="7152" sId="3">
    <nc r="U14">
      <v>153</v>
    </nc>
  </rcc>
  <rcc rId="7153" sId="3">
    <nc r="U15">
      <v>102</v>
    </nc>
  </rcc>
  <rcc rId="7154" sId="3">
    <nc r="U16">
      <v>192</v>
    </nc>
  </rcc>
  <rcc rId="7155" sId="3">
    <nc r="U17">
      <v>1778</v>
    </nc>
  </rcc>
  <rcc rId="7156" sId="3">
    <nc r="U18">
      <v>3399</v>
    </nc>
  </rcc>
  <rcc rId="7157" sId="3">
    <nc r="U19">
      <v>426</v>
    </nc>
  </rcc>
  <rcc rId="7158" sId="3">
    <nc r="U20">
      <v>961</v>
    </nc>
  </rcc>
  <rcc rId="7159" sId="3">
    <nc r="U21">
      <v>356</v>
    </nc>
  </rcc>
  <rcc rId="7160" sId="3">
    <nc r="U22">
      <v>131</v>
    </nc>
  </rcc>
  <rcc rId="7161" sId="3">
    <nc r="U23">
      <v>56</v>
    </nc>
  </rcc>
  <rcc rId="7162" sId="3">
    <nc r="U24">
      <v>351</v>
    </nc>
  </rcc>
  <rcc rId="7163" sId="3">
    <nc r="U25">
      <v>64</v>
    </nc>
  </rcc>
  <rcc rId="7164" sId="3">
    <nc r="U26">
      <v>206</v>
    </nc>
  </rcc>
  <rcc rId="7165" sId="3">
    <nc r="U27">
      <v>187</v>
    </nc>
  </rcc>
  <rcc rId="7166" sId="3">
    <nc r="U28">
      <v>133</v>
    </nc>
  </rcc>
  <rcc rId="7167" sId="3">
    <nc r="U29">
      <v>296</v>
    </nc>
  </rcc>
  <rcc rId="7168" sId="3">
    <nc r="U30">
      <v>1225</v>
    </nc>
  </rcc>
  <rcc rId="7169" sId="3">
    <nc r="U31">
      <v>368</v>
    </nc>
  </rcc>
  <rcc rId="7170" sId="3">
    <nc r="U32">
      <v>131</v>
    </nc>
  </rcc>
  <rcc rId="7171" sId="3">
    <nc r="U33">
      <v>93</v>
    </nc>
  </rcc>
  <rcc rId="7172" sId="3">
    <nc r="U34">
      <v>123</v>
    </nc>
  </rcc>
  <rcc rId="7173" sId="3">
    <nc r="U35">
      <v>174</v>
    </nc>
  </rcc>
  <rcc rId="7174" sId="3">
    <nc r="U36">
      <v>121</v>
    </nc>
  </rcc>
  <rcc rId="7175" sId="3">
    <nc r="U37">
      <v>332</v>
    </nc>
  </rcc>
  <rcc rId="7176" sId="3">
    <nc r="U38">
      <v>108</v>
    </nc>
  </rcc>
  <rcc rId="7177" sId="3">
    <nc r="U39">
      <v>315</v>
    </nc>
  </rcc>
  <rcc rId="7178" sId="3">
    <nc r="U40">
      <v>409</v>
    </nc>
  </rcc>
  <rcc rId="7179" sId="3">
    <nc r="U41">
      <v>135</v>
    </nc>
  </rcc>
  <rcc rId="7180" sId="3">
    <nc r="U42">
      <v>121</v>
    </nc>
  </rcc>
  <rcc rId="7181" sId="3">
    <nc r="U43">
      <v>88</v>
    </nc>
  </rcc>
  <rcc rId="7182" sId="3">
    <nc r="U44">
      <v>1825</v>
    </nc>
  </rcc>
  <rcc rId="7183" sId="3">
    <nc r="U45">
      <v>123</v>
    </nc>
  </rcc>
  <rcc rId="7184" sId="3">
    <nc r="U46">
      <v>432</v>
    </nc>
  </rcc>
  <rcc rId="7185" sId="3">
    <nc r="U47">
      <v>215</v>
    </nc>
  </rcc>
  <rcc rId="7186" sId="3">
    <nc r="U48">
      <v>137</v>
    </nc>
  </rcc>
  <rcc rId="7187" sId="3">
    <nc r="U49">
      <v>205</v>
    </nc>
  </rcc>
  <rcc rId="7188" sId="3">
    <nc r="U50">
      <v>242</v>
    </nc>
  </rcc>
  <rcc rId="7189" sId="3">
    <nc r="U51">
      <v>71</v>
    </nc>
  </rcc>
  <rcc rId="7190" sId="3">
    <nc r="U52">
      <v>202</v>
    </nc>
  </rcc>
  <rcc rId="7191" sId="3">
    <nc r="U53">
      <v>185</v>
    </nc>
  </rcc>
  <rcc rId="7192" sId="3">
    <nc r="U54">
      <v>578</v>
    </nc>
  </rcc>
  <rcc rId="7193" sId="3">
    <nc r="U55">
      <v>182</v>
    </nc>
  </rcc>
  <rcc rId="7194" sId="3">
    <nc r="U56">
      <v>292</v>
    </nc>
  </rcc>
  <rcc rId="7195" sId="3">
    <nc r="U57">
      <v>255</v>
    </nc>
  </rcc>
  <rcc rId="7196" sId="3">
    <nc r="U58">
      <v>217</v>
    </nc>
  </rcc>
  <rcc rId="7197" sId="3">
    <nc r="U59">
      <v>96</v>
    </nc>
  </rcc>
  <rcc rId="7198" sId="3">
    <nc r="U60">
      <v>178</v>
    </nc>
  </rcc>
  <rcc rId="7199" sId="3">
    <nc r="U61">
      <v>293</v>
    </nc>
  </rcc>
  <rcc rId="7200" sId="3">
    <nc r="U62">
      <v>114</v>
    </nc>
  </rcc>
  <rcc rId="7201" sId="3">
    <nc r="U63">
      <v>91</v>
    </nc>
  </rcc>
  <rcc rId="7202" sId="3">
    <nc r="U64">
      <v>533</v>
    </nc>
  </rcc>
  <rcc rId="7203" sId="3">
    <nc r="U65">
      <v>243</v>
    </nc>
  </rcc>
  <rcc rId="7204" sId="3">
    <nc r="U66">
      <v>106</v>
    </nc>
  </rcc>
  <rcc rId="7205" sId="3">
    <nc r="U67">
      <v>385</v>
    </nc>
  </rcc>
  <rcc rId="7206" sId="3">
    <nc r="U68">
      <v>80</v>
    </nc>
  </rcc>
  <rcc rId="7207" sId="3">
    <nc r="U69">
      <v>1245</v>
    </nc>
  </rcc>
  <rcc rId="7208" sId="3">
    <nc r="U70">
      <v>111</v>
    </nc>
  </rcc>
  <rcc rId="7209" sId="3">
    <nc r="U71">
      <v>4856</v>
    </nc>
  </rcc>
  <rcc rId="7210" sId="3">
    <nc r="U72">
      <v>331</v>
    </nc>
  </rcc>
  <rcc rId="7211" sId="3">
    <nc r="U73">
      <v>218</v>
    </nc>
  </rcc>
  <rcc rId="7212" sId="3">
    <nc r="U74">
      <v>346</v>
    </nc>
  </rcc>
  <rcc rId="7213" sId="3">
    <nc r="U75">
      <v>629</v>
    </nc>
  </rcc>
  <rcc rId="7214" sId="3">
    <nc r="U76">
      <v>118</v>
    </nc>
  </rcc>
  <rcc rId="7215" sId="3">
    <nc r="U77">
      <v>213</v>
    </nc>
  </rcc>
  <rcc rId="7216" sId="3">
    <nc r="U78">
      <v>3419</v>
    </nc>
  </rcc>
  <rcc rId="7217" sId="3">
    <nc r="U79">
      <v>2744</v>
    </nc>
  </rcc>
  <rcc rId="7218" sId="3">
    <nc r="W2">
      <v>363</v>
    </nc>
  </rcc>
  <rcc rId="7219" sId="3">
    <nc r="W3">
      <v>98</v>
    </nc>
  </rcc>
  <rcc rId="7220" sId="3">
    <nc r="W4">
      <v>118</v>
    </nc>
  </rcc>
  <rcc rId="7221" sId="3">
    <nc r="W5">
      <v>308</v>
    </nc>
  </rcc>
  <rcc rId="7222" sId="3">
    <nc r="W6">
      <v>141</v>
    </nc>
  </rcc>
  <rcc rId="7223" sId="3">
    <nc r="W7">
      <v>102</v>
    </nc>
  </rcc>
  <rcc rId="7224" sId="3">
    <nc r="W8">
      <v>378</v>
    </nc>
  </rcc>
  <rcc rId="7225" sId="3">
    <nc r="W9">
      <v>46</v>
    </nc>
  </rcc>
  <rcc rId="7226" sId="3">
    <nc r="W10">
      <v>1133</v>
    </nc>
  </rcc>
  <rcc rId="7227" sId="3">
    <nc r="W11">
      <v>117</v>
    </nc>
  </rcc>
  <rcc rId="7228" sId="3">
    <nc r="W12">
      <v>312</v>
    </nc>
  </rcc>
  <rcc rId="7229" sId="3">
    <nc r="W13">
      <v>435</v>
    </nc>
  </rcc>
  <rcc rId="7230" sId="3">
    <nc r="W14">
      <v>130</v>
    </nc>
  </rcc>
  <rcc rId="7231" sId="3">
    <nc r="W15">
      <v>101</v>
    </nc>
  </rcc>
  <rcc rId="7232" sId="3">
    <nc r="W16">
      <v>206</v>
    </nc>
  </rcc>
  <rcc rId="7233" sId="3">
    <nc r="W17">
      <v>1807</v>
    </nc>
  </rcc>
  <rcc rId="7234" sId="3">
    <nc r="W18">
      <v>4115</v>
    </nc>
  </rcc>
  <rcc rId="7235" sId="3">
    <nc r="W19">
      <v>372</v>
    </nc>
  </rcc>
  <rcc rId="7236" sId="3">
    <nc r="W20">
      <v>1111</v>
    </nc>
  </rcc>
  <rcc rId="7237" sId="3">
    <nc r="W21">
      <v>344</v>
    </nc>
  </rcc>
  <rcc rId="7238" sId="3">
    <nc r="W22">
      <v>144</v>
    </nc>
  </rcc>
  <rcc rId="7239" sId="3">
    <nc r="W23">
      <v>55</v>
    </nc>
  </rcc>
  <rcc rId="7240" sId="3">
    <nc r="W24">
      <v>426</v>
    </nc>
  </rcc>
  <rcc rId="7241" sId="3">
    <nc r="W25">
      <v>84</v>
    </nc>
  </rcc>
  <rcc rId="7242" sId="3">
    <nc r="W26">
      <v>227</v>
    </nc>
  </rcc>
  <rcc rId="7243" sId="3">
    <nc r="W27">
      <v>226</v>
    </nc>
  </rcc>
  <rcc rId="7244" sId="3">
    <nc r="W28">
      <v>112</v>
    </nc>
  </rcc>
  <rcc rId="7245" sId="3">
    <nc r="W29">
      <v>296</v>
    </nc>
  </rcc>
  <rcc rId="7246" sId="3">
    <nc r="W30">
      <v>1366</v>
    </nc>
  </rcc>
  <rcc rId="7247" sId="3">
    <nc r="W31">
      <v>312</v>
    </nc>
  </rcc>
  <rcc rId="7248" sId="3">
    <nc r="W32">
      <v>146</v>
    </nc>
  </rcc>
  <rcc rId="7249" sId="3">
    <nc r="W33">
      <v>127</v>
    </nc>
  </rcc>
  <rcc rId="7250" sId="3">
    <nc r="W34">
      <v>103</v>
    </nc>
  </rcc>
  <rcc rId="7251" sId="3">
    <nc r="W35">
      <v>195</v>
    </nc>
  </rcc>
  <rcc rId="7252" sId="3">
    <nc r="W36">
      <v>126</v>
    </nc>
  </rcc>
  <rcc rId="7253" sId="3">
    <nc r="W37">
      <v>380</v>
    </nc>
  </rcc>
  <rcc rId="7254" sId="3">
    <nc r="W38">
      <v>107</v>
    </nc>
  </rcc>
  <rcc rId="7255" sId="3">
    <nc r="W39">
      <v>349</v>
    </nc>
  </rcc>
  <rcc rId="7256" sId="3">
    <nc r="W40">
      <v>425</v>
    </nc>
  </rcc>
  <rcc rId="7257" sId="3">
    <nc r="W41">
      <v>132</v>
    </nc>
  </rcc>
  <rcc rId="7258" sId="3">
    <nc r="W42">
      <v>154</v>
    </nc>
  </rcc>
  <rcc rId="7259" sId="3">
    <nc r="W43">
      <v>106</v>
    </nc>
  </rcc>
  <rcc rId="7260" sId="3">
    <nc r="W44">
      <v>1616</v>
    </nc>
  </rcc>
  <rcc rId="7261" sId="3">
    <nc r="W45">
      <v>104</v>
    </nc>
  </rcc>
  <rcc rId="7262" sId="3">
    <nc r="W46">
      <v>500</v>
    </nc>
  </rcc>
  <rcc rId="7263" sId="3">
    <nc r="W47">
      <v>185</v>
    </nc>
  </rcc>
  <rcc rId="7264" sId="3">
    <nc r="W48">
      <v>150</v>
    </nc>
  </rcc>
  <rcc rId="7265" sId="3">
    <nc r="W49">
      <v>198</v>
    </nc>
  </rcc>
  <rcc rId="7266" sId="3">
    <nc r="W50">
      <v>248</v>
    </nc>
  </rcc>
  <rcc rId="7267" sId="3">
    <nc r="W51">
      <v>66</v>
    </nc>
  </rcc>
  <rcc rId="7268" sId="3">
    <nc r="W52">
      <v>251</v>
    </nc>
  </rcc>
  <rcc rId="7269" sId="3">
    <nc r="W53">
      <v>166</v>
    </nc>
  </rcc>
  <rcc rId="7270" sId="3">
    <nc r="W54">
      <v>588</v>
    </nc>
  </rcc>
  <rcc rId="7271" sId="3">
    <nc r="W55">
      <v>196</v>
    </nc>
  </rcc>
  <rcc rId="7272" sId="3">
    <nc r="W56">
      <v>345</v>
    </nc>
  </rcc>
  <rcc rId="7273" sId="3">
    <nc r="W57">
      <v>271</v>
    </nc>
  </rcc>
  <rcc rId="7274" sId="3">
    <nc r="W58">
      <v>220</v>
    </nc>
  </rcc>
  <rcc rId="7275" sId="3">
    <nc r="W59">
      <v>92</v>
    </nc>
  </rcc>
  <rcc rId="7276" sId="3">
    <nc r="W60">
      <v>181</v>
    </nc>
  </rcc>
  <rcc rId="7277" sId="3">
    <nc r="W61">
      <v>271</v>
    </nc>
  </rcc>
  <rcc rId="7278" sId="3">
    <nc r="W62">
      <v>124</v>
    </nc>
  </rcc>
  <rcc rId="7279" sId="3">
    <nc r="W63">
      <v>84</v>
    </nc>
  </rcc>
  <rcc rId="7280" sId="3">
    <nc r="W64">
      <v>549</v>
    </nc>
  </rcc>
  <rcc rId="7281" sId="3">
    <nc r="W65">
      <v>234</v>
    </nc>
  </rcc>
  <rcc rId="7282" sId="3">
    <nc r="W66">
      <v>79</v>
    </nc>
  </rcc>
  <rcc rId="7283" sId="3">
    <nc r="W67">
      <v>358</v>
    </nc>
  </rcc>
  <rcc rId="7284" sId="3">
    <nc r="W68">
      <v>91</v>
    </nc>
  </rcc>
  <rcc rId="7285" sId="3">
    <nc r="W69">
      <v>1307</v>
    </nc>
  </rcc>
  <rcc rId="7286" sId="3">
    <nc r="W70">
      <v>118</v>
    </nc>
  </rcc>
  <rcc rId="7287" sId="3">
    <nc r="W71">
      <v>4731</v>
    </nc>
  </rcc>
  <rcc rId="7288" sId="3">
    <nc r="W72">
      <v>377</v>
    </nc>
  </rcc>
  <rcc rId="7289" sId="3">
    <nc r="W73">
      <v>262</v>
    </nc>
  </rcc>
  <rcc rId="7290" sId="3">
    <nc r="W74">
      <v>275</v>
    </nc>
  </rcc>
  <rcc rId="7291" sId="3">
    <nc r="W75">
      <v>709</v>
    </nc>
  </rcc>
  <rcc rId="7292" sId="3">
    <nc r="W76">
      <v>114</v>
    </nc>
  </rcc>
  <rcc rId="7293" sId="3">
    <nc r="W77">
      <v>184</v>
    </nc>
  </rcc>
  <rcc rId="7294" sId="3">
    <nc r="W78">
      <v>3935</v>
    </nc>
  </rcc>
  <rcc rId="7295" sId="3">
    <nc r="W79">
      <v>2705</v>
    </nc>
  </rcc>
  <rcc rId="7296" sId="2">
    <oc r="A90" t="inlineStr">
      <is>
        <r>
          <t xml:space="preserve"> Vacina e Confia, em 01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dezembro de 2023.**</t>
        </r>
      </is>
    </oc>
    <nc r="A90" t="inlineStr">
      <is>
        <r>
          <t xml:space="preserve"> Vacina e Confia, em 04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dezembro de 2023.**</t>
        </r>
      </is>
    </nc>
  </rcc>
  <rcc rId="7297" sId="3">
    <oc r="A88" t="inlineStr">
      <is>
        <t>Fonte: SIPNI/DATASUS, em 01 de dezembro de 2023.*</t>
      </is>
    </oc>
    <nc r="A88" t="inlineStr">
      <is>
        <t>Fonte: SIPNI/DATASUS, em 05 de dezembro de 2023.*</t>
      </is>
    </nc>
  </rcc>
  <rcc rId="7298" sId="3">
    <oc r="A89" t="inlineStr">
      <is>
        <t xml:space="preserve"> Vacina e Confia, em 01 de dezembro de 2023.**</t>
      </is>
    </oc>
    <nc r="A89" t="inlineStr">
      <is>
        <t xml:space="preserve"> Vacina e Confia, em 04 de dezembro de 2023.**</t>
      </is>
    </nc>
  </rcc>
  <rcc rId="7299" sId="4">
    <oc r="A88" t="inlineStr">
      <is>
        <t>Fonte: SIPNI/DATASUS, em 01 de dezembro de 2023.*</t>
      </is>
    </oc>
    <nc r="A88" t="inlineStr">
      <is>
        <t>Fonte: SIPNI/DATASUS, em 05 de dezembro de 2023.*</t>
      </is>
    </nc>
  </rcc>
  <rcc rId="7300" sId="4">
    <oc r="A89" t="inlineStr">
      <is>
        <t xml:space="preserve"> Vacina e Confia, em 01 de dezembro de 2023.**</t>
      </is>
    </oc>
    <nc r="A89" t="inlineStr">
      <is>
        <t xml:space="preserve"> Vacina e Confia, em 04 de dezembro de 2023.**</t>
      </is>
    </nc>
  </rcc>
  <rcc rId="7301" sId="1">
    <oc r="A89" t="inlineStr">
      <is>
        <t>Fonte: SIPNI/DATASUS, em 04 de dezembro de 2023.*</t>
      </is>
    </oc>
    <nc r="A89" t="inlineStr">
      <is>
        <t>Fonte: SIPNI/DATASUS, em 05 de dezembro de 2023.*</t>
      </is>
    </nc>
  </rcc>
  <rcc rId="7302" sId="2">
    <oc r="A89" t="inlineStr">
      <is>
        <t>Fonte: SIPNI/DATASUS, em 01 de dezembro de 2023.*</t>
      </is>
    </oc>
    <nc r="A89" t="inlineStr">
      <is>
        <t>Fonte: SIPNI/DATASUS, em 05 de dezembro de 2023.*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03" sId="4">
    <nc r="G2">
      <v>329</v>
    </nc>
  </rcc>
  <rcc rId="7304" sId="4">
    <nc r="G3">
      <v>130</v>
    </nc>
  </rcc>
  <rcc rId="7305" sId="4">
    <nc r="G4">
      <v>131</v>
    </nc>
  </rcc>
  <rcc rId="7306" sId="4">
    <nc r="G5">
      <v>273</v>
    </nc>
  </rcc>
  <rcc rId="7307" sId="4">
    <nc r="G6">
      <v>88</v>
    </nc>
  </rcc>
  <rcc rId="7308" sId="4">
    <nc r="G7">
      <v>74</v>
    </nc>
  </rcc>
  <rcc rId="7309" sId="4">
    <nc r="G8">
      <v>353</v>
    </nc>
  </rcc>
  <rcc rId="7310" sId="4">
    <nc r="G9">
      <v>60</v>
    </nc>
  </rcc>
  <rcc rId="7311" sId="4">
    <nc r="G10">
      <v>1273</v>
    </nc>
  </rcc>
  <rcc rId="7312" sId="4">
    <nc r="G11">
      <v>116</v>
    </nc>
  </rcc>
  <rcc rId="7313" sId="4">
    <nc r="G12">
      <v>320</v>
    </nc>
  </rcc>
  <rcc rId="7314" sId="4">
    <nc r="G13">
      <v>465</v>
    </nc>
  </rcc>
  <rcc rId="7315" sId="4">
    <nc r="G14">
      <v>178</v>
    </nc>
  </rcc>
  <rcc rId="7316" sId="4">
    <nc r="G15">
      <v>67</v>
    </nc>
  </rcc>
  <rcc rId="7317" sId="4">
    <nc r="G16">
      <v>209</v>
    </nc>
  </rcc>
  <rcc rId="7318" sId="4">
    <nc r="G17">
      <v>2052</v>
    </nc>
  </rcc>
  <rcc rId="7319" sId="4">
    <nc r="G18">
      <v>4103</v>
    </nc>
  </rcc>
  <rcc rId="7320" sId="4">
    <nc r="G19">
      <v>407</v>
    </nc>
  </rcc>
  <rcc rId="7321" sId="4">
    <nc r="G20">
      <v>1034</v>
    </nc>
  </rcc>
  <rcc rId="7322" sId="4">
    <nc r="G21">
      <v>400</v>
    </nc>
  </rcc>
  <rcc rId="7323" sId="4">
    <nc r="G22">
      <v>109</v>
    </nc>
  </rcc>
  <rcc rId="7324" sId="4">
    <nc r="G23">
      <v>56</v>
    </nc>
  </rcc>
  <rcc rId="7325" sId="4">
    <nc r="G24">
      <v>392</v>
    </nc>
  </rcc>
  <rcc rId="7326" sId="4">
    <nc r="G25">
      <v>63</v>
    </nc>
  </rcc>
  <rcc rId="7327" sId="4">
    <nc r="G26">
      <v>226</v>
    </nc>
  </rcc>
  <rcc rId="7328" sId="4">
    <nc r="G27">
      <v>193</v>
    </nc>
  </rcc>
  <rcc rId="7329" sId="4">
    <nc r="G28">
      <v>126</v>
    </nc>
  </rcc>
  <rcc rId="7330" sId="4">
    <nc r="G29">
      <v>339</v>
    </nc>
  </rcc>
  <rcc rId="7331" sId="4">
    <nc r="G30">
      <v>1394</v>
    </nc>
  </rcc>
  <rcc rId="7332" sId="4">
    <nc r="G31">
      <v>350</v>
    </nc>
  </rcc>
  <rcc rId="7333" sId="4">
    <nc r="G32">
      <v>120</v>
    </nc>
  </rcc>
  <rcc rId="7334" sId="4">
    <nc r="G33">
      <v>103</v>
    </nc>
  </rcc>
  <rcc rId="7335" sId="4">
    <nc r="G34">
      <v>105</v>
    </nc>
  </rcc>
  <rcc rId="7336" sId="4">
    <nc r="G35">
      <v>158</v>
    </nc>
  </rcc>
  <rcc rId="7337" sId="4">
    <nc r="G36">
      <v>115</v>
    </nc>
  </rcc>
  <rcc rId="7338" sId="4">
    <nc r="G37">
      <v>451</v>
    </nc>
  </rcc>
  <rcc rId="7339" sId="4">
    <nc r="G38">
      <v>110</v>
    </nc>
  </rcc>
  <rcc rId="7340" sId="4">
    <nc r="G39">
      <v>319</v>
    </nc>
  </rcc>
  <rcc rId="7341" sId="4">
    <nc r="G40">
      <v>445</v>
    </nc>
  </rcc>
  <rcc rId="7342" sId="4">
    <nc r="G41">
      <v>123</v>
    </nc>
  </rcc>
  <rcc rId="7343" sId="4">
    <nc r="G42">
      <v>139</v>
    </nc>
  </rcc>
  <rcc rId="7344" sId="4">
    <nc r="G43">
      <v>84</v>
    </nc>
  </rcc>
  <rcc rId="7345" sId="4">
    <nc r="G44">
      <v>2005</v>
    </nc>
  </rcc>
  <rcc rId="7346" sId="4">
    <nc r="G45">
      <v>121</v>
    </nc>
  </rcc>
  <rcc rId="7347" sId="4">
    <nc r="G46">
      <v>440</v>
    </nc>
  </rcc>
  <rcc rId="7348" sId="4">
    <nc r="G47">
      <v>174</v>
    </nc>
  </rcc>
  <rcc rId="7349" sId="4">
    <nc r="G48">
      <v>117</v>
    </nc>
  </rcc>
  <rcc rId="7350" sId="4">
    <nc r="G49">
      <v>228</v>
    </nc>
  </rcc>
  <rcc rId="7351" sId="4">
    <nc r="G50">
      <v>243</v>
    </nc>
  </rcc>
  <rcc rId="7352" sId="4">
    <nc r="G51">
      <v>58</v>
    </nc>
  </rcc>
  <rcc rId="7353" sId="4">
    <nc r="G52">
      <v>199</v>
    </nc>
  </rcc>
  <rcc rId="7354" sId="4">
    <nc r="G53">
      <v>165</v>
    </nc>
  </rcc>
  <rcc rId="7355" sId="4">
    <nc r="G54">
      <v>589</v>
    </nc>
  </rcc>
  <rcc rId="7356" sId="4">
    <nc r="G55">
      <v>202</v>
    </nc>
  </rcc>
  <rcc rId="7357" sId="4">
    <nc r="G56">
      <v>311</v>
    </nc>
  </rcc>
  <rcc rId="7358" sId="4">
    <nc r="G57">
      <v>247</v>
    </nc>
  </rcc>
  <rcc rId="7359" sId="4">
    <nc r="G58">
      <v>247</v>
    </nc>
  </rcc>
  <rcc rId="7360" sId="4">
    <nc r="G59">
      <v>75</v>
    </nc>
  </rcc>
  <rcc rId="7361" sId="4">
    <nc r="G60">
      <v>164</v>
    </nc>
  </rcc>
  <rcc rId="7362" sId="4">
    <nc r="G61">
      <v>253</v>
    </nc>
  </rcc>
  <rcc rId="7363" sId="4">
    <nc r="G62">
      <v>107</v>
    </nc>
  </rcc>
  <rcc rId="7364" sId="4">
    <nc r="G63">
      <v>89</v>
    </nc>
  </rcc>
  <rcc rId="7365" sId="4">
    <nc r="G64">
      <v>540</v>
    </nc>
  </rcc>
  <rcc rId="7366" sId="4">
    <nc r="G65">
      <v>252</v>
    </nc>
  </rcc>
  <rcc rId="7367" sId="4">
    <nc r="G66">
      <v>94</v>
    </nc>
  </rcc>
  <rcc rId="7368" sId="4">
    <nc r="G67">
      <v>359</v>
    </nc>
  </rcc>
  <rcc rId="7369" sId="4">
    <nc r="G68">
      <v>107</v>
    </nc>
  </rcc>
  <rcc rId="7370" sId="4">
    <nc r="G69">
      <v>1335</v>
    </nc>
  </rcc>
  <rcc rId="7371" sId="4">
    <nc r="G70">
      <v>90</v>
    </nc>
  </rcc>
  <rcc rId="7372" sId="4">
    <nc r="G71">
      <v>6073</v>
    </nc>
  </rcc>
  <rcc rId="7373" sId="4">
    <nc r="G72">
      <v>350</v>
    </nc>
  </rcc>
  <rcc rId="7374" sId="4">
    <nc r="G73">
      <v>216</v>
    </nc>
  </rcc>
  <rcc rId="7375" sId="4">
    <nc r="G74">
      <v>337</v>
    </nc>
  </rcc>
  <rcc rId="7376" sId="4">
    <nc r="G75">
      <v>813</v>
    </nc>
  </rcc>
  <rcc rId="7377" sId="4">
    <nc r="G76">
      <v>95</v>
    </nc>
  </rcc>
  <rcc rId="7378" sId="4">
    <nc r="G77">
      <v>209</v>
    </nc>
  </rcc>
  <rcc rId="7379" sId="4">
    <nc r="G78">
      <v>4112</v>
    </nc>
  </rcc>
  <rcc rId="7380" sId="4">
    <nc r="G79">
      <v>2490</v>
    </nc>
  </rcc>
  <rcc rId="7381" sId="4">
    <nc r="I2">
      <v>316</v>
    </nc>
  </rcc>
  <rcc rId="7382" sId="4">
    <nc r="I3">
      <v>125</v>
    </nc>
  </rcc>
  <rcc rId="7383" sId="4">
    <nc r="I4">
      <v>126</v>
    </nc>
  </rcc>
  <rcc rId="7384" sId="4">
    <nc r="I5">
      <v>256</v>
    </nc>
  </rcc>
  <rcc rId="7385" sId="4">
    <nc r="I6">
      <v>81</v>
    </nc>
  </rcc>
  <rcc rId="7386" sId="4">
    <nc r="I7">
      <v>70</v>
    </nc>
  </rcc>
  <rcc rId="7387" sId="4">
    <nc r="I8">
      <v>335</v>
    </nc>
  </rcc>
  <rcc rId="7388" sId="4">
    <nc r="I9">
      <v>57</v>
    </nc>
  </rcc>
  <rcc rId="7389" sId="4">
    <nc r="I10">
      <v>1215</v>
    </nc>
  </rcc>
  <rcc rId="7390" sId="4">
    <nc r="I11">
      <v>106</v>
    </nc>
  </rcc>
  <rcc rId="7391" sId="4">
    <nc r="I12">
      <v>302</v>
    </nc>
  </rcc>
  <rcc rId="7392" sId="4">
    <nc r="I13">
      <v>439</v>
    </nc>
  </rcc>
  <rcc rId="7393" sId="4">
    <nc r="I14">
      <v>139</v>
    </nc>
  </rcc>
  <rcc rId="7394" sId="4">
    <nc r="I15">
      <v>65</v>
    </nc>
  </rcc>
  <rcc rId="7395" sId="4">
    <nc r="I16">
      <v>206</v>
    </nc>
  </rcc>
  <rcc rId="7396" sId="4">
    <nc r="I17">
      <v>1857</v>
    </nc>
  </rcc>
  <rcc rId="7397" sId="4">
    <nc r="I18">
      <v>3925</v>
    </nc>
  </rcc>
  <rcc rId="7398" sId="4">
    <nc r="I19">
      <v>378</v>
    </nc>
  </rcc>
  <rcc rId="7399" sId="4">
    <nc r="I20">
      <v>865</v>
    </nc>
  </rcc>
  <rcc rId="7400" sId="4">
    <nc r="I21">
      <v>388</v>
    </nc>
  </rcc>
  <rcc rId="7401" sId="4">
    <nc r="I22">
      <v>88</v>
    </nc>
  </rcc>
  <rcc rId="7402" sId="4">
    <nc r="I23">
      <v>55</v>
    </nc>
  </rcc>
  <rcc rId="7403" sId="4">
    <nc r="I24">
      <v>359</v>
    </nc>
  </rcc>
  <rcc rId="7404" sId="4">
    <nc r="I25">
      <v>55</v>
    </nc>
  </rcc>
  <rcc rId="7405" sId="4">
    <nc r="I26">
      <v>212</v>
    </nc>
  </rcc>
  <rcc rId="7406" sId="4">
    <nc r="I27">
      <v>189</v>
    </nc>
  </rcc>
  <rcc rId="7407" sId="4">
    <nc r="I28">
      <v>119</v>
    </nc>
  </rcc>
  <rcc rId="7408" sId="4">
    <nc r="I29">
      <v>338</v>
    </nc>
  </rcc>
  <rcc rId="7409" sId="4">
    <nc r="I30">
      <v>1303</v>
    </nc>
  </rcc>
  <rcc rId="7410" sId="4">
    <nc r="I31">
      <v>302</v>
    </nc>
  </rcc>
  <rcc rId="7411" sId="4">
    <nc r="I32">
      <v>119</v>
    </nc>
  </rcc>
  <rcc rId="7412" sId="4">
    <nc r="I33">
      <v>91</v>
    </nc>
  </rcc>
  <rcc rId="7413" sId="4">
    <nc r="I34">
      <v>106</v>
    </nc>
  </rcc>
  <rcc rId="7414" sId="4">
    <nc r="I35">
      <v>140</v>
    </nc>
  </rcc>
  <rcc rId="7415" sId="4">
    <nc r="I36">
      <v>113</v>
    </nc>
  </rcc>
  <rcc rId="7416" sId="4">
    <nc r="I37">
      <v>430</v>
    </nc>
  </rcc>
  <rcc rId="7417" sId="4">
    <nc r="I38">
      <v>108</v>
    </nc>
  </rcc>
  <rcc rId="7418" sId="4">
    <nc r="I39">
      <v>305</v>
    </nc>
  </rcc>
  <rcc rId="7419" sId="4">
    <nc r="I40">
      <v>376</v>
    </nc>
  </rcc>
  <rcc rId="7420" sId="4">
    <nc r="I41">
      <v>122</v>
    </nc>
  </rcc>
  <rcc rId="7421" sId="4">
    <nc r="I42">
      <v>131</v>
    </nc>
  </rcc>
  <rcc rId="7422" sId="4">
    <nc r="I43">
      <v>81</v>
    </nc>
  </rcc>
  <rcc rId="7423" sId="4">
    <nc r="I44">
      <v>1888</v>
    </nc>
  </rcc>
  <rcc rId="7424" sId="4">
    <nc r="I45">
      <v>117</v>
    </nc>
  </rcc>
  <rcc rId="7425" sId="4">
    <nc r="I46">
      <v>414</v>
    </nc>
  </rcc>
  <rcc rId="7426" sId="4">
    <nc r="I47">
      <v>150</v>
    </nc>
  </rcc>
  <rcc rId="7427" sId="4">
    <nc r="I48">
      <v>117</v>
    </nc>
  </rcc>
  <rcc rId="7428" sId="4">
    <nc r="I49">
      <v>215</v>
    </nc>
  </rcc>
  <rcc rId="7429" sId="4">
    <nc r="I50">
      <v>228</v>
    </nc>
  </rcc>
  <rcc rId="7430" sId="4">
    <nc r="I51">
      <v>58</v>
    </nc>
  </rcc>
  <rcc rId="7431" sId="4">
    <nc r="I52">
      <v>183</v>
    </nc>
  </rcc>
  <rcc rId="7432" sId="4">
    <nc r="I53">
      <v>164</v>
    </nc>
  </rcc>
  <rcc rId="7433" sId="4">
    <nc r="I54">
      <v>567</v>
    </nc>
  </rcc>
  <rcc rId="7434" sId="4">
    <nc r="I55">
      <v>194</v>
    </nc>
  </rcc>
  <rcc rId="7435" sId="4">
    <nc r="I56">
      <v>302</v>
    </nc>
  </rcc>
  <rcc rId="7436" sId="4">
    <nc r="I57">
      <v>243</v>
    </nc>
  </rcc>
  <rcc rId="7437" sId="4">
    <nc r="I58">
      <v>232</v>
    </nc>
  </rcc>
  <rcc rId="7438" sId="4">
    <nc r="I59">
      <v>73</v>
    </nc>
  </rcc>
  <rcc rId="7439" sId="4">
    <nc r="I60">
      <v>161</v>
    </nc>
  </rcc>
  <rcc rId="7440" sId="4">
    <nc r="I61">
      <v>242</v>
    </nc>
  </rcc>
  <rcc rId="7441" sId="4">
    <nc r="I62">
      <v>100</v>
    </nc>
  </rcc>
  <rcc rId="7442" sId="4">
    <nc r="I63">
      <v>85</v>
    </nc>
  </rcc>
  <rcc rId="7443" sId="4">
    <nc r="I64">
      <v>517</v>
    </nc>
  </rcc>
  <rcc rId="7444" sId="4">
    <nc r="I65">
      <v>246</v>
    </nc>
  </rcc>
  <rcc rId="7445" sId="4">
    <nc r="I66">
      <v>91</v>
    </nc>
  </rcc>
  <rcc rId="7446" sId="4">
    <nc r="I67">
      <v>344</v>
    </nc>
  </rcc>
  <rcc rId="7447" sId="4">
    <nc r="I68">
      <v>107</v>
    </nc>
  </rcc>
  <rcc rId="7448" sId="4">
    <nc r="I69">
      <v>1219</v>
    </nc>
  </rcc>
  <rcc rId="7449" sId="4">
    <nc r="I70">
      <v>88</v>
    </nc>
  </rcc>
  <rcc rId="7450" sId="4">
    <nc r="I71">
      <v>5901</v>
    </nc>
  </rcc>
  <rcc rId="7451" sId="4">
    <nc r="I72">
      <v>313</v>
    </nc>
  </rcc>
  <rcc rId="7452" sId="4">
    <nc r="I73">
      <v>204</v>
    </nc>
  </rcc>
  <rcc rId="7453" sId="4">
    <nc r="I74">
      <v>311</v>
    </nc>
  </rcc>
  <rcc rId="7454" sId="4">
    <nc r="I75">
      <v>785</v>
    </nc>
  </rcc>
  <rcc rId="7455" sId="4">
    <nc r="I76">
      <v>97</v>
    </nc>
  </rcc>
  <rcc rId="7456" sId="4">
    <nc r="I77">
      <v>197</v>
    </nc>
  </rcc>
  <rcc rId="7457" sId="4">
    <nc r="I78">
      <v>3653</v>
    </nc>
  </rcc>
  <rcc rId="7458" sId="4">
    <nc r="I79">
      <v>2335</v>
    </nc>
  </rcc>
  <rcc rId="7459" sId="4">
    <nc r="K2">
      <v>352</v>
    </nc>
  </rcc>
  <rcc rId="7460" sId="4">
    <nc r="K3">
      <v>96</v>
    </nc>
  </rcc>
  <rcc rId="7461" sId="4">
    <nc r="K4">
      <v>106</v>
    </nc>
  </rcc>
  <rcc rId="7462" sId="4">
    <nc r="K5">
      <v>296</v>
    </nc>
  </rcc>
  <rcc rId="7463" sId="4">
    <nc r="K6">
      <v>155</v>
    </nc>
  </rcc>
  <rcc rId="7464" sId="4">
    <nc r="K7">
      <v>89</v>
    </nc>
  </rcc>
  <rcc rId="7465" sId="4">
    <nc r="K8">
      <v>347</v>
    </nc>
  </rcc>
  <rcc rId="7466" sId="4">
    <nc r="K9">
      <v>6</v>
    </nc>
  </rcc>
  <rcc rId="7467" sId="4">
    <nc r="K10">
      <v>1131</v>
    </nc>
  </rcc>
  <rcc rId="7468" sId="4">
    <nc r="K11">
      <v>125</v>
    </nc>
  </rcc>
  <rcc rId="7469" sId="4">
    <nc r="K12">
      <v>238</v>
    </nc>
  </rcc>
  <rcc rId="7470" sId="4">
    <nc r="K13">
      <v>439</v>
    </nc>
  </rcc>
  <rcc rId="7471" sId="4">
    <nc r="K14">
      <v>120</v>
    </nc>
  </rcc>
  <rcc rId="7472" sId="4">
    <nc r="K15">
      <v>73</v>
    </nc>
  </rcc>
  <rcc rId="7473" sId="4">
    <nc r="K16">
      <v>207</v>
    </nc>
  </rcc>
  <rcc rId="7474" sId="4">
    <nc r="K17">
      <v>1850</v>
    </nc>
  </rcc>
  <rcc rId="7475" sId="4">
    <nc r="K18">
      <v>3819</v>
    </nc>
  </rcc>
  <rcc rId="7476" sId="4">
    <nc r="K19">
      <v>370</v>
    </nc>
  </rcc>
  <rcc rId="7477" sId="4">
    <nc r="K20">
      <v>1122</v>
    </nc>
  </rcc>
  <rcc rId="7478" sId="4">
    <nc r="K21">
      <v>315</v>
    </nc>
  </rcc>
  <rcc rId="7479" sId="4">
    <nc r="K22">
      <v>133</v>
    </nc>
  </rcc>
  <rcc rId="7480" sId="4">
    <nc r="K23">
      <v>49</v>
    </nc>
  </rcc>
  <rcc rId="7481" sId="4">
    <nc r="K24">
      <v>422</v>
    </nc>
  </rcc>
  <rcc rId="7482" sId="4">
    <nc r="K25">
      <v>63</v>
    </nc>
  </rcc>
  <rcc rId="7483" sId="4">
    <nc r="K26">
      <v>236</v>
    </nc>
  </rcc>
  <rcc rId="7484" sId="4">
    <nc r="K27">
      <v>200</v>
    </nc>
  </rcc>
  <rcc rId="7485" sId="4">
    <nc r="K28">
      <v>119</v>
    </nc>
  </rcc>
  <rcc rId="7486" sId="4">
    <nc r="K29">
      <v>276</v>
    </nc>
  </rcc>
  <rcc rId="7487" sId="4">
    <nc r="K30">
      <v>1219</v>
    </nc>
  </rcc>
  <rcc rId="7488" sId="4">
    <nc r="K31">
      <v>314</v>
    </nc>
  </rcc>
  <rcc rId="7489" sId="4">
    <nc r="K32">
      <v>133</v>
    </nc>
  </rcc>
  <rcc rId="7490" sId="4">
    <nc r="K33">
      <v>121</v>
    </nc>
  </rcc>
  <rcc rId="7491" sId="4">
    <nc r="K34">
      <v>105</v>
    </nc>
  </rcc>
  <rcc rId="7492" sId="4">
    <nc r="K35">
      <v>194</v>
    </nc>
  </rcc>
  <rcc rId="7493" sId="4">
    <nc r="K36">
      <v>125</v>
    </nc>
  </rcc>
  <rcc rId="7494" sId="4">
    <nc r="K37">
      <v>329</v>
    </nc>
  </rcc>
  <rcc rId="7495" sId="4">
    <nc r="K38">
      <v>105</v>
    </nc>
  </rcc>
  <rcc rId="7496" sId="4">
    <nc r="K39">
      <v>343</v>
    </nc>
  </rcc>
  <rcc rId="7497" sId="4">
    <nc r="K40">
      <v>420</v>
    </nc>
  </rcc>
  <rcc rId="7498" sId="4">
    <nc r="K41">
      <v>132</v>
    </nc>
  </rcc>
  <rcc rId="7499" sId="4">
    <nc r="K42">
      <v>133</v>
    </nc>
  </rcc>
  <rcc rId="7500" sId="4">
    <nc r="K43">
      <v>104</v>
    </nc>
  </rcc>
  <rcc rId="7501" sId="4">
    <nc r="K44">
      <v>1884</v>
    </nc>
  </rcc>
  <rcc rId="7502" sId="4">
    <nc r="K45">
      <v>128</v>
    </nc>
  </rcc>
  <rcc rId="7503" sId="4">
    <nc r="K46">
      <v>435</v>
    </nc>
  </rcc>
  <rcc rId="7504" sId="4">
    <nc r="K47">
      <v>177</v>
    </nc>
  </rcc>
  <rcc rId="7505" sId="4">
    <nc r="K48">
      <v>148</v>
    </nc>
  </rcc>
  <rcc rId="7506" sId="4">
    <nc r="K49">
      <v>200</v>
    </nc>
  </rcc>
  <rcc rId="7507" sId="4">
    <nc r="K50">
      <v>226</v>
    </nc>
  </rcc>
  <rcc rId="7508" sId="4">
    <nc r="K51">
      <v>58</v>
    </nc>
  </rcc>
  <rcc rId="7509" sId="4">
    <nc r="K52">
      <v>225</v>
    </nc>
  </rcc>
  <rcc rId="7510" sId="4">
    <nc r="K53">
      <v>161</v>
    </nc>
  </rcc>
  <rcc rId="7511" sId="4">
    <nc r="K54">
      <v>590</v>
    </nc>
  </rcc>
  <rcc rId="7512" sId="4">
    <nc r="K55">
      <v>218</v>
    </nc>
  </rcc>
  <rcc rId="7513" sId="4">
    <nc r="K56">
      <v>311</v>
    </nc>
  </rcc>
  <rcc rId="7514" sId="4">
    <nc r="K57">
      <v>258</v>
    </nc>
  </rcc>
  <rcc rId="7515" sId="4">
    <nc r="K58">
      <v>226</v>
    </nc>
  </rcc>
  <rcc rId="7516" sId="4">
    <nc r="K59">
      <v>85</v>
    </nc>
  </rcc>
  <rcc rId="7517" sId="4">
    <nc r="K60">
      <v>187</v>
    </nc>
  </rcc>
  <rcc rId="7518" sId="4">
    <nc r="K61">
      <v>277</v>
    </nc>
  </rcc>
  <rcc rId="7519" sId="4">
    <nc r="K62">
      <v>122</v>
    </nc>
  </rcc>
  <rcc rId="7520" sId="4">
    <nc r="K63">
      <v>90</v>
    </nc>
  </rcc>
  <rcc rId="7521" sId="4">
    <nc r="K64">
      <v>537</v>
    </nc>
  </rcc>
  <rcc rId="7522" sId="4">
    <nc r="K65">
      <v>248</v>
    </nc>
  </rcc>
  <rcc rId="7523" sId="4">
    <nc r="K66">
      <v>95</v>
    </nc>
  </rcc>
  <rcc rId="7524" sId="4">
    <nc r="K67">
      <v>355</v>
    </nc>
  </rcc>
  <rcc rId="7525" sId="4">
    <nc r="K68">
      <v>80</v>
    </nc>
  </rcc>
  <rcc rId="7526" sId="4">
    <nc r="K69">
      <v>1222</v>
    </nc>
  </rcc>
  <rcc rId="7527" sId="4">
    <nc r="K70">
      <v>123</v>
    </nc>
  </rcc>
  <rcc rId="7528" sId="4">
    <nc r="K71">
      <v>5077</v>
    </nc>
  </rcc>
  <rcc rId="7529" sId="4">
    <nc r="K72">
      <v>343</v>
    </nc>
  </rcc>
  <rcc rId="7530" sId="4">
    <nc r="K73">
      <v>246</v>
    </nc>
  </rcc>
  <rcc rId="7531" sId="4">
    <nc r="K74">
      <v>306</v>
    </nc>
  </rcc>
  <rcc rId="7532" sId="4">
    <nc r="K75">
      <v>784</v>
    </nc>
  </rcc>
  <rcc rId="7533" sId="4">
    <nc r="K76">
      <v>121</v>
    </nc>
  </rcc>
  <rcc rId="7534" sId="4">
    <nc r="K77">
      <v>213</v>
    </nc>
  </rcc>
  <rcc rId="7535" sId="4">
    <nc r="K78">
      <v>4048</v>
    </nc>
  </rcc>
  <rcc rId="7536" sId="4">
    <nc r="K79">
      <v>2535</v>
    </nc>
  </rcc>
  <rcc rId="7537" sId="4">
    <nc r="M2">
      <v>348</v>
    </nc>
  </rcc>
  <rcc rId="7538" sId="4">
    <nc r="M3">
      <v>138</v>
    </nc>
  </rcc>
  <rcc rId="7539" sId="4">
    <nc r="M4">
      <v>120</v>
    </nc>
  </rcc>
  <rcc rId="7540" sId="4">
    <nc r="M5">
      <v>288</v>
    </nc>
  </rcc>
  <rcc rId="7541" sId="4">
    <nc r="M6">
      <v>97</v>
    </nc>
  </rcc>
  <rcc rId="7542" sId="4">
    <nc r="M7">
      <v>88</v>
    </nc>
  </rcc>
  <rcc rId="7543" sId="4">
    <nc r="M8">
      <v>331</v>
    </nc>
  </rcc>
  <rcc rId="7544" sId="4">
    <nc r="M9">
      <v>59</v>
    </nc>
  </rcc>
  <rcc rId="7545" sId="4">
    <nc r="M10">
      <v>1129</v>
    </nc>
  </rcc>
  <rcc rId="7546" sId="4">
    <nc r="M11">
      <v>112</v>
    </nc>
  </rcc>
  <rcc rId="7547" sId="4">
    <nc r="M12">
      <v>327</v>
    </nc>
  </rcc>
  <rcc rId="7548" sId="4">
    <nc r="M13">
      <v>429</v>
    </nc>
  </rcc>
  <rcc rId="7549" sId="4">
    <nc r="M14">
      <v>161</v>
    </nc>
  </rcc>
  <rcc rId="7550" sId="4">
    <nc r="M15">
      <v>61</v>
    </nc>
  </rcc>
  <rcc rId="7551" sId="4">
    <nc r="M16">
      <v>188</v>
    </nc>
  </rcc>
  <rcc rId="7552" sId="4">
    <nc r="M17">
      <v>1989</v>
    </nc>
  </rcc>
  <rcc rId="7553" sId="4">
    <nc r="M18">
      <v>3787</v>
    </nc>
  </rcc>
  <rcc rId="7554" sId="4">
    <nc r="M19">
      <v>400</v>
    </nc>
  </rcc>
  <rcc rId="7555" sId="4">
    <nc r="M20">
      <v>1001</v>
    </nc>
  </rcc>
  <rcc rId="7556" sId="4">
    <nc r="M21">
      <v>368</v>
    </nc>
  </rcc>
  <rcc rId="7557" sId="4">
    <nc r="M22">
      <v>98</v>
    </nc>
  </rcc>
  <rcc rId="7558" sId="4">
    <nc r="M23">
      <v>59</v>
    </nc>
  </rcc>
  <rcc rId="7559" sId="4">
    <nc r="M24">
      <v>351</v>
    </nc>
  </rcc>
  <rcc rId="7560" sId="4">
    <nc r="M25">
      <v>57</v>
    </nc>
  </rcc>
  <rcc rId="7561" sId="4">
    <nc r="M26">
      <v>200</v>
    </nc>
  </rcc>
  <rcc rId="7562" sId="4">
    <nc r="M27">
      <v>184</v>
    </nc>
  </rcc>
  <rcc rId="7563" sId="4">
    <nc r="M28">
      <v>134</v>
    </nc>
  </rcc>
  <rcc rId="7564" sId="4">
    <nc r="M29">
      <v>301</v>
    </nc>
  </rcc>
  <rcc rId="7565" sId="4">
    <nc r="M30">
      <v>1247</v>
    </nc>
  </rcc>
  <rcc rId="7566" sId="4">
    <nc r="M31">
      <v>342</v>
    </nc>
  </rcc>
  <rcc rId="7567" sId="4">
    <nc r="M32">
      <v>122</v>
    </nc>
  </rcc>
  <rcc rId="7568" sId="4">
    <nc r="M33">
      <v>97</v>
    </nc>
  </rcc>
  <rcc rId="7569" sId="4">
    <nc r="M34">
      <v>118</v>
    </nc>
  </rcc>
  <rcc rId="7570" sId="4">
    <nc r="M35">
      <v>168</v>
    </nc>
  </rcc>
  <rcc rId="7571" sId="4">
    <nc r="M36">
      <v>118</v>
    </nc>
  </rcc>
  <rcc rId="7572" sId="4">
    <nc r="M37">
      <v>409</v>
    </nc>
  </rcc>
  <rcc rId="7573" sId="4">
    <nc r="M38">
      <v>100</v>
    </nc>
  </rcc>
  <rcc rId="7574" sId="4">
    <nc r="M39">
      <v>316</v>
    </nc>
  </rcc>
  <rcc rId="7575" sId="4">
    <nc r="M40">
      <v>408</v>
    </nc>
  </rcc>
  <rcc rId="7576" sId="4">
    <nc r="M41">
      <v>130</v>
    </nc>
  </rcc>
  <rcc rId="7577" sId="4">
    <nc r="M42">
      <v>138</v>
    </nc>
  </rcc>
  <rcc rId="7578" sId="4">
    <nc r="M43">
      <v>87</v>
    </nc>
  </rcc>
  <rcc rId="7579" sId="4">
    <nc r="M44">
      <v>1920</v>
    </nc>
  </rcc>
  <rcc rId="7580" sId="4">
    <nc r="M45">
      <v>120</v>
    </nc>
  </rcc>
  <rcc rId="7581" sId="4">
    <nc r="M46">
      <v>456</v>
    </nc>
  </rcc>
  <rcc rId="7582" sId="4">
    <nc r="M47">
      <v>202</v>
    </nc>
  </rcc>
  <rcc rId="7583" sId="4">
    <nc r="M48">
      <v>132</v>
    </nc>
  </rcc>
  <rcc rId="7584" sId="4">
    <nc r="M49">
      <v>223</v>
    </nc>
  </rcc>
  <rcc rId="7585" sId="4">
    <nc r="M50">
      <v>250</v>
    </nc>
  </rcc>
  <rcc rId="7586" sId="4">
    <nc r="M51">
      <v>65</v>
    </nc>
  </rcc>
  <rcc rId="7587" sId="4">
    <nc r="M52">
      <v>205</v>
    </nc>
  </rcc>
  <rcc rId="7588" sId="4">
    <nc r="M53">
      <v>181</v>
    </nc>
  </rcc>
  <rcc rId="7589" sId="4">
    <nc r="M54">
      <v>582</v>
    </nc>
  </rcc>
  <rcc rId="7590" sId="4">
    <nc r="M55">
      <v>187</v>
    </nc>
  </rcc>
  <rcc rId="7591" sId="4">
    <nc r="M56">
      <v>299</v>
    </nc>
  </rcc>
  <rcc rId="7592" sId="4">
    <nc r="M57">
      <v>256</v>
    </nc>
  </rcc>
  <rcc rId="7593" sId="4">
    <nc r="M58">
      <v>228</v>
    </nc>
  </rcc>
  <rcc rId="7594" sId="4">
    <nc r="M59">
      <v>87</v>
    </nc>
  </rcc>
  <rcc rId="7595" sId="4">
    <nc r="M60">
      <v>171</v>
    </nc>
  </rcc>
  <rcc rId="7596" sId="4">
    <nc r="M61">
      <v>270</v>
    </nc>
  </rcc>
  <rcc rId="7597" sId="4">
    <nc r="M62">
      <v>104</v>
    </nc>
  </rcc>
  <rcc rId="7598" sId="4">
    <nc r="M63">
      <v>99</v>
    </nc>
  </rcc>
  <rcc rId="7599" sId="4">
    <nc r="M64">
      <v>543</v>
    </nc>
  </rcc>
  <rcc rId="7600" sId="4">
    <nc r="M65">
      <v>251</v>
    </nc>
  </rcc>
  <rcc rId="7601" sId="4">
    <nc r="M66">
      <v>107</v>
    </nc>
  </rcc>
  <rcc rId="7602" sId="4">
    <nc r="M67">
      <v>358</v>
    </nc>
  </rcc>
  <rcc rId="7603" sId="4">
    <nc r="M68">
      <v>81</v>
    </nc>
  </rcc>
  <rcc rId="7604" sId="4">
    <nc r="M69">
      <v>1345</v>
    </nc>
  </rcc>
  <rcc rId="7605" sId="4">
    <nc r="M70">
      <v>108</v>
    </nc>
  </rcc>
  <rcc rId="7606" sId="4">
    <nc r="M71">
      <v>5485</v>
    </nc>
  </rcc>
  <rcc rId="7607" sId="4">
    <nc r="M72">
      <v>336</v>
    </nc>
  </rcc>
  <rcc rId="7608" sId="4">
    <nc r="M73">
      <v>220</v>
    </nc>
  </rcc>
  <rcc rId="7609" sId="4">
    <nc r="M74">
      <v>340</v>
    </nc>
  </rcc>
  <rcc rId="7610" sId="4">
    <nc r="M75">
      <v>764</v>
    </nc>
  </rcc>
  <rcc rId="7611" sId="4">
    <nc r="M76">
      <v>107</v>
    </nc>
  </rcc>
  <rcc rId="7612" sId="4">
    <nc r="M77">
      <v>194</v>
    </nc>
  </rcc>
  <rcc rId="7613" sId="4">
    <nc r="M78">
      <v>4018</v>
    </nc>
  </rcc>
  <rcc rId="7614" sId="4">
    <nc r="M79">
      <v>2560</v>
    </nc>
  </rcc>
  <rcc rId="7615" sId="4">
    <nc r="O2">
      <v>347</v>
    </nc>
  </rcc>
  <rcc rId="7616" sId="4">
    <nc r="O3">
      <v>88</v>
    </nc>
  </rcc>
  <rcc rId="7617" sId="4">
    <nc r="O4">
      <v>102</v>
    </nc>
  </rcc>
  <rcc rId="7618" sId="4">
    <nc r="O5">
      <v>303</v>
    </nc>
  </rcc>
  <rcc rId="7619" sId="4">
    <nc r="O6">
      <v>144</v>
    </nc>
  </rcc>
  <rcc rId="7620" sId="4">
    <nc r="O7">
      <v>88</v>
    </nc>
  </rcc>
  <rcc rId="7621" sId="4">
    <nc r="O8">
      <v>355</v>
    </nc>
  </rcc>
  <rcc rId="7622" sId="4">
    <nc r="O9">
      <v>44</v>
    </nc>
  </rcc>
  <rcc rId="7623" sId="4">
    <nc r="O10">
      <v>1139</v>
    </nc>
  </rcc>
  <rcc rId="7624" sId="4">
    <nc r="O11">
      <v>120</v>
    </nc>
  </rcc>
  <rcc rId="7625" sId="4">
    <nc r="O12">
      <v>281</v>
    </nc>
  </rcc>
  <rcc rId="7626" sId="4">
    <nc r="O13">
      <v>408</v>
    </nc>
  </rcc>
  <rcc rId="7627" sId="4">
    <nc r="O14">
      <v>131</v>
    </nc>
  </rcc>
  <rcc rId="7628" sId="4">
    <nc r="O15">
      <v>75</v>
    </nc>
  </rcc>
  <rcc rId="7629" sId="4">
    <nc r="O16">
      <v>204</v>
    </nc>
  </rcc>
  <rcc rId="7630" sId="4">
    <nc r="O17">
      <v>1875</v>
    </nc>
  </rcc>
  <rcc rId="7631" sId="4">
    <nc r="O18">
      <v>3765</v>
    </nc>
  </rcc>
  <rcc rId="7632" sId="4">
    <nc r="O19">
      <v>340</v>
    </nc>
  </rcc>
  <rcc rId="7633" sId="4">
    <nc r="O20">
      <v>1048</v>
    </nc>
  </rcc>
  <rcc rId="7634" sId="4">
    <nc r="O21">
      <v>299</v>
    </nc>
  </rcc>
  <rcc rId="7635" sId="4">
    <nc r="O22">
      <v>134</v>
    </nc>
  </rcc>
  <rcc rId="7636" sId="4">
    <nc r="O23">
      <v>47</v>
    </nc>
  </rcc>
  <rcc rId="7637" sId="4">
    <nc r="O24">
      <v>430</v>
    </nc>
  </rcc>
  <rcc rId="7638" sId="4">
    <nc r="O25">
      <v>68</v>
    </nc>
  </rcc>
  <rcc rId="7639" sId="4">
    <nc r="O26">
      <v>232</v>
    </nc>
  </rcc>
  <rcc rId="7640" sId="4">
    <nc r="O27">
      <v>189</v>
    </nc>
  </rcc>
  <rcc rId="7641" sId="4">
    <nc r="O28">
      <v>114</v>
    </nc>
  </rcc>
  <rcc rId="7642" sId="4">
    <nc r="O29">
      <v>231</v>
    </nc>
  </rcc>
  <rcc rId="7643" sId="4">
    <nc r="O30">
      <v>1286</v>
    </nc>
  </rcc>
  <rcc rId="7644" sId="4">
    <nc r="O31">
      <v>271</v>
    </nc>
  </rcc>
  <rcc rId="7645" sId="4">
    <nc r="O32">
      <v>129</v>
    </nc>
  </rcc>
  <rcc rId="7646" sId="4">
    <nc r="O33">
      <v>120</v>
    </nc>
  </rcc>
  <rcc rId="7647" sId="4">
    <nc r="O34">
      <v>102</v>
    </nc>
  </rcc>
  <rcc rId="7648" sId="4">
    <nc r="O35">
      <v>166</v>
    </nc>
  </rcc>
  <rcc rId="7649" sId="4">
    <nc r="O36">
      <v>125</v>
    </nc>
  </rcc>
  <rcc rId="7650" sId="4">
    <nc r="O37">
      <v>424</v>
    </nc>
  </rcc>
  <rcc rId="7651" sId="4">
    <nc r="O38">
      <v>105</v>
    </nc>
  </rcc>
  <rcc rId="7652" sId="4">
    <nc r="O39">
      <v>329</v>
    </nc>
  </rcc>
  <rcc rId="7653" sId="4">
    <nc r="O40">
      <v>416</v>
    </nc>
  </rcc>
  <rcc rId="7654" sId="4">
    <nc r="O41">
      <v>134</v>
    </nc>
  </rcc>
  <rcc rId="7655" sId="4">
    <nc r="O42">
      <v>138</v>
    </nc>
  </rcc>
  <rcc rId="7656" sId="4">
    <nc r="O43">
      <v>103</v>
    </nc>
  </rcc>
  <rcc rId="7657" sId="4">
    <nc r="O44">
      <v>1900</v>
    </nc>
  </rcc>
  <rcc rId="7658" sId="4">
    <nc r="O45">
      <v>130</v>
    </nc>
  </rcc>
  <rcc rId="7659" sId="4">
    <nc r="O46">
      <v>465</v>
    </nc>
  </rcc>
  <rcc rId="7660" sId="4">
    <nc r="O47">
      <v>172</v>
    </nc>
  </rcc>
  <rcc rId="7661" sId="4">
    <nc r="O48">
      <v>143</v>
    </nc>
  </rcc>
  <rcc rId="7662" sId="4">
    <nc r="O49">
      <v>184</v>
    </nc>
  </rcc>
  <rcc rId="7663" sId="4">
    <nc r="O50">
      <v>231</v>
    </nc>
  </rcc>
  <rcc rId="7664" sId="4">
    <nc r="O51">
      <v>60</v>
    </nc>
  </rcc>
  <rcc rId="7665" sId="4">
    <nc r="O52">
      <v>233</v>
    </nc>
  </rcc>
  <rcc rId="7666" sId="4">
    <nc r="O53">
      <v>148</v>
    </nc>
  </rcc>
  <rcc rId="7667" sId="4">
    <nc r="O54">
      <v>575</v>
    </nc>
  </rcc>
  <rcc rId="7668" sId="4">
    <nc r="O55">
      <v>220</v>
    </nc>
  </rcc>
  <rcc rId="7669" sId="4">
    <nc r="O56">
      <v>318</v>
    </nc>
  </rcc>
  <rcc rId="7670" sId="4">
    <nc r="O57">
      <v>247</v>
    </nc>
  </rcc>
  <rcc rId="7671" sId="4">
    <nc r="O58">
      <v>227</v>
    </nc>
  </rcc>
  <rcc rId="7672" sId="4">
    <nc r="O59">
      <v>85</v>
    </nc>
  </rcc>
  <rcc rId="7673" sId="4">
    <nc r="O60">
      <v>182</v>
    </nc>
  </rcc>
  <rcc rId="7674" sId="4">
    <nc r="O61">
      <v>269</v>
    </nc>
  </rcc>
  <rcc rId="7675" sId="4">
    <nc r="O62">
      <v>124</v>
    </nc>
  </rcc>
  <rcc rId="7676" sId="4">
    <nc r="O63">
      <v>90</v>
    </nc>
  </rcc>
  <rcc rId="7677" sId="4">
    <nc r="O64">
      <v>545</v>
    </nc>
  </rcc>
  <rcc rId="7678" sId="4">
    <nc r="O65">
      <v>251</v>
    </nc>
  </rcc>
  <rcc rId="7679" sId="4">
    <nc r="O66">
      <v>90</v>
    </nc>
  </rcc>
  <rcc rId="7680" sId="4">
    <nc r="O67">
      <v>349</v>
    </nc>
  </rcc>
  <rcc rId="7681" sId="4">
    <nc r="O68">
      <v>76</v>
    </nc>
  </rcc>
  <rcc rId="7682" sId="4">
    <nc r="O69">
      <v>1247</v>
    </nc>
  </rcc>
  <rcc rId="7683" sId="4">
    <nc r="O70">
      <v>120</v>
    </nc>
  </rcc>
  <rcc rId="7684" sId="4">
    <nc r="O71">
      <v>5156</v>
    </nc>
  </rcc>
  <rcc rId="7685" sId="4">
    <nc r="O72">
      <v>359</v>
    </nc>
  </rcc>
  <rcc rId="7686" sId="4">
    <nc r="O73">
      <v>255</v>
    </nc>
  </rcc>
  <rcc rId="7687" sId="4">
    <nc r="O74">
      <v>298</v>
    </nc>
  </rcc>
  <rcc rId="7688" sId="4">
    <nc r="O75">
      <v>806</v>
    </nc>
  </rcc>
  <rcc rId="7689" sId="4">
    <nc r="O76">
      <v>122</v>
    </nc>
  </rcc>
  <rcc rId="7690" sId="4">
    <nc r="O77">
      <v>185</v>
    </nc>
  </rcc>
  <rcc rId="7691" sId="4">
    <nc r="O78">
      <v>4027</v>
    </nc>
  </rcc>
  <rcc rId="7692" sId="4">
    <nc r="O79">
      <v>2517</v>
    </nc>
  </rcc>
  <rcc rId="7693" sId="4">
    <nc r="Q2">
      <v>335</v>
    </nc>
  </rcc>
  <rcc rId="7694" sId="4">
    <nc r="Q3">
      <v>143</v>
    </nc>
  </rcc>
  <rcc rId="7695" sId="4">
    <nc r="Q4">
      <v>119</v>
    </nc>
  </rcc>
  <rcc rId="7696" sId="4">
    <nc r="Q5">
      <v>284</v>
    </nc>
  </rcc>
  <rcc rId="7697" sId="4">
    <nc r="Q6">
      <v>100</v>
    </nc>
  </rcc>
  <rcc rId="7698" sId="4">
    <nc r="Q7">
      <v>88</v>
    </nc>
  </rcc>
  <rcc rId="7699" sId="4">
    <nc r="Q8">
      <v>338</v>
    </nc>
  </rcc>
  <rcc rId="7700" sId="4">
    <nc r="Q9">
      <v>56</v>
    </nc>
  </rcc>
  <rcc rId="7701" sId="4">
    <nc r="Q10">
      <v>1158</v>
    </nc>
  </rcc>
  <rcc rId="7702" sId="4">
    <nc r="Q11">
      <v>113</v>
    </nc>
  </rcc>
  <rcc rId="7703" sId="4">
    <nc r="Q12">
      <v>319</v>
    </nc>
  </rcc>
  <rcc rId="7704" sId="4">
    <nc r="Q13">
      <v>437</v>
    </nc>
  </rcc>
  <rcc rId="7705" sId="4">
    <nc r="Q14">
      <v>151</v>
    </nc>
  </rcc>
  <rcc rId="7706" sId="4">
    <nc r="Q15">
      <v>63</v>
    </nc>
  </rcc>
  <rcc rId="7707" sId="4">
    <nc r="Q16">
      <v>191</v>
    </nc>
  </rcc>
  <rcc rId="7708" sId="4">
    <nc r="Q17">
      <v>1976</v>
    </nc>
  </rcc>
  <rcc rId="7709" sId="4">
    <nc r="Q18">
      <v>3922</v>
    </nc>
  </rcc>
  <rcc rId="7710" sId="4">
    <nc r="Q19">
      <v>406</v>
    </nc>
  </rcc>
  <rcc rId="7711" sId="4">
    <nc r="Q20">
      <v>998</v>
    </nc>
  </rcc>
  <rcc rId="7712" sId="4">
    <nc r="Q21">
      <v>365</v>
    </nc>
  </rcc>
  <rcc rId="7713" sId="4">
    <nc r="Q22">
      <v>116</v>
    </nc>
  </rcc>
  <rcc rId="7714" sId="4">
    <nc r="Q23">
      <v>60</v>
    </nc>
  </rcc>
  <rcc rId="7715" sId="4">
    <nc r="Q24">
      <v>352</v>
    </nc>
  </rcc>
  <rcc rId="7716" sId="4">
    <nc r="Q25">
      <v>64</v>
    </nc>
  </rcc>
  <rcc rId="7717" sId="4">
    <nc r="Q26">
      <v>205</v>
    </nc>
  </rcc>
  <rcc rId="7718" sId="4">
    <nc r="Q27">
      <v>178</v>
    </nc>
  </rcc>
  <rcc rId="7719" sId="4">
    <nc r="Q28">
      <v>134</v>
    </nc>
  </rcc>
  <rcc rId="7720" sId="4">
    <nc r="Q29">
      <v>298</v>
    </nc>
  </rcc>
  <rcc rId="7721" sId="4">
    <nc r="Q30">
      <v>1299</v>
    </nc>
  </rcc>
  <rcc rId="7722" sId="4">
    <nc r="Q31">
      <v>346</v>
    </nc>
  </rcc>
  <rcc rId="7723" sId="4">
    <nc r="Q32">
      <v>125</v>
    </nc>
  </rcc>
  <rcc rId="7724" sId="4">
    <nc r="Q33">
      <v>105</v>
    </nc>
  </rcc>
  <rcc rId="7725" sId="4">
    <nc r="Q34">
      <v>116</v>
    </nc>
  </rcc>
  <rcc rId="7726" sId="4">
    <nc r="Q35">
      <v>180</v>
    </nc>
  </rcc>
  <rcc rId="7727" sId="4">
    <nc r="Q36">
      <v>118</v>
    </nc>
  </rcc>
  <rcc rId="7728" sId="4">
    <nc r="Q37">
      <v>385</v>
    </nc>
  </rcc>
  <rcc rId="7729" sId="4">
    <nc r="Q38">
      <v>96</v>
    </nc>
  </rcc>
  <rcc rId="7730" sId="4">
    <nc r="Q39">
      <v>318</v>
    </nc>
  </rcc>
  <rcc rId="7731" sId="4">
    <nc r="Q40">
      <v>384</v>
    </nc>
  </rcc>
  <rcc rId="7732" sId="4">
    <nc r="Q41">
      <v>132</v>
    </nc>
  </rcc>
  <rcc rId="7733" sId="4">
    <nc r="Q42">
      <v>134</v>
    </nc>
  </rcc>
  <rcc rId="7734" sId="4">
    <nc r="Q43">
      <v>87</v>
    </nc>
  </rcc>
  <rcc rId="7735" sId="4">
    <nc r="Q44">
      <v>1859</v>
    </nc>
  </rcc>
  <rcc rId="7736" sId="4">
    <nc r="Q45">
      <v>115</v>
    </nc>
  </rcc>
  <rcc rId="7737" sId="4">
    <nc r="Q46">
      <v>451</v>
    </nc>
  </rcc>
  <rcc rId="7738" sId="4">
    <nc r="Q47">
      <v>201</v>
    </nc>
  </rcc>
  <rcc rId="7739" sId="4">
    <nc r="Q48">
      <v>129</v>
    </nc>
  </rcc>
  <rcc rId="7740" sId="4">
    <nc r="Q49">
      <v>224</v>
    </nc>
  </rcc>
  <rcc rId="7741" sId="4">
    <nc r="Q50">
      <v>247</v>
    </nc>
  </rcc>
  <rcc rId="7742" sId="4">
    <nc r="Q51">
      <v>66</v>
    </nc>
  </rcc>
  <rcc rId="7743" sId="4">
    <nc r="Q52">
      <v>197</v>
    </nc>
  </rcc>
  <rcc rId="7744" sId="4">
    <nc r="Q53">
      <v>183</v>
    </nc>
  </rcc>
  <rcc rId="7745" sId="4">
    <nc r="Q54">
      <v>567</v>
    </nc>
  </rcc>
  <rcc rId="7746" sId="4">
    <nc r="Q55">
      <v>190</v>
    </nc>
  </rcc>
  <rcc rId="7747" sId="4">
    <nc r="Q56">
      <v>304</v>
    </nc>
  </rcc>
  <rcc rId="7748" sId="4">
    <nc r="Q57">
      <v>262</v>
    </nc>
  </rcc>
  <rcc rId="7749" sId="4">
    <nc r="Q58">
      <v>231</v>
    </nc>
  </rcc>
  <rcc rId="7750" sId="4">
    <nc r="Q59">
      <v>82</v>
    </nc>
  </rcc>
  <rcc rId="7751" sId="4">
    <nc r="Q60">
      <v>171</v>
    </nc>
  </rcc>
  <rcc rId="7752" sId="4">
    <nc r="Q61">
      <v>264</v>
    </nc>
  </rcc>
  <rcc rId="7753" sId="4">
    <nc r="Q62">
      <v>105</v>
    </nc>
  </rcc>
  <rcc rId="7754" sId="4">
    <nc r="Q63">
      <v>99</v>
    </nc>
  </rcc>
  <rcc rId="7755" sId="4">
    <nc r="Q64">
      <v>549</v>
    </nc>
  </rcc>
  <rcc rId="7756" sId="4">
    <nc r="Q65">
      <v>251</v>
    </nc>
  </rcc>
  <rcc rId="7757" sId="4">
    <nc r="Q66">
      <v>107</v>
    </nc>
  </rcc>
  <rcc rId="7758" sId="4">
    <nc r="Q67">
      <v>358</v>
    </nc>
  </rcc>
  <rcc rId="7759" sId="4">
    <nc r="Q68">
      <v>84</v>
    </nc>
  </rcc>
  <rcc rId="7760" sId="4">
    <nc r="Q69">
      <v>1363</v>
    </nc>
  </rcc>
  <rcc rId="7761" sId="4">
    <nc r="Q70">
      <v>109</v>
    </nc>
  </rcc>
  <rcc rId="7762" sId="4">
    <nc r="Q71">
      <v>5481</v>
    </nc>
  </rcc>
  <rcc rId="7763" sId="4">
    <nc r="Q72">
      <v>368</v>
    </nc>
  </rcc>
  <rcc rId="7764" sId="4">
    <nc r="Q73">
      <v>226</v>
    </nc>
  </rcc>
  <rcc rId="7765" sId="4">
    <nc r="Q74">
      <v>338</v>
    </nc>
  </rcc>
  <rcc rId="7766" sId="4">
    <nc r="Q75">
      <v>747</v>
    </nc>
  </rcc>
  <rcc rId="7767" sId="4">
    <nc r="Q76">
      <v>111</v>
    </nc>
  </rcc>
  <rcc rId="7768" sId="4">
    <nc r="Q77">
      <v>200</v>
    </nc>
  </rcc>
  <rcc rId="7769" sId="4">
    <nc r="Q78">
      <v>4004</v>
    </nc>
  </rcc>
  <rcc rId="7770" sId="4">
    <nc r="Q79">
      <v>2541</v>
    </nc>
  </rcc>
  <rcc rId="7771" sId="4">
    <nc r="S2">
      <v>323</v>
    </nc>
  </rcc>
  <rcc rId="7772" sId="4">
    <nc r="S3">
      <v>92</v>
    </nc>
  </rcc>
  <rcc rId="7773" sId="4">
    <nc r="S4">
      <v>96</v>
    </nc>
  </rcc>
  <rcc rId="7774" sId="4">
    <nc r="S5">
      <v>304</v>
    </nc>
  </rcc>
  <rcc rId="7775" sId="4">
    <nc r="S6">
      <v>147</v>
    </nc>
  </rcc>
  <rcc rId="7776" sId="4">
    <nc r="S7">
      <v>90</v>
    </nc>
  </rcc>
  <rcc rId="7777" sId="4">
    <nc r="S8">
      <v>366</v>
    </nc>
  </rcc>
  <rcc rId="7778" sId="4">
    <nc r="S9">
      <v>41</v>
    </nc>
  </rcc>
  <rcc rId="7779" sId="4">
    <nc r="S10">
      <v>1154</v>
    </nc>
  </rcc>
  <rcc rId="7780" sId="4">
    <nc r="S11">
      <v>125</v>
    </nc>
  </rcc>
  <rcc rId="7781" sId="4">
    <nc r="S12">
      <v>290</v>
    </nc>
  </rcc>
  <rcc rId="7782" sId="4">
    <nc r="S13">
      <v>428</v>
    </nc>
  </rcc>
  <rcc rId="7783" sId="4">
    <nc r="S14">
      <v>127</v>
    </nc>
  </rcc>
  <rcc rId="7784" sId="4">
    <nc r="S15">
      <v>81</v>
    </nc>
  </rcc>
  <rcc rId="7785" sId="4">
    <nc r="S16">
      <v>206</v>
    </nc>
  </rcc>
  <rcc rId="7786" sId="4">
    <nc r="S17">
      <v>1842</v>
    </nc>
  </rcc>
  <rcc rId="7787" sId="4">
    <nc r="S18">
      <v>4004</v>
    </nc>
  </rcc>
  <rcc rId="7788" sId="4">
    <nc r="S19">
      <v>353</v>
    </nc>
  </rcc>
  <rcc rId="7789" sId="4">
    <nc r="S20">
      <v>1003</v>
    </nc>
  </rcc>
  <rcc rId="7790" sId="4">
    <nc r="S21">
      <v>296</v>
    </nc>
  </rcc>
  <rcc rId="7791" sId="4">
    <nc r="S22">
      <v>125</v>
    </nc>
  </rcc>
  <rcc rId="7792" sId="4">
    <nc r="S23">
      <v>50</v>
    </nc>
  </rcc>
  <rcc rId="7793" sId="4">
    <nc r="S24">
      <v>425</v>
    </nc>
  </rcc>
  <rcc rId="7794" sId="4">
    <nc r="S25">
      <v>68</v>
    </nc>
  </rcc>
  <rcc rId="7795" sId="4">
    <nc r="S26">
      <v>232</v>
    </nc>
  </rcc>
  <rcc rId="7796" sId="4">
    <nc r="S27">
      <v>192</v>
    </nc>
  </rcc>
  <rcc rId="7797" sId="4">
    <nc r="S28">
      <v>119</v>
    </nc>
  </rcc>
  <rcc rId="7798" sId="4">
    <nc r="S29">
      <v>228</v>
    </nc>
  </rcc>
  <rcc rId="7799" sId="4">
    <nc r="S30">
      <v>1357</v>
    </nc>
  </rcc>
  <rcc rId="7800" sId="4">
    <nc r="S31">
      <v>260</v>
    </nc>
  </rcc>
  <rcc rId="7801" sId="4">
    <nc r="S32">
      <v>132</v>
    </nc>
  </rcc>
  <rcc rId="7802" sId="4">
    <nc r="S33">
      <v>110</v>
    </nc>
  </rcc>
  <rcc rId="7803" sId="4">
    <nc r="S34">
      <v>101</v>
    </nc>
  </rcc>
  <rcc rId="7804" sId="4">
    <nc r="S35">
      <v>176</v>
    </nc>
  </rcc>
  <rcc rId="7805" sId="4">
    <nc r="S36">
      <v>122</v>
    </nc>
  </rcc>
  <rcc rId="7806" sId="4">
    <nc r="S37">
      <v>414</v>
    </nc>
  </rcc>
  <rcc rId="7807" sId="4">
    <nc r="S38">
      <v>101</v>
    </nc>
  </rcc>
  <rcc rId="7808" sId="4">
    <nc r="S39">
      <v>342</v>
    </nc>
  </rcc>
  <rcc rId="7809" sId="4">
    <nc r="S40">
      <v>376</v>
    </nc>
  </rcc>
  <rcc rId="7810" sId="4">
    <nc r="S41">
      <v>134</v>
    </nc>
  </rcc>
  <rcc rId="7811" sId="4">
    <nc r="S42">
      <v>134</v>
    </nc>
  </rcc>
  <rcc rId="7812" sId="4">
    <nc r="S43">
      <v>101</v>
    </nc>
  </rcc>
  <rcc rId="7813" sId="4">
    <nc r="S44">
      <v>1786</v>
    </nc>
  </rcc>
  <rcc rId="7814" sId="4">
    <nc r="S45">
      <v>132</v>
    </nc>
  </rcc>
  <rcc rId="7815" sId="4">
    <nc r="S46">
      <v>466</v>
    </nc>
  </rcc>
  <rcc rId="7816" sId="4">
    <nc r="S47">
      <v>160</v>
    </nc>
  </rcc>
  <rcc rId="7817" sId="4">
    <nc r="S48">
      <v>149</v>
    </nc>
  </rcc>
  <rcc rId="7818" sId="4">
    <nc r="S49">
      <v>180</v>
    </nc>
  </rcc>
  <rcc rId="7819" sId="4">
    <nc r="S50">
      <v>222</v>
    </nc>
  </rcc>
  <rcc rId="7820" sId="4">
    <nc r="S51">
      <v>58</v>
    </nc>
  </rcc>
  <rcc rId="7821" sId="4">
    <nc r="S52">
      <v>220</v>
    </nc>
  </rcc>
  <rcc rId="7822" sId="4">
    <nc r="S53">
      <v>153</v>
    </nc>
  </rcc>
  <rcc rId="7823" sId="4">
    <nc r="S54">
      <v>550</v>
    </nc>
  </rcc>
  <rcc rId="7824" sId="4">
    <nc r="S55">
      <v>216</v>
    </nc>
  </rcc>
  <rcc rId="7825" sId="4">
    <nc r="S56">
      <v>326</v>
    </nc>
  </rcc>
  <rcc rId="7826" sId="4">
    <nc r="S57">
      <v>265</v>
    </nc>
  </rcc>
  <rcc rId="7827" sId="4">
    <nc r="S58">
      <v>237</v>
    </nc>
  </rcc>
  <rcc rId="7828" sId="4">
    <nc r="S59">
      <v>81</v>
    </nc>
  </rcc>
  <rcc rId="7829" sId="4">
    <nc r="S60">
      <v>188</v>
    </nc>
  </rcc>
  <rcc rId="7830" sId="4">
    <nc r="S61">
      <v>230</v>
    </nc>
  </rcc>
  <rcc rId="7831" sId="4">
    <nc r="S62">
      <v>127</v>
    </nc>
  </rcc>
  <rcc rId="7832" sId="4">
    <nc r="S63">
      <v>93</v>
    </nc>
  </rcc>
  <rcc rId="7833" sId="4">
    <nc r="S64">
      <v>532</v>
    </nc>
  </rcc>
  <rcc rId="7834" sId="4">
    <nc r="S65">
      <v>253</v>
    </nc>
  </rcc>
  <rcc rId="7835" sId="4">
    <nc r="S66">
      <v>95</v>
    </nc>
  </rcc>
  <rcc rId="7836" sId="4">
    <nc r="S67">
      <v>349</v>
    </nc>
  </rcc>
  <rcc rId="7837" sId="4">
    <nc r="S68">
      <v>81</v>
    </nc>
  </rcc>
  <rcc rId="7838" sId="4">
    <nc r="S69">
      <v>1257</v>
    </nc>
  </rcc>
  <rcc rId="7839" sId="4">
    <nc r="S70">
      <v>123</v>
    </nc>
  </rcc>
  <rcc rId="7840" sId="4">
    <nc r="S71">
      <v>5223</v>
    </nc>
  </rcc>
  <rcc rId="7841" sId="4">
    <nc r="S72">
      <v>319</v>
    </nc>
  </rcc>
  <rcc rId="7842" sId="4">
    <nc r="S73">
      <v>268</v>
    </nc>
  </rcc>
  <rcc rId="7843" sId="4">
    <nc r="S74">
      <v>302</v>
    </nc>
  </rcc>
  <rcc rId="7844" sId="4">
    <nc r="S75">
      <v>813</v>
    </nc>
  </rcc>
  <rcc rId="7845" sId="4">
    <nc r="S76">
      <v>123</v>
    </nc>
  </rcc>
  <rcc rId="7846" sId="4">
    <nc r="S77">
      <v>189</v>
    </nc>
  </rcc>
  <rcc rId="7847" sId="4">
    <nc r="S78">
      <v>4010</v>
    </nc>
  </rcc>
  <rcc rId="7848" sId="4">
    <nc r="S79">
      <v>2469</v>
    </nc>
  </rcc>
  <rcc rId="7849" sId="4">
    <nc r="U2">
      <v>362</v>
    </nc>
  </rcc>
  <rcc rId="7850" sId="4">
    <nc r="U3">
      <v>134</v>
    </nc>
  </rcc>
  <rcc rId="7851" sId="4">
    <nc r="U4">
      <v>117</v>
    </nc>
  </rcc>
  <rcc rId="7852" sId="4">
    <nc r="U5">
      <v>287</v>
    </nc>
  </rcc>
  <rcc rId="7853" sId="4">
    <nc r="U6">
      <v>99</v>
    </nc>
  </rcc>
  <rcc rId="7854" sId="4">
    <nc r="U7">
      <v>83</v>
    </nc>
  </rcc>
  <rcc rId="7855" sId="4">
    <nc r="U8">
      <v>330</v>
    </nc>
  </rcc>
  <rcc rId="7856" sId="4">
    <nc r="U9">
      <v>51</v>
    </nc>
  </rcc>
  <rcc rId="7857" sId="4">
    <nc r="U10">
      <v>1109</v>
    </nc>
  </rcc>
  <rcc rId="7858" sId="4">
    <nc r="U11">
      <v>117</v>
    </nc>
  </rcc>
  <rcc rId="7859" sId="4">
    <nc r="U12">
      <v>317</v>
    </nc>
  </rcc>
  <rcc rId="7860" sId="4">
    <nc r="U13">
      <v>392</v>
    </nc>
  </rcc>
  <rcc rId="7861" sId="4">
    <nc r="U14">
      <v>149</v>
    </nc>
  </rcc>
  <rcc rId="7862" sId="4">
    <nc r="U15">
      <v>60</v>
    </nc>
  </rcc>
  <rcc rId="7863" sId="4">
    <nc r="U16">
      <v>183</v>
    </nc>
  </rcc>
  <rcc rId="7864" sId="4">
    <nc r="U17">
      <v>1777</v>
    </nc>
  </rcc>
  <rcc rId="7865" sId="4">
    <nc r="U18">
      <v>3407</v>
    </nc>
  </rcc>
  <rcc rId="7866" sId="4">
    <nc r="U19">
      <v>413</v>
    </nc>
  </rcc>
  <rcc rId="7867" sId="4">
    <nc r="U20">
      <v>933</v>
    </nc>
  </rcc>
  <rcc rId="7868" sId="4">
    <nc r="U21">
      <v>356</v>
    </nc>
  </rcc>
  <rcc rId="7869" sId="4">
    <nc r="U22">
      <v>119</v>
    </nc>
  </rcc>
  <rcc rId="7870" sId="4">
    <nc r="U23">
      <v>58</v>
    </nc>
  </rcc>
  <rcc rId="7871" sId="4">
    <nc r="U24">
      <v>346</v>
    </nc>
  </rcc>
  <rcc rId="7872" sId="4">
    <nc r="U25">
      <v>54</v>
    </nc>
  </rcc>
  <rcc rId="7873" sId="4">
    <nc r="U26">
      <v>205</v>
    </nc>
  </rcc>
  <rcc rId="7874" sId="4">
    <nc r="U27">
      <v>170</v>
    </nc>
  </rcc>
  <rcc rId="7875" sId="4">
    <nc r="U28">
      <v>129</v>
    </nc>
  </rcc>
  <rcc rId="7876" sId="4">
    <nc r="U29">
      <v>293</v>
    </nc>
  </rcc>
  <rcc rId="7877" sId="4">
    <nc r="U30">
      <v>1202</v>
    </nc>
  </rcc>
  <rcc rId="7878" sId="4">
    <nc r="U31">
      <v>355</v>
    </nc>
  </rcc>
  <rcc rId="7879" sId="4">
    <nc r="U32">
      <v>127</v>
    </nc>
  </rcc>
  <rcc rId="7880" sId="4">
    <nc r="U33">
      <v>92</v>
    </nc>
  </rcc>
  <rcc rId="7881" sId="4">
    <nc r="U34">
      <v>128</v>
    </nc>
  </rcc>
  <rcc rId="7882" sId="4">
    <nc r="U35">
      <v>182</v>
    </nc>
  </rcc>
  <rcc rId="7883" sId="4">
    <nc r="U36">
      <v>112</v>
    </nc>
  </rcc>
  <rcc rId="7884" sId="4">
    <nc r="U37">
      <v>356</v>
    </nc>
  </rcc>
  <rcc rId="7885" sId="4">
    <nc r="U38">
      <v>106</v>
    </nc>
  </rcc>
  <rcc rId="7886" sId="4">
    <nc r="U39">
      <v>310</v>
    </nc>
  </rcc>
  <rcc rId="7887" sId="4">
    <nc r="U40">
      <v>377</v>
    </nc>
  </rcc>
  <rcc rId="7888" sId="4">
    <nc r="U41">
      <v>129</v>
    </nc>
  </rcc>
  <rcc rId="7889" sId="4">
    <nc r="U42">
      <v>119</v>
    </nc>
  </rcc>
  <rcc rId="7890" sId="4">
    <nc r="U43">
      <v>86</v>
    </nc>
  </rcc>
  <rcc rId="7891" sId="4">
    <nc r="U44">
      <v>1837</v>
    </nc>
  </rcc>
  <rcc rId="7892" sId="4">
    <nc r="U45">
      <v>115</v>
    </nc>
  </rcc>
  <rcc rId="7893" sId="4">
    <nc r="U46">
      <v>417</v>
    </nc>
  </rcc>
  <rcc rId="7894" sId="4">
    <nc r="U47">
      <v>188</v>
    </nc>
  </rcc>
  <rcc rId="7895" sId="4">
    <nc r="U48">
      <v>136</v>
    </nc>
  </rcc>
  <rcc rId="7896" sId="4">
    <nc r="U49">
      <v>216</v>
    </nc>
  </rcc>
  <rcc rId="7897" sId="4">
    <nc r="U50">
      <v>248</v>
    </nc>
  </rcc>
  <rcc rId="7898" sId="4">
    <nc r="U51">
      <v>64</v>
    </nc>
  </rcc>
  <rcc rId="7899" sId="4">
    <nc r="U52">
      <v>201</v>
    </nc>
  </rcc>
  <rcc rId="7900" sId="4">
    <nc r="U53">
      <v>186</v>
    </nc>
  </rcc>
  <rcc rId="7901" sId="4">
    <nc r="U54">
      <v>580</v>
    </nc>
  </rcc>
  <rcc rId="7902" sId="4">
    <nc r="U55">
      <v>183</v>
    </nc>
  </rcc>
  <rcc rId="7903" sId="4">
    <nc r="U56">
      <v>296</v>
    </nc>
  </rcc>
  <rcc rId="7904" sId="4">
    <nc r="U57">
      <v>253</v>
    </nc>
  </rcc>
  <rcc rId="7905" sId="4">
    <nc r="U58">
      <v>216</v>
    </nc>
  </rcc>
  <rcc rId="7906" sId="4">
    <nc r="U59">
      <v>90</v>
    </nc>
  </rcc>
  <rcc rId="7907" sId="4">
    <nc r="U60">
      <v>169</v>
    </nc>
  </rcc>
  <rcc rId="7908" sId="4">
    <nc r="U61">
      <v>272</v>
    </nc>
  </rcc>
  <rcc rId="7909" sId="4">
    <nc r="U62">
      <v>103</v>
    </nc>
  </rcc>
  <rcc rId="7910" sId="4">
    <nc r="U63">
      <v>99</v>
    </nc>
  </rcc>
  <rcc rId="7911" sId="4">
    <nc r="U64">
      <v>535</v>
    </nc>
  </rcc>
  <rcc rId="7912" sId="4">
    <nc r="U65">
      <v>254</v>
    </nc>
  </rcc>
  <rcc rId="7913" sId="4">
    <nc r="U66">
      <v>111</v>
    </nc>
  </rcc>
  <rcc rId="7914" sId="4">
    <nc r="U67">
      <v>370</v>
    </nc>
  </rcc>
  <rcc rId="7915" sId="4">
    <nc r="U68">
      <v>82</v>
    </nc>
  </rcc>
  <rcc rId="7916" sId="4">
    <nc r="U69">
      <v>1241</v>
    </nc>
  </rcc>
  <rcc rId="7917" sId="4">
    <nc r="U70">
      <v>106</v>
    </nc>
  </rcc>
  <rcc rId="7918" sId="4">
    <nc r="U71">
      <v>4936</v>
    </nc>
  </rcc>
  <rcc rId="7919" sId="4">
    <nc r="U72">
      <v>343</v>
    </nc>
  </rcc>
  <rcc rId="7920" sId="4">
    <nc r="U73">
      <v>212</v>
    </nc>
  </rcc>
  <rcc rId="7921" sId="4">
    <nc r="U74">
      <v>350</v>
    </nc>
  </rcc>
  <rcc rId="7922" sId="4">
    <nc r="U75">
      <v>630</v>
    </nc>
  </rcc>
  <rcc rId="7923" sId="4">
    <nc r="U76">
      <v>107</v>
    </nc>
  </rcc>
  <rcc rId="7924" sId="4">
    <nc r="U77">
      <v>192</v>
    </nc>
  </rcc>
  <rcc rId="7925" sId="4">
    <nc r="U78">
      <v>3484</v>
    </nc>
  </rcc>
  <rcc rId="7926" sId="4">
    <nc r="U79">
      <v>2364</v>
    </nc>
  </rcc>
  <rcc rId="7927" sId="4">
    <nc r="W2">
      <v>360</v>
    </nc>
  </rcc>
  <rcc rId="7928" sId="4">
    <nc r="W3">
      <v>94</v>
    </nc>
  </rcc>
  <rcc rId="7929" sId="4">
    <nc r="W4">
      <v>106</v>
    </nc>
  </rcc>
  <rcc rId="7930" sId="4">
    <nc r="W5">
      <v>301</v>
    </nc>
  </rcc>
  <rcc rId="7931" sId="4">
    <nc r="W6">
      <v>151</v>
    </nc>
  </rcc>
  <rcc rId="7932" sId="4">
    <nc r="W7">
      <v>85</v>
    </nc>
  </rcc>
  <rcc rId="7933" sId="4">
    <nc r="W8">
      <v>365</v>
    </nc>
  </rcc>
  <rcc rId="7934" sId="4">
    <nc r="W9">
      <v>39</v>
    </nc>
  </rcc>
  <rcc rId="7935" sId="4">
    <nc r="W10">
      <v>1066</v>
    </nc>
  </rcc>
  <rcc rId="7936" sId="4">
    <nc r="W11">
      <v>120</v>
    </nc>
  </rcc>
  <rcc rId="7937" sId="4">
    <nc r="W12">
      <v>299</v>
    </nc>
  </rcc>
  <rcc rId="7938" sId="4">
    <nc r="W13">
      <v>424</v>
    </nc>
  </rcc>
  <rcc rId="7939" sId="4">
    <nc r="W14">
      <v>122</v>
    </nc>
  </rcc>
  <rcc rId="7940" sId="4">
    <nc r="W15">
      <v>70</v>
    </nc>
  </rcc>
  <rcc rId="7941" sId="4">
    <nc r="W16">
      <v>209</v>
    </nc>
  </rcc>
  <rcc rId="7942" sId="4">
    <nc r="W17">
      <v>1811</v>
    </nc>
  </rcc>
  <rcc rId="7943" sId="4">
    <nc r="W18">
      <v>4038</v>
    </nc>
  </rcc>
  <rcc rId="7944" sId="4">
    <nc r="W19">
      <v>361</v>
    </nc>
  </rcc>
  <rcc rId="7945" sId="4">
    <nc r="W20">
      <v>1092</v>
    </nc>
  </rcc>
  <rcc rId="7946" sId="4">
    <nc r="W21">
      <v>333</v>
    </nc>
  </rcc>
  <rcc rId="7947" sId="4">
    <nc r="W22">
      <v>144</v>
    </nc>
  </rcc>
  <rcc rId="7948" sId="4">
    <nc r="W23">
      <v>52</v>
    </nc>
  </rcc>
  <rcc rId="7949" sId="4">
    <nc r="W24">
      <v>417</v>
    </nc>
  </rcc>
  <rcc rId="7950" sId="4">
    <nc r="W25">
      <v>69</v>
    </nc>
  </rcc>
  <rcc rId="7951" sId="4">
    <nc r="W26">
      <v>228</v>
    </nc>
  </rcc>
  <rcc rId="7952" sId="4">
    <nc r="W27">
      <v>204</v>
    </nc>
  </rcc>
  <rcc rId="7953" sId="4">
    <nc r="W28">
      <v>119</v>
    </nc>
  </rcc>
  <rcc rId="7954" sId="4">
    <nc r="W29">
      <v>291</v>
    </nc>
  </rcc>
  <rcc rId="7955" sId="4">
    <nc r="W30">
      <v>1310</v>
    </nc>
  </rcc>
  <rcc rId="7956" sId="4">
    <nc r="W31">
      <v>302</v>
    </nc>
  </rcc>
  <rcc rId="7957" sId="4">
    <nc r="W32">
      <v>139</v>
    </nc>
  </rcc>
  <rcc rId="7958" sId="4">
    <nc r="W33">
      <v>132</v>
    </nc>
  </rcc>
  <rcc rId="7959" sId="4">
    <nc r="W34">
      <v>100</v>
    </nc>
  </rcc>
  <rcc rId="7960" sId="4">
    <nc r="W35">
      <v>183</v>
    </nc>
  </rcc>
  <rcc rId="7961" sId="4">
    <nc r="W36">
      <v>127</v>
    </nc>
  </rcc>
  <rcc rId="7962" sId="4">
    <nc r="W37">
      <v>396</v>
    </nc>
  </rcc>
  <rcc rId="7963" sId="4">
    <nc r="W38">
      <v>102</v>
    </nc>
  </rcc>
  <rcc rId="7964" sId="4">
    <nc r="W39">
      <v>335</v>
    </nc>
  </rcc>
  <rcc rId="7965" sId="4">
    <nc r="W40">
      <v>401</v>
    </nc>
  </rcc>
  <rcc rId="7966" sId="4">
    <nc r="W41">
      <v>126</v>
    </nc>
  </rcc>
  <rcc rId="7967" sId="4">
    <nc r="W42">
      <v>136</v>
    </nc>
  </rcc>
  <rcc rId="7968" sId="4">
    <nc r="W43">
      <v>102</v>
    </nc>
  </rcc>
  <rcc rId="7969" sId="4">
    <nc r="W44">
      <v>1770</v>
    </nc>
  </rcc>
  <rcc rId="7970" sId="4">
    <nc r="W45">
      <v>104</v>
    </nc>
  </rcc>
  <rcc rId="7971" sId="4">
    <nc r="W46">
      <v>468</v>
    </nc>
  </rcc>
  <rcc rId="7972" sId="4">
    <nc r="W47">
      <v>167</v>
    </nc>
  </rcc>
  <rcc rId="7973" sId="4">
    <nc r="W48">
      <v>142</v>
    </nc>
  </rcc>
  <rcc rId="7974" sId="4">
    <nc r="W49">
      <v>206</v>
    </nc>
  </rcc>
  <rcc rId="7975" sId="4">
    <nc r="W50">
      <v>233</v>
    </nc>
  </rcc>
  <rcc rId="7976" sId="4">
    <nc r="W51">
      <v>60</v>
    </nc>
  </rcc>
  <rcc rId="7977" sId="4">
    <nc r="W52">
      <v>228</v>
    </nc>
  </rcc>
  <rcc rId="7978" sId="4">
    <nc r="W53">
      <v>152</v>
    </nc>
  </rcc>
  <rcc rId="7979" sId="4">
    <nc r="W54">
      <v>572</v>
    </nc>
  </rcc>
  <rcc rId="7980" sId="4">
    <nc r="W55">
      <v>204</v>
    </nc>
  </rcc>
  <rcc rId="7981" sId="4">
    <nc r="W56">
      <v>355</v>
    </nc>
  </rcc>
  <rcc rId="7982" sId="4">
    <nc r="W57">
      <v>262</v>
    </nc>
  </rcc>
  <rcc rId="7983" sId="4">
    <nc r="W58">
      <v>224</v>
    </nc>
  </rcc>
  <rcc rId="7984" sId="4">
    <nc r="W59">
      <v>86</v>
    </nc>
  </rcc>
  <rcc rId="7985" sId="4">
    <nc r="W60">
      <v>183</v>
    </nc>
  </rcc>
  <rcc rId="7986" sId="4">
    <nc r="W61">
      <v>256</v>
    </nc>
  </rcc>
  <rcc rId="7987" sId="4">
    <nc r="W62">
      <v>117</v>
    </nc>
  </rcc>
  <rcc rId="7988" sId="4">
    <nc r="W63">
      <v>94</v>
    </nc>
  </rcc>
  <rcc rId="7989" sId="4">
    <nc r="W64">
      <v>533</v>
    </nc>
  </rcc>
  <rcc rId="7990" sId="4">
    <nc r="W65">
      <v>245</v>
    </nc>
  </rcc>
  <rcc rId="7991" sId="4">
    <nc r="W66">
      <v>87</v>
    </nc>
  </rcc>
  <rcc rId="7992" sId="4">
    <nc r="W67">
      <v>337</v>
    </nc>
  </rcc>
  <rcc rId="7993" sId="4">
    <nc r="W68">
      <v>82</v>
    </nc>
  </rcc>
  <rcc rId="7994" sId="4">
    <nc r="W69">
      <v>1275</v>
    </nc>
  </rcc>
  <rcc rId="7995" sId="4">
    <nc r="W70">
      <v>111</v>
    </nc>
  </rcc>
  <rcc rId="7996" sId="4">
    <nc r="W71">
      <v>4770</v>
    </nc>
  </rcc>
  <rcc rId="7997" sId="4">
    <nc r="W72">
      <v>364</v>
    </nc>
  </rcc>
  <rcc rId="7998" sId="4">
    <nc r="W73">
      <v>256</v>
    </nc>
  </rcc>
  <rcc rId="7999" sId="4">
    <nc r="W74">
      <v>284</v>
    </nc>
  </rcc>
  <rcc rId="8000" sId="4">
    <nc r="W75">
      <v>733</v>
    </nc>
  </rcc>
  <rcc rId="8001" sId="4">
    <nc r="W76">
      <v>113</v>
    </nc>
  </rcc>
  <rcc rId="8002" sId="4">
    <nc r="W77">
      <v>171</v>
    </nc>
  </rcc>
  <rcc rId="8003" sId="4">
    <nc r="W78">
      <v>3912</v>
    </nc>
  </rcc>
  <rcc rId="8004" sId="4">
    <nc r="W79">
      <v>2467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A030D3C-92EE-4DAF-ABAC-228947DF045D}" action="delete"/>
  <rdn rId="0" localSheetId="1" customView="1" name="Z_1A030D3C_92EE_4DAF_ABAC_228947DF045D_.wvu.FilterData" hidden="1" oldHidden="1">
    <formula>'CV Rotina &lt;2A - procedência'!$A$1:$X$86</formula>
    <oldFormula>'CV Rotina &lt;2A - procedência'!$A$1:$X$86</oldFormula>
  </rdn>
  <rdn rId="0" localSheetId="2" customView="1" name="Z_1A030D3C_92EE_4DAF_ABAC_228947DF045D_.wvu.FilterData" hidden="1" oldHidden="1">
    <formula>'CV Rotina &lt;2A - residência'!$A$1:$X$86</formula>
    <oldFormula>'CV Rotina &lt;2A - residência'!$A$1:$X$86</oldFormula>
  </rdn>
  <rdn rId="0" localSheetId="3" customView="1" name="Z_1A030D3C_92EE_4DAF_ABAC_228947DF045D_.wvu.FilterData" hidden="1" oldHidden="1">
    <formula>'CV REF 1A e 4A - procedência'!$A$1:$X$79</formula>
    <oldFormula>'CV REF 1A e 4A - procedência'!$A$1:$X$79</oldFormula>
  </rdn>
  <rdn rId="0" localSheetId="4" customView="1" name="Z_1A030D3C_92EE_4DAF_ABAC_228947DF045D_.wvu.FilterData" hidden="1" oldHidden="1">
    <formula>'CV REF 1A e 4A - residência'!$A$1:$X$79</formula>
    <oldFormula>'CV REF 1A e 4A - residência'!$A$1:$X$79</oldFormula>
  </rdn>
  <rdn rId="0" localSheetId="6" customView="1" name="Z_1A030D3C_92EE_4DAF_ABAC_228947DF045D_.wvu.FilterData" hidden="1" oldHidden="1">
    <formula>'Cobert. HPV 2023'!$A$1:$F$80</formula>
    <oldFormula>'Cobert. HPV 2023'!$A$1:$F$80</oldFormula>
  </rdn>
  <rcv guid="{1A030D3C-92EE-4DAF-ABAC-228947DF045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5" xfDxf="1" dxf="1" numFmtId="4">
    <nc r="C2">
      <v>90.62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2" sId="5" xfDxf="1" dxf="1" numFmtId="4">
    <nc r="C3">
      <v>108.86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" sId="5" xfDxf="1" dxf="1" numFmtId="4">
    <nc r="C4">
      <v>65.78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" sId="5" xfDxf="1" dxf="1" numFmtId="4">
    <nc r="C5">
      <v>96.89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" sId="5" xfDxf="1" dxf="1" numFmtId="4">
    <nc r="C6">
      <v>66.099999999999994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" sId="5" xfDxf="1" dxf="1" numFmtId="4">
    <nc r="C7">
      <v>117.58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" sId="5" xfDxf="1" dxf="1" numFmtId="4">
    <nc r="C8">
      <v>94.19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8" sId="5" xfDxf="1" dxf="1" numFmtId="4">
    <nc r="C9">
      <v>41.83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9" sId="5" xfDxf="1" dxf="1" numFmtId="4">
    <nc r="C10">
      <v>82.83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0" sId="5" xfDxf="1" dxf="1" numFmtId="4">
    <nc r="C11">
      <v>68.66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1" sId="5" xfDxf="1" dxf="1" numFmtId="4">
    <nc r="C12">
      <v>81.88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2" sId="5" xfDxf="1" dxf="1" numFmtId="4">
    <nc r="C13">
      <v>76.86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3" sId="5" xfDxf="1" dxf="1" numFmtId="4">
    <nc r="C14">
      <v>65.489999999999995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4" sId="5" xfDxf="1" dxf="1" numFmtId="4">
    <nc r="C15">
      <v>44.22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5" sId="5" xfDxf="1" dxf="1" numFmtId="4">
    <nc r="C16">
      <v>97.73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6" sId="5" xfDxf="1" dxf="1" numFmtId="4">
    <nc r="C17">
      <v>78.239999999999995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7" sId="5" xfDxf="1" dxf="1" numFmtId="4">
    <nc r="C18">
      <v>71.819999999999993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8" sId="5" xfDxf="1" dxf="1" numFmtId="4">
    <nc r="C19">
      <v>87.46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9" sId="5" xfDxf="1" dxf="1" numFmtId="4">
    <nc r="C20">
      <v>59.74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0" sId="5" xfDxf="1" dxf="1" numFmtId="4">
    <nc r="C21">
      <v>56.38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1" sId="5" xfDxf="1" dxf="1" numFmtId="4">
    <nc r="C22">
      <v>88.15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2" sId="5" xfDxf="1" dxf="1" numFmtId="4">
    <nc r="C23">
      <v>92.06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3" sId="5" xfDxf="1" dxf="1" numFmtId="4">
    <nc r="C24">
      <v>107.58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4" sId="5" xfDxf="1" dxf="1" numFmtId="4">
    <nc r="C25">
      <v>107.14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5" sId="5" xfDxf="1" dxf="1" numFmtId="4">
    <nc r="C26">
      <v>90.02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6" sId="5" xfDxf="1" dxf="1" numFmtId="4">
    <nc r="C27">
      <v>58.64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7" sId="5" xfDxf="1" dxf="1" numFmtId="4">
    <nc r="C28">
      <v>73.59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8" sId="5" xfDxf="1" dxf="1" numFmtId="4">
    <nc r="C29">
      <v>75.55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9" sId="5" xfDxf="1" dxf="1" numFmtId="4">
    <nc r="C30">
      <v>73.22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0" sId="5" xfDxf="1" dxf="1" numFmtId="4">
    <nc r="C31">
      <v>99.59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1" sId="5" xfDxf="1" dxf="1" numFmtId="4">
    <nc r="C32">
      <v>81.77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2" sId="5" xfDxf="1" dxf="1" numFmtId="4">
    <nc r="C33">
      <v>98.62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3" sId="5" xfDxf="1" dxf="1" numFmtId="4">
    <nc r="C34">
      <v>81.67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4" sId="5" xfDxf="1" dxf="1" numFmtId="4">
    <nc r="C35">
      <v>68.91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5" sId="5" xfDxf="1" dxf="1" numFmtId="4">
    <nc r="C36">
      <v>96.75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6" sId="5" xfDxf="1" dxf="1" numFmtId="4">
    <nc r="C37">
      <v>85.98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7" sId="5" xfDxf="1" dxf="1" numFmtId="4">
    <nc r="C38">
      <v>85.64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8" sId="5" xfDxf="1" dxf="1" numFmtId="4">
    <nc r="C39">
      <v>78.459999999999994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9" sId="5" xfDxf="1" dxf="1" numFmtId="4">
    <nc r="C40">
      <v>78.260000000000005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0" sId="5" xfDxf="1" dxf="1" numFmtId="4">
    <nc r="C41">
      <v>101.6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1" sId="5" xfDxf="1" dxf="1" numFmtId="4">
    <nc r="C42">
      <v>77.7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2" sId="5" xfDxf="1" dxf="1" numFmtId="4">
    <nc r="C43">
      <v>99.29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3" sId="5" xfDxf="1" dxf="1" numFmtId="4">
    <nc r="C44">
      <v>71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4" sId="5" xfDxf="1" dxf="1" numFmtId="4">
    <nc r="C45">
      <v>87.7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5" sId="5" xfDxf="1" dxf="1" numFmtId="4">
    <nc r="C46">
      <v>106.94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6" sId="5" xfDxf="1" dxf="1" numFmtId="4">
    <nc r="C47">
      <v>99.43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7" sId="5" xfDxf="1" dxf="1" numFmtId="4">
    <nc r="C48">
      <v>97.4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8" sId="5" xfDxf="1" dxf="1" numFmtId="4">
    <nc r="C49">
      <v>81.88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9" sId="5" xfDxf="1" dxf="1" numFmtId="4">
    <nc r="C50">
      <v>102.18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0" sId="5" xfDxf="1" dxf="1" numFmtId="4">
    <nc r="C51">
      <v>88.75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1" sId="5" xfDxf="1" dxf="1" numFmtId="4">
    <nc r="C52">
      <v>75.53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2" sId="5" xfDxf="1" dxf="1" numFmtId="4">
    <nc r="C53">
      <v>79.64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3" sId="5" xfDxf="1" dxf="1" numFmtId="4">
    <nc r="C54">
      <v>45.89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4" sId="5" xfDxf="1" dxf="1" numFmtId="4">
    <nc r="C55">
      <v>70.72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5" sId="5" xfDxf="1" dxf="1" numFmtId="4">
    <nc r="C56">
      <v>53.6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6" sId="5" xfDxf="1" dxf="1" numFmtId="4">
    <nc r="C57">
      <v>62.11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7" sId="5" xfDxf="1" dxf="1" numFmtId="4">
    <nc r="C58">
      <v>70.05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8" sId="5" xfDxf="1" dxf="1" numFmtId="4">
    <nc r="C59">
      <v>84.35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9" sId="5" xfDxf="1" dxf="1" numFmtId="4">
    <nc r="C60">
      <v>133.5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0" sId="5" xfDxf="1" dxf="1" numFmtId="4">
    <nc r="C61">
      <v>99.12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1" sId="5" xfDxf="1" dxf="1" numFmtId="4">
    <nc r="C62">
      <v>78.569999999999993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2" sId="5" xfDxf="1" dxf="1" numFmtId="4">
    <nc r="C63">
      <v>63.57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3" sId="5" xfDxf="1" dxf="1" numFmtId="4">
    <nc r="C64">
      <v>94.93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4" sId="5" xfDxf="1" dxf="1" numFmtId="4">
    <nc r="C65">
      <v>97.07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5" sId="5" xfDxf="1" dxf="1" numFmtId="4">
    <nc r="C66">
      <v>89.65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6" sId="5" xfDxf="1" dxf="1" numFmtId="4">
    <nc r="C67">
      <v>54.21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7" sId="5" xfDxf="1" dxf="1" numFmtId="4">
    <nc r="C68">
      <v>94.8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8" sId="5" xfDxf="1" dxf="1" numFmtId="4">
    <nc r="C69">
      <v>68.56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9" sId="5" xfDxf="1" dxf="1" numFmtId="4">
    <nc r="C70">
      <v>80.31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0" sId="5" xfDxf="1" dxf="1" numFmtId="4">
    <nc r="C71">
      <v>69.06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1" sId="5" xfDxf="1" dxf="1" numFmtId="4">
    <nc r="C72">
      <v>64.67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2" sId="5" xfDxf="1" dxf="1" numFmtId="4">
    <nc r="C73">
      <v>86.41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3" sId="5" xfDxf="1" dxf="1" numFmtId="4">
    <nc r="C74">
      <v>70.81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4" sId="5" xfDxf="1" dxf="1" numFmtId="4">
    <nc r="C75">
      <v>73.459999999999994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5" sId="5" xfDxf="1" dxf="1" numFmtId="4">
    <nc r="C76">
      <v>107.69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6" sId="5" xfDxf="1" dxf="1" numFmtId="4">
    <nc r="C77">
      <v>100.29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7" sId="5" xfDxf="1" dxf="1" numFmtId="4">
    <nc r="C78">
      <v>76.09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8" sId="5" xfDxf="1" dxf="1" numFmtId="4">
    <nc r="C79">
      <v>72.069999999999993</v>
    </nc>
    <ndxf>
      <numFmt numFmtId="2" formatCode="0.00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ndxf>
  </rcc>
  <rcc rId="79" sId="5">
    <oc r="A86" t="inlineStr">
      <is>
        <t>*Dados de maio/2022 a outubro/2023 extraídos do Vacina e Confia em 09/11/2023</t>
      </is>
    </oc>
    <nc r="A86" t="inlineStr">
      <is>
        <t>*Dados de maio/2022 a novembro/2023 extraídos do Vacina e Confia em 01/12/2023</t>
      </is>
    </nc>
  </rcc>
  <rcc rId="80" sId="5" numFmtId="4">
    <nc r="C80">
      <v>75.17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" sId="6" xfDxf="1" dxf="1" numFmtId="4">
    <nc r="C2">
      <v>99.87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" sId="6" xfDxf="1" dxf="1" numFmtId="4">
    <nc r="D2">
      <v>87.18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" sId="6" xfDxf="1" dxf="1" numFmtId="4">
    <nc r="E2">
      <v>99.52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" sId="6" xfDxf="1" dxf="1" numFmtId="4">
    <nc r="F2">
      <v>68.05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" sId="6" xfDxf="1" dxf="1" numFmtId="4">
    <nc r="C3">
      <v>111.35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" sId="6" xfDxf="1" dxf="1" numFmtId="4">
    <nc r="D3">
      <v>96.02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" sId="6" xfDxf="1" dxf="1" numFmtId="4">
    <nc r="E3">
      <v>92.4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" sId="6" xfDxf="1" dxf="1" numFmtId="4">
    <nc r="F3">
      <v>68.09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" sId="6" xfDxf="1" dxf="1" numFmtId="4">
    <nc r="C4">
      <v>70.040000000000006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" sId="6" xfDxf="1" dxf="1" numFmtId="4">
    <nc r="D4">
      <v>67.2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" sId="6" xfDxf="1" dxf="1" numFmtId="4">
    <nc r="E4">
      <v>77.760000000000005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" sId="6" xfDxf="1" dxf="1" numFmtId="4">
    <nc r="F4">
      <v>55.05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" sId="6" xfDxf="1" dxf="1" numFmtId="4">
    <nc r="C5">
      <v>89.74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" sId="6" xfDxf="1" dxf="1" numFmtId="4">
    <nc r="D5">
      <v>78.69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" sId="6" xfDxf="1" dxf="1" numFmtId="4">
    <nc r="E5">
      <v>70.069999999999993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" sId="6" xfDxf="1" dxf="1" numFmtId="4">
    <nc r="F5">
      <v>66.75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" sId="6" xfDxf="1" dxf="1" numFmtId="4">
    <nc r="C6">
      <v>94.19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" sId="6" xfDxf="1" dxf="1" numFmtId="4">
    <nc r="D6">
      <v>87.62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" sId="6" xfDxf="1" dxf="1" numFmtId="4">
    <nc r="E6">
      <v>65.650000000000006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" sId="6" xfDxf="1" dxf="1" numFmtId="4">
    <nc r="F6">
      <v>77.959999999999994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" sId="6" xfDxf="1" dxf="1" numFmtId="4">
    <nc r="C7">
      <v>110.97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" sId="6" xfDxf="1" dxf="1" numFmtId="4">
    <nc r="D7">
      <v>103.21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" sId="6" xfDxf="1" dxf="1" numFmtId="4">
    <nc r="E7">
      <v>104.17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" sId="6" xfDxf="1" dxf="1" numFmtId="4">
    <nc r="F7">
      <v>89.04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" sId="6" xfDxf="1" dxf="1" numFmtId="4">
    <nc r="C8">
      <v>98.86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" sId="6" xfDxf="1" dxf="1" numFmtId="4">
    <nc r="D8">
      <v>83.43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" sId="6" xfDxf="1" dxf="1" numFmtId="4">
    <nc r="E8">
      <v>86.58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" sId="6" xfDxf="1" dxf="1" numFmtId="4">
    <nc r="F8">
      <v>66.069999999999993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" sId="6" xfDxf="1" dxf="1" numFmtId="4">
    <nc r="C9">
      <v>80.36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" sId="6" xfDxf="1" dxf="1" numFmtId="4">
    <nc r="D9">
      <v>72.099999999999994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" sId="6" xfDxf="1" dxf="1" numFmtId="4">
    <nc r="E9">
      <v>55.27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" sId="6" xfDxf="1" dxf="1" numFmtId="4">
    <nc r="F9">
      <v>42.32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" sId="6" xfDxf="1" dxf="1" numFmtId="4">
    <nc r="C10">
      <v>80.489999999999995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" sId="6" xfDxf="1" dxf="1" numFmtId="4">
    <nc r="D10">
      <v>68.87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" sId="6" xfDxf="1" dxf="1" numFmtId="4">
    <nc r="E10">
      <v>69.17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" sId="6" xfDxf="1" dxf="1" numFmtId="4">
    <nc r="F10">
      <v>49.24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" sId="6" xfDxf="1" dxf="1" numFmtId="4">
    <nc r="C11">
      <v>94.77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" sId="6" xfDxf="1" dxf="1" numFmtId="4">
    <nc r="D11">
      <v>73.31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" sId="6" xfDxf="1" dxf="1" numFmtId="4">
    <nc r="E11">
      <v>73.430000000000007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" sId="6" xfDxf="1" dxf="1" numFmtId="4">
    <nc r="F11">
      <v>55.34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" sId="6" xfDxf="1" dxf="1" numFmtId="4">
    <nc r="C12">
      <v>92.41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" sId="6" xfDxf="1" dxf="1" numFmtId="4">
    <nc r="D12">
      <v>79.790000000000006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" sId="6" xfDxf="1" dxf="1" numFmtId="4">
    <nc r="E12">
      <v>81.59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" sId="6" xfDxf="1" dxf="1" numFmtId="4">
    <nc r="F12">
      <v>56.17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" sId="6" xfDxf="1" dxf="1" numFmtId="4">
    <nc r="C13">
      <v>79.66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" sId="6" xfDxf="1" dxf="1" numFmtId="4">
    <nc r="D13">
      <v>63.89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" sId="6" xfDxf="1" dxf="1" numFmtId="4">
    <nc r="E13">
      <v>71.3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" sId="6" xfDxf="1" dxf="1" numFmtId="4">
    <nc r="F13">
      <v>43.01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" sId="6" xfDxf="1" dxf="1" numFmtId="4">
    <nc r="C14">
      <v>87.97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" sId="6" xfDxf="1" dxf="1" numFmtId="4">
    <nc r="D14">
      <v>73.25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" sId="6" xfDxf="1" dxf="1" numFmtId="4">
    <nc r="E14">
      <v>43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" sId="6" xfDxf="1" dxf="1" numFmtId="4">
    <nc r="F14">
      <v>39.24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" sId="6" xfDxf="1" dxf="1" numFmtId="4">
    <nc r="C15">
      <v>87.75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" sId="6" xfDxf="1" dxf="1" numFmtId="4">
    <nc r="D15">
      <v>63.76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" sId="6" xfDxf="1" dxf="1" numFmtId="4">
    <nc r="E15">
      <v>62.18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" sId="6" xfDxf="1" dxf="1" numFmtId="4">
    <nc r="F15">
      <v>34.86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" sId="6" xfDxf="1" dxf="1" numFmtId="4">
    <nc r="C16">
      <v>110.41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" sId="6" xfDxf="1" dxf="1" numFmtId="4">
    <nc r="D16">
      <v>88.45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" sId="6" xfDxf="1" dxf="1" numFmtId="4">
    <nc r="E16">
      <v>79.63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" sId="6" xfDxf="1" dxf="1" numFmtId="4">
    <nc r="F16">
      <v>59.02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" sId="6" xfDxf="1" dxf="1" numFmtId="4">
    <nc r="C17">
      <v>82.36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" sId="6" xfDxf="1" dxf="1" numFmtId="4">
    <nc r="D17">
      <v>66.91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" sId="6" xfDxf="1" dxf="1" numFmtId="4">
    <nc r="E17">
      <v>74.66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" sId="6" xfDxf="1" dxf="1" numFmtId="4">
    <nc r="F17">
      <v>53.28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" sId="6" xfDxf="1" dxf="1" numFmtId="4">
    <nc r="C18">
      <v>81.760000000000005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" sId="6" xfDxf="1" dxf="1" numFmtId="4">
    <nc r="D18">
      <v>61.87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" sId="6" xfDxf="1" dxf="1" numFmtId="4">
    <nc r="E18">
      <v>44.81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" sId="6" xfDxf="1" dxf="1" numFmtId="4">
    <nc r="F18">
      <v>35.33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" sId="6" xfDxf="1" dxf="1" numFmtId="4">
    <nc r="C19">
      <v>94.08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" sId="6" xfDxf="1" dxf="1" numFmtId="4">
    <nc r="D19">
      <v>80.37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" sId="6" xfDxf="1" dxf="1" numFmtId="4">
    <nc r="E19">
      <v>81.61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" sId="6" xfDxf="1" dxf="1" numFmtId="4">
    <nc r="F19">
      <v>63.33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" sId="6" xfDxf="1" dxf="1" numFmtId="4">
    <nc r="C20">
      <v>56.59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" sId="6" xfDxf="1" dxf="1" numFmtId="4">
    <nc r="D20">
      <v>46.6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" sId="6" xfDxf="1" dxf="1" numFmtId="4">
    <nc r="E20">
      <v>51.8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" sId="6" xfDxf="1" dxf="1" numFmtId="4">
    <nc r="F20">
      <v>30.21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" sId="6" xfDxf="1" dxf="1" numFmtId="4">
    <nc r="C21">
      <v>82.16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" sId="6" xfDxf="1" dxf="1" numFmtId="4">
    <nc r="D21">
      <v>63.33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" sId="6" xfDxf="1" dxf="1" numFmtId="4">
    <nc r="E21">
      <v>70.41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" sId="6" xfDxf="1" dxf="1" numFmtId="4">
    <nc r="F21">
      <v>45.43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" sId="6" xfDxf="1" dxf="1" numFmtId="4">
    <nc r="C22">
      <v>100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" sId="6" xfDxf="1" dxf="1" numFmtId="4">
    <nc r="D22">
      <v>94.87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" sId="6" xfDxf="1" dxf="1" numFmtId="4">
    <nc r="E22">
      <v>89.21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" sId="6" xfDxf="1" dxf="1" numFmtId="4">
    <nc r="F22">
      <v>56.99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" sId="6" xfDxf="1" dxf="1" numFmtId="4">
    <nc r="C23">
      <v>107.93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" sId="6" xfDxf="1" dxf="1" numFmtId="4">
    <nc r="D23">
      <v>93.47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" sId="6" xfDxf="1" dxf="1" numFmtId="4">
    <nc r="E23">
      <v>103.05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" sId="6" xfDxf="1" dxf="1" numFmtId="4">
    <nc r="F23">
      <v>83.03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" sId="6" xfDxf="1" dxf="1" numFmtId="4">
    <nc r="C24">
      <v>111.81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" sId="6" xfDxf="1" dxf="1" numFmtId="4">
    <nc r="D24">
      <v>100.81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" sId="6" xfDxf="1" dxf="1" numFmtId="4">
    <nc r="E24">
      <v>93.46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" sId="6" xfDxf="1" dxf="1" numFmtId="4">
    <nc r="F24">
      <v>69.36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" sId="6" xfDxf="1" dxf="1" numFmtId="4">
    <nc r="C25">
      <v>96.22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" sId="6" xfDxf="1" dxf="1" numFmtId="4">
    <nc r="D25">
      <v>89.26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" sId="6" xfDxf="1" dxf="1" numFmtId="4">
    <nc r="E25">
      <v>92.61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" sId="6" xfDxf="1" dxf="1" numFmtId="4">
    <nc r="F25">
      <v>74.23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6" xfDxf="1" dxf="1" numFmtId="4">
    <nc r="C26">
      <v>92.08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" sId="6" xfDxf="1" dxf="1" numFmtId="4">
    <nc r="D26">
      <v>79.209999999999994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" sId="6" xfDxf="1" dxf="1" numFmtId="4">
    <nc r="E26">
      <v>84.83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" sId="6" xfDxf="1" dxf="1" numFmtId="4">
    <nc r="F26">
      <v>71.02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" sId="6" xfDxf="1" dxf="1" numFmtId="4">
    <nc r="C27">
      <v>72.69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" sId="6" xfDxf="1" dxf="1" numFmtId="4">
    <nc r="D27">
      <v>60.25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6" xfDxf="1" dxf="1" numFmtId="4">
    <nc r="E27">
      <v>47.8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" sId="6" xfDxf="1" dxf="1" numFmtId="4">
    <nc r="F27">
      <v>36.36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" sId="6" xfDxf="1" dxf="1" numFmtId="4">
    <nc r="C28">
      <v>71.09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" sId="6" xfDxf="1" dxf="1" numFmtId="4">
    <nc r="D28">
      <v>65.62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" sId="6" xfDxf="1" dxf="1" numFmtId="4">
    <nc r="E28">
      <v>74.91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" sId="6" xfDxf="1" dxf="1" numFmtId="4">
    <nc r="F28">
      <v>62.49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" sId="6" xfDxf="1" dxf="1" numFmtId="4">
    <nc r="C29">
      <v>86.44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" sId="6" xfDxf="1" dxf="1" numFmtId="4">
    <nc r="D29">
      <v>64.59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" sId="6" xfDxf="1" dxf="1" numFmtId="4">
    <nc r="E29">
      <v>62.86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" sId="6" xfDxf="1" dxf="1" numFmtId="4">
    <nc r="F29">
      <v>37.54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" sId="6" xfDxf="1" dxf="1" numFmtId="4">
    <nc r="C30">
      <v>80.180000000000007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" sId="6" xfDxf="1" dxf="1" numFmtId="4">
    <nc r="D30">
      <v>60.57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" sId="6" xfDxf="1" dxf="1" numFmtId="4">
    <nc r="E30">
      <v>39.880000000000003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" sId="6" xfDxf="1" dxf="1" numFmtId="4">
    <nc r="F30">
      <v>36.71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" sId="6" xfDxf="1" dxf="1" numFmtId="4">
    <nc r="C31">
      <v>89.15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" sId="6" xfDxf="1" dxf="1" numFmtId="4">
    <nc r="D31">
      <v>84.56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" sId="6" xfDxf="1" dxf="1" numFmtId="4">
    <nc r="E31">
      <v>84.27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" sId="6" xfDxf="1" dxf="1" numFmtId="4">
    <nc r="F31">
      <v>65.790000000000006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" sId="6" xfDxf="1" dxf="1" numFmtId="4">
    <nc r="C32">
      <v>93.49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" sId="6" xfDxf="1" dxf="1" numFmtId="4">
    <nc r="D32">
      <v>83.79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" sId="6" xfDxf="1" dxf="1" numFmtId="4">
    <nc r="E32">
      <v>71.5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" sId="6" xfDxf="1" dxf="1" numFmtId="4">
    <nc r="F32">
      <v>58.83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" sId="6" xfDxf="1" dxf="1" numFmtId="4">
    <nc r="C33">
      <v>68.290000000000006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" sId="6" xfDxf="1" dxf="1" numFmtId="4">
    <nc r="D33">
      <v>68.290000000000006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" sId="6" xfDxf="1" dxf="1" numFmtId="4">
    <nc r="E33">
      <v>65.73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" sId="6" xfDxf="1" dxf="1" numFmtId="4">
    <nc r="F33">
      <v>50.61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6" xfDxf="1" dxf="1" numFmtId="4">
    <nc r="C34">
      <v>91.37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" sId="6" xfDxf="1" dxf="1" numFmtId="4">
    <nc r="D34">
      <v>82.2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" sId="6" xfDxf="1" dxf="1" numFmtId="4">
    <nc r="E34">
      <v>81.42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" sId="6" xfDxf="1" dxf="1" numFmtId="4">
    <nc r="F34">
      <v>69.510000000000005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" sId="6" xfDxf="1" dxf="1" numFmtId="4">
    <nc r="C35">
      <v>81.02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" sId="6" xfDxf="1" dxf="1" numFmtId="4">
    <nc r="D35">
      <v>74.05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" sId="6" xfDxf="1" dxf="1" numFmtId="4">
    <nc r="E35">
      <v>84.85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" sId="6" xfDxf="1" dxf="1" numFmtId="4">
    <nc r="F35">
      <v>65.78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6" xfDxf="1" dxf="1" numFmtId="4">
    <nc r="C36">
      <v>111.27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" sId="6" xfDxf="1" dxf="1" numFmtId="4">
    <nc r="D36">
      <v>97.86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" sId="6" xfDxf="1" dxf="1" numFmtId="4">
    <nc r="E36">
      <v>62.87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" sId="6" xfDxf="1" dxf="1" numFmtId="4">
    <nc r="F36">
      <v>71.209999999999994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" sId="6" xfDxf="1" dxf="1" numFmtId="4">
    <nc r="C37">
      <v>88.84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" sId="6" xfDxf="1" dxf="1" numFmtId="4">
    <nc r="D37">
      <v>69.89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" sId="6" xfDxf="1" dxf="1" numFmtId="4">
    <nc r="E37">
      <v>84.58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" sId="6" xfDxf="1" dxf="1" numFmtId="4">
    <nc r="F37">
      <v>48.41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" sId="6" xfDxf="1" dxf="1" numFmtId="4">
    <nc r="C38">
      <v>99.34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6" xfDxf="1" dxf="1" numFmtId="4">
    <nc r="D38">
      <v>91.24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" sId="6" xfDxf="1" dxf="1" numFmtId="4">
    <nc r="E38">
      <v>87.71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" sId="6" xfDxf="1" dxf="1" numFmtId="4">
    <nc r="F38">
      <v>64.81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" sId="6" xfDxf="1" dxf="1" numFmtId="4">
    <nc r="C39">
      <v>77.790000000000006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" sId="6" xfDxf="1" dxf="1" numFmtId="4">
    <nc r="D39">
      <v>71.45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" sId="6" xfDxf="1" dxf="1" numFmtId="4">
    <nc r="E39">
      <v>80.47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" sId="6" xfDxf="1" dxf="1" numFmtId="4">
    <nc r="F39">
      <v>63.61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" sId="6" xfDxf="1" dxf="1" numFmtId="4">
    <nc r="C40">
      <v>96.6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" sId="6" xfDxf="1" dxf="1" numFmtId="4">
    <nc r="D40">
      <v>86.05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" sId="6" xfDxf="1" dxf="1" numFmtId="4">
    <nc r="E40">
      <v>84.46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" sId="6" xfDxf="1" dxf="1" numFmtId="4">
    <nc r="F40">
      <v>61.22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" sId="6" xfDxf="1" dxf="1" numFmtId="4">
    <nc r="C41">
      <v>101.52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" sId="6" xfDxf="1" dxf="1" numFmtId="4">
    <nc r="D41">
      <v>83.37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" sId="6" xfDxf="1" dxf="1" numFmtId="4">
    <nc r="E41">
      <v>79.77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" sId="6" xfDxf="1" dxf="1" numFmtId="4">
    <nc r="F41">
      <v>60.92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" sId="6" xfDxf="1" dxf="1" numFmtId="4">
    <nc r="C42">
      <v>94.31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" sId="6" xfDxf="1" dxf="1" numFmtId="4">
    <nc r="D42">
      <v>84.32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" sId="6" xfDxf="1" dxf="1" numFmtId="4">
    <nc r="E42">
      <v>70.69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" sId="6" xfDxf="1" dxf="1" numFmtId="4">
    <nc r="F42">
      <v>59.11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" sId="6" xfDxf="1" dxf="1" numFmtId="4">
    <nc r="C43">
      <v>104.21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" sId="6" xfDxf="1" dxf="1" numFmtId="4">
    <nc r="D43">
      <v>92.94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" sId="6" xfDxf="1" dxf="1" numFmtId="4">
    <nc r="E43">
      <v>85.49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" sId="6" xfDxf="1" dxf="1" numFmtId="4">
    <nc r="F43">
      <v>87.35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" sId="6" xfDxf="1" dxf="1" numFmtId="4">
    <nc r="C44">
      <v>74.349999999999994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" sId="6" xfDxf="1" dxf="1" numFmtId="4">
    <nc r="D44">
      <v>58.84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" sId="6" xfDxf="1" dxf="1" numFmtId="4">
    <nc r="E44">
      <v>67.7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" sId="6" xfDxf="1" dxf="1" numFmtId="4">
    <nc r="F44">
      <v>40.51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" sId="6" xfDxf="1" dxf="1" numFmtId="4">
    <nc r="C45">
      <v>85.88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" sId="6" xfDxf="1" dxf="1" numFmtId="4">
    <nc r="D45">
      <v>78.81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" sId="6" xfDxf="1" dxf="1" numFmtId="4">
    <nc r="E45">
      <v>61.88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" sId="6" xfDxf="1" dxf="1" numFmtId="4">
    <nc r="F45">
      <v>62.29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" sId="6" xfDxf="1" dxf="1" numFmtId="4">
    <nc r="C46">
      <v>112.96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" sId="6" xfDxf="1" dxf="1" numFmtId="4">
    <nc r="D46">
      <v>94.66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" sId="6" xfDxf="1" dxf="1" numFmtId="4">
    <nc r="E46">
      <v>110.96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" sId="6" xfDxf="1" dxf="1" numFmtId="4">
    <nc r="F46">
      <v>81.09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" sId="6" xfDxf="1" dxf="1" numFmtId="4">
    <nc r="C47">
      <v>106.62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" sId="6" xfDxf="1" dxf="1" numFmtId="4">
    <nc r="D47">
      <v>96.74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" sId="6" xfDxf="1" dxf="1" numFmtId="4">
    <nc r="E47">
      <v>78.959999999999994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" sId="6" xfDxf="1" dxf="1" numFmtId="4">
    <nc r="F47">
      <v>62.83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" sId="6" xfDxf="1" dxf="1" numFmtId="4">
    <nc r="C48">
      <v>113.89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" sId="6" xfDxf="1" dxf="1" numFmtId="4">
    <nc r="D48">
      <v>106.85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" sId="6" xfDxf="1" dxf="1" numFmtId="4">
    <nc r="E48">
      <v>106.54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" sId="6" xfDxf="1" dxf="1" numFmtId="4">
    <nc r="F48">
      <v>83.56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" sId="6" xfDxf="1" dxf="1" numFmtId="4">
    <nc r="C49">
      <v>83.16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" sId="6" xfDxf="1" dxf="1" numFmtId="4">
    <nc r="D49">
      <v>71.89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" sId="6" xfDxf="1" dxf="1" numFmtId="4">
    <nc r="E49">
      <v>69.27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" sId="6" xfDxf="1" dxf="1" numFmtId="4">
    <nc r="F49">
      <v>45.44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" sId="6" xfDxf="1" dxf="1" numFmtId="4">
    <nc r="C50">
      <v>104.81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" sId="6" xfDxf="1" dxf="1" numFmtId="4">
    <nc r="D50">
      <v>92.69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" sId="6" xfDxf="1" dxf="1" numFmtId="4">
    <nc r="E50">
      <v>100.88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" sId="6" xfDxf="1" dxf="1" numFmtId="4">
    <nc r="F50">
      <v>77.38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" sId="6" xfDxf="1" dxf="1" numFmtId="4">
    <nc r="C51">
      <v>102.95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" sId="6" xfDxf="1" dxf="1" numFmtId="4">
    <nc r="D51">
      <v>83.6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" sId="6" xfDxf="1" dxf="1" numFmtId="4">
    <nc r="E51">
      <v>76.680000000000007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" sId="6" xfDxf="1" dxf="1" numFmtId="4">
    <nc r="F51">
      <v>66.97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" sId="6" xfDxf="1" dxf="1" numFmtId="4">
    <nc r="C52">
      <v>109.93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" sId="6" xfDxf="1" dxf="1" numFmtId="4">
    <nc r="D52">
      <v>95.43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" sId="6" xfDxf="1" dxf="1" numFmtId="4">
    <nc r="E52">
      <v>102.69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" sId="6" xfDxf="1" dxf="1" numFmtId="4">
    <nc r="F52">
      <v>89.48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" sId="6" xfDxf="1" dxf="1" numFmtId="4">
    <nc r="C53">
      <v>84.49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" sId="6" xfDxf="1" dxf="1" numFmtId="4">
    <nc r="D53">
      <v>79.06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" sId="6" xfDxf="1" dxf="1" numFmtId="4">
    <nc r="E53">
      <v>73.91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" sId="6" xfDxf="1" dxf="1" numFmtId="4">
    <nc r="F53">
      <v>60.16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" sId="6" xfDxf="1" dxf="1" numFmtId="4">
    <nc r="C54">
      <v>94.52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" sId="6" xfDxf="1" dxf="1" numFmtId="4">
    <nc r="D54">
      <v>79.459999999999994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" sId="6" xfDxf="1" dxf="1" numFmtId="4">
    <nc r="E54">
      <v>88.71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" sId="6" xfDxf="1" dxf="1" numFmtId="4">
    <nc r="F54">
      <v>71.09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" sId="6" xfDxf="1" dxf="1" numFmtId="4">
    <nc r="C55">
      <v>76.83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" sId="6" xfDxf="1" dxf="1" numFmtId="4">
    <nc r="D55">
      <v>71.66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" sId="6" xfDxf="1" dxf="1" numFmtId="4">
    <nc r="E55">
      <v>75.61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" sId="6" xfDxf="1" dxf="1" numFmtId="4">
    <nc r="F55">
      <v>62.94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" sId="6" xfDxf="1" dxf="1" numFmtId="4">
    <nc r="C56">
      <v>77.489999999999995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" sId="6" xfDxf="1" dxf="1" numFmtId="4">
    <nc r="D56">
      <v>63.5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" sId="6" xfDxf="1" dxf="1" numFmtId="4">
    <nc r="E56">
      <v>59.3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" sId="6" xfDxf="1" dxf="1" numFmtId="4">
    <nc r="F56">
      <v>41.62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" sId="6" xfDxf="1" dxf="1" numFmtId="4">
    <nc r="C57">
      <v>73.099999999999994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" sId="6" xfDxf="1" dxf="1" numFmtId="4">
    <nc r="D57">
      <v>59.67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" sId="6" xfDxf="1" dxf="1" numFmtId="4">
    <nc r="E57">
      <v>58.99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" sId="6" xfDxf="1" dxf="1" numFmtId="4">
    <nc r="F57">
      <v>38.94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" sId="6" xfDxf="1" dxf="1" numFmtId="4">
    <nc r="C58">
      <v>80.88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" sId="6" xfDxf="1" dxf="1" numFmtId="4">
    <nc r="D58">
      <v>63.14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" sId="6" xfDxf="1" dxf="1" numFmtId="4">
    <nc r="E58">
      <v>65.8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" sId="6" xfDxf="1" dxf="1" numFmtId="4">
    <nc r="F58">
      <v>45.11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" sId="6" xfDxf="1" dxf="1" numFmtId="4">
    <nc r="C59">
      <v>105.55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" sId="6" xfDxf="1" dxf="1" numFmtId="4">
    <nc r="D59">
      <v>97.94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" sId="6" xfDxf="1" dxf="1" numFmtId="4">
    <nc r="E59">
      <v>87.16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" sId="6" xfDxf="1" dxf="1" numFmtId="4">
    <nc r="F59">
      <v>63.65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" sId="6" xfDxf="1" dxf="1" numFmtId="4">
    <nc r="C60">
      <v>121.98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" sId="6" xfDxf="1" dxf="1" numFmtId="4">
    <nc r="D60">
      <v>107.66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" sId="6" xfDxf="1" dxf="1" numFmtId="4">
    <nc r="E60">
      <v>107.47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" sId="6" xfDxf="1" dxf="1" numFmtId="4">
    <nc r="F60">
      <v>87.42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" sId="6" xfDxf="1" dxf="1" numFmtId="4">
    <nc r="C61">
      <v>108.35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" sId="6" xfDxf="1" dxf="1" numFmtId="4">
    <nc r="D61">
      <v>103.17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" sId="6" xfDxf="1" dxf="1" numFmtId="4">
    <nc r="E61">
      <v>113.53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" sId="6" xfDxf="1" dxf="1" numFmtId="4">
    <nc r="F61">
      <v>94.39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" sId="6" xfDxf="1" dxf="1" numFmtId="4">
    <nc r="C62">
      <v>84.73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" sId="6" xfDxf="1" dxf="1" numFmtId="4">
    <nc r="D62">
      <v>71.8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" sId="6" xfDxf="1" dxf="1" numFmtId="4">
    <nc r="E62">
      <v>83.46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" sId="6" xfDxf="1" dxf="1" numFmtId="4">
    <nc r="F62">
      <v>58.35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" sId="6" xfDxf="1" dxf="1" numFmtId="4">
    <nc r="C63">
      <v>77.900000000000006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" sId="6" xfDxf="1" dxf="1" numFmtId="4">
    <nc r="D63">
      <v>67.08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" sId="6" xfDxf="1" dxf="1" numFmtId="4">
    <nc r="E63">
      <v>42.29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" sId="6" xfDxf="1" dxf="1" numFmtId="4">
    <nc r="F63">
      <v>35.380000000000003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" sId="6" xfDxf="1" dxf="1" numFmtId="4">
    <nc r="C64">
      <v>98.04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" sId="6" xfDxf="1" dxf="1" numFmtId="4">
    <nc r="D64">
      <v>79.14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" sId="6" xfDxf="1" dxf="1" numFmtId="4">
    <nc r="E64">
      <v>58.11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" sId="6" xfDxf="1" dxf="1" numFmtId="4">
    <nc r="F64">
      <v>49.1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" sId="6" xfDxf="1" dxf="1" numFmtId="4">
    <nc r="C65">
      <v>108.05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" sId="6" xfDxf="1" dxf="1" numFmtId="4">
    <nc r="D65">
      <v>92.88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" sId="6" xfDxf="1" dxf="1" numFmtId="4">
    <nc r="E65">
      <v>80.849999999999994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" sId="6" xfDxf="1" dxf="1" numFmtId="4">
    <nc r="F65">
      <v>66.88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" sId="6" xfDxf="1" dxf="1" numFmtId="4">
    <nc r="C66">
      <v>93.76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" sId="6" xfDxf="1" dxf="1" numFmtId="4">
    <nc r="D66">
      <v>83.96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" sId="6" xfDxf="1" dxf="1" numFmtId="4">
    <nc r="E66">
      <v>92.02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" sId="6" xfDxf="1" dxf="1" numFmtId="4">
    <nc r="F66">
      <v>76.69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" sId="6" xfDxf="1" dxf="1" numFmtId="4">
    <nc r="C67">
      <v>69.06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" sId="6" xfDxf="1" dxf="1" numFmtId="4">
    <nc r="D67">
      <v>57.91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" sId="6" xfDxf="1" dxf="1" numFmtId="4">
    <nc r="E67">
      <v>62.52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" sId="6" xfDxf="1" dxf="1" numFmtId="4">
    <nc r="F67">
      <v>46.99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" sId="6" xfDxf="1" dxf="1" numFmtId="4">
    <nc r="C68">
      <v>100.39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" sId="6" xfDxf="1" dxf="1" numFmtId="4">
    <nc r="D68">
      <v>86.82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" sId="6" xfDxf="1" dxf="1" numFmtId="4">
    <nc r="E68">
      <v>93.56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" sId="6" xfDxf="1" dxf="1" numFmtId="4">
    <nc r="F68">
      <v>65.23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" sId="6" xfDxf="1" dxf="1" numFmtId="4">
    <nc r="C69">
      <v>82.88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" sId="6" xfDxf="1" dxf="1" numFmtId="4">
    <nc r="D69">
      <v>65.53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" sId="6" xfDxf="1" dxf="1" numFmtId="4">
    <nc r="E69">
      <v>67.47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" sId="6" xfDxf="1" dxf="1" numFmtId="4">
    <nc r="F69">
      <v>42.32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" sId="6" xfDxf="1" dxf="1" numFmtId="4">
    <nc r="C70">
      <v>89.14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" sId="6" xfDxf="1" dxf="1" numFmtId="4">
    <nc r="D70">
      <v>85.11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" sId="6" xfDxf="1" dxf="1" numFmtId="4">
    <nc r="E70">
      <v>81.52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" sId="6" xfDxf="1" dxf="1" numFmtId="4">
    <nc r="F70">
      <v>65.510000000000005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" sId="6" xfDxf="1" dxf="1" numFmtId="4">
    <nc r="C71">
      <v>77.63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" sId="6" xfDxf="1" dxf="1" numFmtId="4">
    <nc r="D71">
      <v>58.54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" sId="6" xfDxf="1" dxf="1" numFmtId="4">
    <nc r="E71">
      <v>38.97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" sId="6" xfDxf="1" dxf="1" numFmtId="4">
    <nc r="F71">
      <v>31.33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" sId="6" xfDxf="1" dxf="1" numFmtId="4">
    <nc r="C72">
      <v>75.13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" sId="6" xfDxf="1" dxf="1" numFmtId="4">
    <nc r="D72">
      <v>63.24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" sId="6" xfDxf="1" dxf="1" numFmtId="4">
    <nc r="E72">
      <v>67.599999999999994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" sId="6" xfDxf="1" dxf="1" numFmtId="4">
    <nc r="F72">
      <v>50.5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" sId="6" xfDxf="1" dxf="1" numFmtId="4">
    <nc r="C73">
      <v>83.59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" sId="6" xfDxf="1" dxf="1" numFmtId="4">
    <nc r="D73">
      <v>72.849999999999994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" sId="6" xfDxf="1" dxf="1" numFmtId="4">
    <nc r="E73">
      <v>82.91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" sId="6" xfDxf="1" dxf="1" numFmtId="4">
    <nc r="F73">
      <v>64.3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" sId="6" xfDxf="1" dxf="1" numFmtId="4">
    <nc r="C74">
      <v>93.65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" sId="6" xfDxf="1" dxf="1" numFmtId="4">
    <nc r="D74">
      <v>84.94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" sId="6" xfDxf="1" dxf="1" numFmtId="4">
    <nc r="E74">
      <v>85.08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" sId="6" xfDxf="1" dxf="1" numFmtId="4">
    <nc r="F74">
      <v>61.84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" sId="6" xfDxf="1" dxf="1" numFmtId="4">
    <nc r="C75">
      <v>83.61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" sId="6" xfDxf="1" dxf="1" numFmtId="4">
    <nc r="D75">
      <v>63.91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" sId="6" xfDxf="1" dxf="1" numFmtId="4">
    <nc r="E75">
      <v>63.36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" sId="6" xfDxf="1" dxf="1" numFmtId="4">
    <nc r="F75">
      <v>42.2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" sId="6" xfDxf="1" dxf="1" numFmtId="4">
    <nc r="C76">
      <v>111.9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" sId="6" xfDxf="1" dxf="1" numFmtId="4">
    <nc r="D76">
      <v>105.24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" sId="6" xfDxf="1" dxf="1" numFmtId="4">
    <nc r="E76">
      <v>96.43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" sId="6" xfDxf="1" dxf="1" numFmtId="4">
    <nc r="F76">
      <v>87.87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" sId="6" xfDxf="1" dxf="1" numFmtId="4">
    <nc r="C77">
      <v>108.36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" sId="6" xfDxf="1" dxf="1" numFmtId="4">
    <nc r="D77">
      <v>95.85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" sId="6" xfDxf="1" dxf="1" numFmtId="4">
    <nc r="E77">
      <v>91.08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" sId="6" xfDxf="1" dxf="1" numFmtId="4">
    <nc r="F77">
      <v>84.35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" sId="6" xfDxf="1" dxf="1" numFmtId="4">
    <nc r="C78">
      <v>81.83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" sId="6" xfDxf="1" dxf="1" numFmtId="4">
    <nc r="D78">
      <v>63.36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" sId="6" xfDxf="1" dxf="1" numFmtId="4">
    <nc r="E78">
      <v>58.7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" sId="6" xfDxf="1" dxf="1" numFmtId="4">
    <nc r="F78">
      <v>41.76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" sId="6" xfDxf="1" dxf="1" numFmtId="4">
    <nc r="C79">
      <v>83.36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" sId="6" xfDxf="1" dxf="1" numFmtId="4">
    <nc r="D79">
      <v>68.41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" sId="6" xfDxf="1" dxf="1" numFmtId="4">
    <nc r="E79">
      <v>54.04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" sId="6" xfDxf="1" dxf="1" numFmtId="4">
    <nc r="F79">
      <v>41.24</v>
    </nc>
    <ndxf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" sId="6" xfDxf="1" dxf="1" numFmtId="4">
    <nc r="C80">
      <v>83.34</v>
    </nc>
    <ndxf>
      <font>
        <b/>
      </font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" sId="6" xfDxf="1" dxf="1" numFmtId="4">
    <nc r="D80">
      <v>67.47</v>
    </nc>
    <ndxf>
      <font>
        <b/>
      </font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" sId="6" xfDxf="1" dxf="1" numFmtId="4">
    <nc r="E80">
      <v>72.27</v>
    </nc>
    <ndxf>
      <font>
        <b/>
      </font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" sId="6" xfDxf="1" dxf="1" numFmtId="4">
    <nc r="F80">
      <v>49.59</v>
    </nc>
    <ndxf>
      <font>
        <b/>
      </font>
      <numFmt numFmtId="2" formatCode="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" sId="6">
    <oc r="A87" t="inlineStr">
      <is>
        <r>
          <t>*Dados parciais gerados em 09/11/2023 e 10/11/2023</t>
        </r>
        <r>
          <rPr>
            <sz val="10"/>
            <color rgb="FFFF0000"/>
            <rFont val="Calibri"/>
            <family val="2"/>
          </rPr>
          <t xml:space="preserve"> </t>
        </r>
        <r>
          <rPr>
            <sz val="10"/>
            <rFont val="Calibri"/>
            <family val="2"/>
          </rPr>
          <t>(TABNET) e 09/11/2023 (VeC)</t>
        </r>
      </is>
    </oc>
    <nc r="A87" t="inlineStr">
      <is>
        <r>
          <t>*Dados parciais gerados em 09/11/2023 e 10/11/2023</t>
        </r>
        <r>
          <rPr>
            <sz val="10"/>
            <color rgb="FFFF0000"/>
            <rFont val="Calibri"/>
            <family val="2"/>
          </rPr>
          <t xml:space="preserve"> </t>
        </r>
        <r>
          <rPr>
            <sz val="10"/>
            <rFont val="Calibri"/>
            <family val="2"/>
          </rPr>
          <t>(TABNET) e 01/12/2023 (VeC)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" sId="7">
    <nc r="E2">
      <v>308</v>
    </nc>
  </rcc>
  <rcc rId="399" sId="7">
    <nc r="E3">
      <v>137</v>
    </nc>
  </rcc>
  <rcc rId="400" sId="7">
    <nc r="E4">
      <v>110</v>
    </nc>
  </rcc>
  <rcc rId="401" sId="7">
    <nc r="E5">
      <v>273</v>
    </nc>
  </rcc>
  <rcc rId="402" sId="7">
    <nc r="E6">
      <v>137</v>
    </nc>
  </rcc>
  <rcc rId="403" sId="7">
    <nc r="E7">
      <v>71</v>
    </nc>
  </rcc>
  <rcc rId="404" sId="7">
    <nc r="E8">
      <v>330</v>
    </nc>
  </rcc>
  <rcc rId="405" sId="7">
    <nc r="E9">
      <v>57</v>
    </nc>
  </rcc>
  <rcc rId="406" sId="7">
    <nc r="E10">
      <v>1256</v>
    </nc>
  </rcc>
  <rcc rId="407" sId="7">
    <nc r="E11">
      <v>105</v>
    </nc>
  </rcc>
  <rcc rId="408" sId="7">
    <nc r="E12">
      <v>290</v>
    </nc>
  </rcc>
  <rcc rId="409" sId="7">
    <nc r="E13">
      <v>421</v>
    </nc>
  </rcc>
  <rcc rId="410" sId="7">
    <nc r="E14">
      <v>158</v>
    </nc>
  </rcc>
  <rcc rId="411" sId="7">
    <nc r="E15">
      <v>62</v>
    </nc>
  </rcc>
  <rcc rId="412" sId="7">
    <nc r="E16">
      <v>196</v>
    </nc>
  </rcc>
  <rcc rId="413" sId="7">
    <nc r="E17">
      <v>1919</v>
    </nc>
  </rcc>
  <rcc rId="414" sId="7">
    <nc r="E18">
      <v>3599</v>
    </nc>
  </rcc>
  <rcc rId="415" sId="7">
    <nc r="E19">
      <v>374</v>
    </nc>
  </rcc>
  <rcc rId="416" sId="7">
    <nc r="E20">
      <v>1172</v>
    </nc>
  </rcc>
  <rcc rId="417" sId="7">
    <nc r="E21">
      <v>297</v>
    </nc>
  </rcc>
  <rcc rId="418" sId="7">
    <nc r="E22">
      <v>119</v>
    </nc>
  </rcc>
  <rcc rId="419" sId="7">
    <nc r="E23">
      <v>56</v>
    </nc>
  </rcc>
  <rcc rId="420" sId="7">
    <nc r="E24">
      <v>388</v>
    </nc>
  </rcc>
  <rcc rId="421" sId="7">
    <nc r="E25">
      <v>74</v>
    </nc>
  </rcc>
  <rcc rId="422" sId="7">
    <nc r="E26">
      <v>219</v>
    </nc>
  </rcc>
  <rcc rId="423" sId="7">
    <nc r="E27">
      <v>199</v>
    </nc>
  </rcc>
  <rcc rId="424" sId="7">
    <nc r="E28">
      <v>137</v>
    </nc>
  </rcc>
  <rcc rId="425" sId="7">
    <nc r="E29">
      <v>261</v>
    </nc>
  </rcc>
  <rcc rId="426" sId="7">
    <nc r="E30">
      <v>1252</v>
    </nc>
  </rcc>
  <rcc rId="427" sId="7">
    <nc r="E31">
      <v>336</v>
    </nc>
  </rcc>
  <rcc rId="428" sId="7">
    <nc r="E32">
      <v>129</v>
    </nc>
  </rcc>
  <rcc rId="429" sId="7">
    <nc r="E33">
      <v>110</v>
    </nc>
  </rcc>
  <rcc rId="430" sId="7">
    <nc r="E34">
      <v>101</v>
    </nc>
  </rcc>
  <rcc rId="431" sId="7">
    <nc r="E35">
      <v>197</v>
    </nc>
  </rcc>
  <rcc rId="432" sId="7">
    <nc r="E36">
      <v>134</v>
    </nc>
  </rcc>
  <rcc rId="433" sId="7">
    <nc r="E37">
      <v>417</v>
    </nc>
  </rcc>
  <rcc rId="434" sId="7">
    <nc r="E38">
      <v>125</v>
    </nc>
  </rcc>
  <rcc rId="435" sId="7">
    <nc r="E39">
      <v>369</v>
    </nc>
  </rcc>
  <rcc rId="436" sId="7">
    <nc r="E40">
      <v>418</v>
    </nc>
  </rcc>
  <rcc rId="437" sId="7">
    <nc r="E41">
      <v>134</v>
    </nc>
  </rcc>
  <rcc rId="438" sId="7">
    <nc r="E42">
      <v>132</v>
    </nc>
  </rcc>
  <rcc rId="439" sId="7">
    <nc r="E43">
      <v>97</v>
    </nc>
  </rcc>
  <rcc rId="440" sId="7">
    <nc r="E44">
      <v>1890</v>
    </nc>
  </rcc>
  <rcc rId="441" sId="7">
    <nc r="E45">
      <v>126</v>
    </nc>
  </rcc>
  <rcc rId="442" sId="7">
    <nc r="E46">
      <v>480</v>
    </nc>
  </rcc>
  <rcc rId="443" sId="7">
    <nc r="E47">
      <v>196</v>
    </nc>
  </rcc>
  <rcc rId="444" sId="7">
    <nc r="E48">
      <v>142</v>
    </nc>
  </rcc>
  <rcc rId="445" sId="7">
    <nc r="E49">
      <v>202</v>
    </nc>
  </rcc>
  <rcc rId="446" sId="7">
    <nc r="E50">
      <v>219</v>
    </nc>
  </rcc>
  <rcc rId="447" sId="7">
    <nc r="E51">
      <v>60</v>
    </nc>
  </rcc>
  <rcc rId="448" sId="7">
    <nc r="E52">
      <v>207</v>
    </nc>
  </rcc>
  <rcc rId="449" sId="7">
    <nc r="E53">
      <v>146</v>
    </nc>
  </rcc>
  <rcc rId="450" sId="7">
    <nc r="E54">
      <v>538</v>
    </nc>
  </rcc>
  <rcc rId="451" sId="7">
    <nc r="E55">
      <v>195</v>
    </nc>
  </rcc>
  <rcc rId="452" sId="7">
    <nc r="E56">
      <v>265</v>
    </nc>
  </rcc>
  <rcc rId="453" sId="7">
    <nc r="E57">
      <v>258</v>
    </nc>
  </rcc>
  <rcc rId="454" sId="7">
    <nc r="E58">
      <v>231</v>
    </nc>
  </rcc>
  <rcc rId="455" sId="7">
    <nc r="E59">
      <v>79</v>
    </nc>
  </rcc>
  <rcc rId="456" sId="7">
    <nc r="E60">
      <v>159</v>
    </nc>
  </rcc>
  <rcc rId="457" sId="7">
    <nc r="E61">
      <v>260</v>
    </nc>
  </rcc>
  <rcc rId="458" sId="7">
    <nc r="E62">
      <v>102</v>
    </nc>
  </rcc>
  <rcc rId="459" sId="7">
    <nc r="E63">
      <v>78</v>
    </nc>
  </rcc>
  <rcc rId="460" sId="7">
    <nc r="E64">
      <v>520</v>
    </nc>
  </rcc>
  <rcc rId="461" sId="7">
    <nc r="E65">
      <v>248</v>
    </nc>
  </rcc>
  <rcc rId="462" sId="7">
    <nc r="E66">
      <v>92</v>
    </nc>
  </rcc>
  <rcc rId="463" sId="7">
    <nc r="E67">
      <v>357</v>
    </nc>
  </rcc>
  <rcc rId="464" sId="7">
    <nc r="E68">
      <v>97</v>
    </nc>
  </rcc>
  <rcc rId="465" sId="7">
    <nc r="E69">
      <v>1299</v>
    </nc>
  </rcc>
  <rcc rId="466" sId="7">
    <nc r="E70">
      <v>133</v>
    </nc>
  </rcc>
  <rcc rId="467" sId="7">
    <nc r="E71">
      <v>5403</v>
    </nc>
  </rcc>
  <rcc rId="468" sId="7">
    <nc r="E72">
      <v>355</v>
    </nc>
  </rcc>
  <rcc rId="469" sId="7">
    <nc r="E73">
      <v>183</v>
    </nc>
  </rcc>
  <rcc rId="470" sId="7">
    <nc r="E74">
      <v>342</v>
    </nc>
  </rcc>
  <rcc rId="471" sId="7">
    <nc r="E75">
      <v>739</v>
    </nc>
  </rcc>
  <rcc rId="472" sId="7">
    <nc r="E76">
      <v>97</v>
    </nc>
  </rcc>
  <rcc rId="473" sId="7">
    <nc r="E77">
      <v>182</v>
    </nc>
  </rcc>
  <rcc rId="474" sId="7">
    <nc r="E78">
      <v>3980</v>
    </nc>
  </rcc>
  <rcc rId="475" sId="7">
    <nc r="E79">
      <v>3241</v>
    </nc>
  </rcc>
  <rcc rId="476" sId="8">
    <nc r="E2">
      <v>312</v>
    </nc>
  </rcc>
  <rcc rId="477" sId="8">
    <nc r="E3">
      <v>107</v>
    </nc>
  </rcc>
  <rcc rId="478" sId="8">
    <nc r="E4">
      <v>75</v>
    </nc>
  </rcc>
  <rcc rId="479" sId="8">
    <nc r="E5">
      <v>288</v>
    </nc>
  </rcc>
  <rcc rId="480" sId="8">
    <nc r="E6">
      <v>149</v>
    </nc>
  </rcc>
  <rcc rId="481" sId="8">
    <nc r="E7">
      <v>65</v>
    </nc>
  </rcc>
  <rcc rId="482" sId="8">
    <nc r="E8">
      <v>297</v>
    </nc>
  </rcc>
  <rcc rId="483" sId="8">
    <nc r="E9">
      <v>53</v>
    </nc>
  </rcc>
  <rcc rId="484" sId="8">
    <nc r="E10">
      <v>1113</v>
    </nc>
  </rcc>
  <rcc rId="485" sId="8">
    <nc r="E11">
      <v>113</v>
    </nc>
  </rcc>
  <rcc rId="486" sId="8">
    <nc r="E12">
      <v>273</v>
    </nc>
  </rcc>
  <rcc rId="487" sId="8">
    <nc r="E13">
      <v>385</v>
    </nc>
  </rcc>
  <rcc rId="488" sId="8">
    <nc r="E14">
      <v>149</v>
    </nc>
  </rcc>
  <rcc rId="489" sId="8">
    <nc r="E15">
      <v>47</v>
    </nc>
  </rcc>
  <rcc rId="490" sId="8">
    <nc r="E16">
      <v>189</v>
    </nc>
  </rcc>
  <rcc rId="491" sId="8">
    <nc r="E17">
      <v>1849</v>
    </nc>
  </rcc>
  <rcc rId="492" sId="8">
    <nc r="E18">
      <v>4012</v>
    </nc>
  </rcc>
  <rcc rId="493" sId="8">
    <nc r="E19">
      <v>404</v>
    </nc>
  </rcc>
  <rcc rId="494" sId="8">
    <nc r="E20">
      <v>1104</v>
    </nc>
  </rcc>
  <rcc rId="495" sId="8">
    <nc r="E21">
      <v>281</v>
    </nc>
  </rcc>
  <rcc rId="496" sId="8">
    <nc r="E22">
      <v>133</v>
    </nc>
  </rcc>
  <rcc rId="497" sId="8">
    <nc r="E23">
      <v>66</v>
    </nc>
  </rcc>
  <rcc rId="498" sId="8">
    <nc r="E24">
      <v>395</v>
    </nc>
  </rcc>
  <rcc rId="499" sId="8">
    <nc r="E25">
      <v>64</v>
    </nc>
  </rcc>
  <rcc rId="500" sId="8">
    <nc r="E26">
      <v>238</v>
    </nc>
  </rcc>
  <rcc rId="501" sId="8">
    <nc r="E27">
      <v>187</v>
    </nc>
  </rcc>
  <rcc rId="502" sId="8">
    <nc r="E28">
      <v>152</v>
    </nc>
  </rcc>
  <rcc rId="503" sId="8">
    <nc r="E29">
      <v>235</v>
    </nc>
  </rcc>
  <rcc rId="504" sId="8">
    <nc r="E30">
      <v>1190</v>
    </nc>
  </rcc>
  <rcc rId="505" sId="8">
    <nc r="E31">
      <v>332</v>
    </nc>
  </rcc>
  <rcc rId="506" sId="8">
    <nc r="E32">
      <v>141</v>
    </nc>
  </rcc>
  <rcc rId="507" sId="8">
    <nc r="E33">
      <v>120</v>
    </nc>
  </rcc>
  <rcc rId="508" sId="8">
    <nc r="E34">
      <v>110</v>
    </nc>
  </rcc>
  <rcc rId="509" sId="8">
    <nc r="E35">
      <v>151</v>
    </nc>
  </rcc>
  <rcc rId="510" sId="8">
    <nc r="E36">
      <v>128</v>
    </nc>
  </rcc>
  <rcc rId="511" sId="8">
    <nc r="E37">
      <v>441</v>
    </nc>
  </rcc>
  <rcc rId="512" sId="8">
    <nc r="E38">
      <v>122</v>
    </nc>
  </rcc>
  <rcc rId="513" sId="8">
    <nc r="E39">
      <v>379</v>
    </nc>
  </rcc>
  <rcc rId="514" sId="8">
    <nc r="E40">
      <v>394</v>
    </nc>
  </rcc>
  <rcc rId="515" sId="8">
    <nc r="E41">
      <v>142</v>
    </nc>
  </rcc>
  <rcc rId="516" sId="8">
    <nc r="E42">
      <v>120</v>
    </nc>
  </rcc>
  <rcc rId="517" sId="8">
    <nc r="E43">
      <v>95</v>
    </nc>
  </rcc>
  <rcc rId="518" sId="8">
    <nc r="E44">
      <v>1805</v>
    </nc>
  </rcc>
  <rcc rId="519" sId="8">
    <nc r="E45">
      <v>117</v>
    </nc>
  </rcc>
  <rcc rId="520" sId="8">
    <nc r="E46">
      <v>416</v>
    </nc>
  </rcc>
  <rcc rId="521" sId="8">
    <nc r="E47">
      <v>169</v>
    </nc>
  </rcc>
  <rcc rId="522" sId="8">
    <nc r="E48">
      <v>129</v>
    </nc>
  </rcc>
  <rcc rId="523" sId="8">
    <nc r="E49">
      <v>195</v>
    </nc>
  </rcc>
  <rcc rId="524" sId="8">
    <nc r="E50">
      <v>230</v>
    </nc>
  </rcc>
  <rcc rId="525" sId="8">
    <nc r="E51">
      <v>51</v>
    </nc>
  </rcc>
  <rcc rId="526" sId="8">
    <nc r="E52">
      <v>188</v>
    </nc>
  </rcc>
  <rcc rId="527" sId="8">
    <nc r="E53">
      <v>132</v>
    </nc>
  </rcc>
  <rcc rId="528" sId="8">
    <nc r="E54">
      <v>584</v>
    </nc>
  </rcc>
  <rcc rId="529" sId="8">
    <nc r="E55">
      <v>227</v>
    </nc>
  </rcc>
  <rcc rId="530" sId="8">
    <nc r="E56">
      <v>295</v>
    </nc>
  </rcc>
  <rcc rId="531" sId="8">
    <nc r="E57">
      <v>240</v>
    </nc>
  </rcc>
  <rcc rId="532" sId="8">
    <nc r="E58">
      <v>223</v>
    </nc>
  </rcc>
  <rcc rId="533" sId="8">
    <nc r="E59">
      <v>89</v>
    </nc>
  </rcc>
  <rcc rId="534" sId="8">
    <nc r="E60">
      <v>161</v>
    </nc>
  </rcc>
  <rcc rId="535" sId="8">
    <nc r="E61">
      <v>263</v>
    </nc>
  </rcc>
  <rcc rId="536" sId="8">
    <nc r="E62">
      <v>114</v>
    </nc>
  </rcc>
  <rcc rId="537" sId="8">
    <nc r="E63">
      <v>83</v>
    </nc>
  </rcc>
  <rcc rId="538" sId="8">
    <nc r="E64">
      <v>461</v>
    </nc>
  </rcc>
  <rcc rId="539" sId="8">
    <nc r="E65">
      <v>254</v>
    </nc>
  </rcc>
  <rcc rId="540" sId="8">
    <nc r="E66">
      <v>94</v>
    </nc>
  </rcc>
  <rcc rId="541" sId="8">
    <nc r="E67">
      <v>337</v>
    </nc>
  </rcc>
  <rcc rId="542" sId="8">
    <nc r="E68">
      <v>94</v>
    </nc>
  </rcc>
  <rcc rId="543" sId="8">
    <nc r="E69">
      <v>1141</v>
    </nc>
  </rcc>
  <rcc rId="544" sId="8">
    <nc r="E70">
      <v>150</v>
    </nc>
  </rcc>
  <rcc rId="545" sId="8">
    <nc r="E71">
      <v>5066</v>
    </nc>
  </rcc>
  <rcc rId="546" sId="8">
    <nc r="E72">
      <v>358</v>
    </nc>
  </rcc>
  <rcc rId="547" sId="8">
    <nc r="E73">
      <v>200</v>
    </nc>
  </rcc>
  <rcc rId="548" sId="8">
    <nc r="E74">
      <v>342</v>
    </nc>
  </rcc>
  <rcc rId="549" sId="8">
    <nc r="E75">
      <v>783</v>
    </nc>
  </rcc>
  <rcc rId="550" sId="8">
    <nc r="E76">
      <v>106</v>
    </nc>
  </rcc>
  <rcc rId="551" sId="8">
    <nc r="E77">
      <v>153</v>
    </nc>
  </rcc>
  <rcc rId="552" sId="8">
    <nc r="E78">
      <v>3590</v>
    </nc>
  </rcc>
  <rcc rId="553" sId="8">
    <nc r="E79">
      <v>2757</v>
    </nc>
  </rcc>
  <rcc rId="554" sId="8">
    <oc r="A91" t="inlineStr">
      <is>
        <t>**Dados referente às doses aplicadas no período de janeiro a outubro de 2023</t>
      </is>
    </oc>
    <nc r="A91" t="inlineStr">
      <is>
        <t>**Dados referente às doses aplicadas no período de janeiro a novembro de 2023</t>
      </is>
    </nc>
  </rcc>
  <rcc rId="555" sId="8">
    <oc r="A89" t="inlineStr">
      <is>
        <t xml:space="preserve"> Vacina e Confia, em 09 de novembro de 2023.**</t>
      </is>
    </oc>
    <nc r="A89" t="inlineStr">
      <is>
        <t xml:space="preserve"> Vacina e Confia, em 01 de dezembro de 2023.**</t>
      </is>
    </nc>
  </rcc>
  <rrc rId="556" sId="7" ref="A90:XFD90" action="deleteRow">
    <rfmt sheetId="7" xfDxf="1" sqref="A90:XFD90" start="0" length="0">
      <dxf>
        <alignment horizontal="center" vertical="center" readingOrder="0"/>
      </dxf>
    </rfmt>
    <rcc rId="0" sId="7" dxf="1">
      <nc r="A90" t="inlineStr">
        <is>
          <t>*Dados referentes às doses aplicadas pelas clínicas particulares de janeiro a maio de 2023</t>
        </is>
      </nc>
      <ndxf>
        <font>
          <sz val="11"/>
          <color auto="1"/>
          <name val="Calibri"/>
          <scheme val="none"/>
        </font>
        <alignment horizontal="general" readingOrder="0"/>
      </ndxf>
    </rcc>
    <rfmt sheetId="7" sqref="B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7" sqref="C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7" sqref="D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7" sqref="E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7" sqref="F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7" sqref="G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7" sqref="H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7" sqref="I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7" sqref="J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7" sqref="K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7" sqref="L90" start="0" length="0">
      <dxf>
        <font>
          <sz val="11"/>
          <color auto="1"/>
          <name val="Calibri"/>
          <scheme val="none"/>
        </font>
        <alignment horizontal="general" readingOrder="0"/>
      </dxf>
    </rfmt>
  </rrc>
  <rrc rId="557" sId="8" ref="A90:XFD90" action="deleteRow">
    <rfmt sheetId="8" xfDxf="1" sqref="A90:XFD90" start="0" length="0">
      <dxf>
        <alignment horizontal="center" vertical="center" readingOrder="0"/>
      </dxf>
    </rfmt>
    <rcc rId="0" sId="8" dxf="1">
      <nc r="A90" t="inlineStr">
        <is>
          <t>*Dados referentes às doses aplicadas pelas clínicas particulares de janeiro a maio de 2023</t>
        </is>
      </nc>
      <ndxf>
        <font>
          <sz val="11"/>
          <color auto="1"/>
          <name val="Calibri"/>
          <scheme val="none"/>
        </font>
        <alignment horizontal="general" readingOrder="0"/>
      </ndxf>
    </rcc>
    <rfmt sheetId="8" sqref="B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8" sqref="C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8" sqref="D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8" sqref="E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8" sqref="F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8" sqref="G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8" sqref="H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8" sqref="I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8" sqref="J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8" sqref="K90" start="0" length="0">
      <dxf>
        <font>
          <sz val="11"/>
          <color auto="1"/>
          <name val="Calibri"/>
          <scheme val="none"/>
        </font>
        <alignment horizontal="general" readingOrder="0"/>
      </dxf>
    </rfmt>
    <rfmt sheetId="8" sqref="L90" start="0" length="0">
      <dxf>
        <font>
          <sz val="11"/>
          <color auto="1"/>
          <name val="Calibri"/>
          <scheme val="none"/>
        </font>
        <alignment horizontal="general" readingOrder="0"/>
      </dxf>
    </rfmt>
  </rrc>
  <rcc rId="558" sId="7">
    <oc r="A89" t="inlineStr">
      <is>
        <t xml:space="preserve"> Vacina e Confia, em 09 de novembro de 2023.**</t>
      </is>
    </oc>
    <nc r="A89" t="inlineStr">
      <is>
        <t xml:space="preserve"> Vacina e Confia, em 01 de dezembro de 2023.**</t>
      </is>
    </nc>
  </rcc>
  <rcc rId="559" sId="7">
    <oc r="A90" t="inlineStr">
      <is>
        <t>**Dados referente às doses aplicadas no período de janeiro a outubro de 2023</t>
      </is>
    </oc>
    <nc r="A90" t="inlineStr">
      <is>
        <t>**Dados referente às doses aplicadas no período de janeiro a novembro de 2023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" sId="2">
    <nc r="E2">
      <v>345</v>
    </nc>
  </rcc>
  <rcc rId="561" sId="2">
    <nc r="E3">
      <v>134</v>
    </nc>
  </rcc>
  <rcc rId="562" sId="2">
    <nc r="E4">
      <v>127</v>
    </nc>
  </rcc>
  <rcc rId="563" sId="2">
    <nc r="E5">
      <v>286</v>
    </nc>
  </rcc>
  <rcc rId="564" sId="2">
    <nc r="E6">
      <v>129</v>
    </nc>
  </rcc>
  <rcc rId="565" sId="2">
    <nc r="E7">
      <v>72</v>
    </nc>
  </rcc>
  <rcc rId="566" sId="2">
    <nc r="E8">
      <v>360</v>
    </nc>
  </rcc>
  <rcc rId="567" sId="2">
    <nc r="E9">
      <v>70</v>
    </nc>
  </rcc>
  <rcc rId="568" sId="2">
    <nc r="E10">
      <v>1323</v>
    </nc>
  </rcc>
  <rcc rId="569" sId="2">
    <nc r="E11">
      <v>109</v>
    </nc>
  </rcc>
  <rcc rId="570" sId="2">
    <nc r="E12">
      <v>272</v>
    </nc>
  </rcc>
  <rcc rId="571" sId="2">
    <nc r="E13">
      <v>413</v>
    </nc>
  </rcc>
  <rcc rId="572" sId="2">
    <nc r="E14">
      <v>177</v>
    </nc>
  </rcc>
  <rcc rId="573" sId="2">
    <nc r="E15">
      <v>104</v>
    </nc>
  </rcc>
  <rcc rId="574" sId="2">
    <nc r="E16">
      <v>139</v>
    </nc>
  </rcc>
  <rcc rId="575" sId="2">
    <nc r="E17">
      <v>2331</v>
    </nc>
  </rcc>
  <rcc rId="576" sId="2">
    <nc r="E18">
      <v>4063</v>
    </nc>
  </rcc>
  <rcc rId="577" sId="2">
    <nc r="E19">
      <v>391</v>
    </nc>
  </rcc>
  <rcc rId="578" sId="2">
    <nc r="E20">
      <v>1292</v>
    </nc>
  </rcc>
  <rcc rId="579" sId="2">
    <nc r="E21">
      <v>298</v>
    </nc>
  </rcc>
  <rcc rId="580" sId="2">
    <nc r="E22">
      <v>130</v>
    </nc>
  </rcc>
  <rcc rId="581" sId="2">
    <nc r="E23">
      <v>59</v>
    </nc>
  </rcc>
  <rcc rId="582" sId="2">
    <nc r="E24">
      <v>317</v>
    </nc>
  </rcc>
  <rcc rId="583" sId="2">
    <nc r="E25">
      <v>65</v>
    </nc>
  </rcc>
  <rcc rId="584" sId="2">
    <nc r="E26">
      <v>218</v>
    </nc>
  </rcc>
  <rcc rId="585" sId="2">
    <nc r="E27">
      <v>176</v>
    </nc>
  </rcc>
  <rcc rId="586" sId="2">
    <nc r="E28">
      <v>102</v>
    </nc>
  </rcc>
  <rcc rId="587" sId="2">
    <nc r="E29">
      <v>306</v>
    </nc>
  </rcc>
  <rcc rId="588" sId="2">
    <nc r="E30">
      <v>1502</v>
    </nc>
  </rcc>
  <rcc rId="589" sId="2">
    <nc r="E31">
      <v>318</v>
    </nc>
  </rcc>
  <rcc rId="590" sId="2">
    <nc r="E32">
      <v>123</v>
    </nc>
  </rcc>
  <rcc rId="591" sId="2">
    <nc r="E33">
      <v>104</v>
    </nc>
  </rcc>
  <rcc rId="592" sId="2">
    <nc r="E34">
      <v>99</v>
    </nc>
  </rcc>
  <rcc rId="593" sId="2">
    <nc r="E35">
      <v>161</v>
    </nc>
  </rcc>
  <rcc rId="594" sId="2">
    <nc r="E36">
      <v>128</v>
    </nc>
  </rcc>
  <rcc rId="595" sId="2">
    <nc r="E37">
      <v>477</v>
    </nc>
  </rcc>
  <rcc rId="596" sId="2">
    <nc r="E38">
      <v>113</v>
    </nc>
  </rcc>
  <rcc rId="597" sId="2">
    <nc r="E39">
      <v>367</v>
    </nc>
  </rcc>
  <rcc rId="598" sId="2">
    <nc r="E40">
      <v>434</v>
    </nc>
  </rcc>
  <rcc rId="599" sId="2">
    <nc r="E41">
      <v>149</v>
    </nc>
  </rcc>
  <rcc rId="600" sId="2">
    <nc r="E42">
      <v>175</v>
    </nc>
  </rcc>
  <rcc rId="601" sId="2">
    <nc r="E43">
      <v>104</v>
    </nc>
  </rcc>
  <rcc rId="602" sId="2">
    <nc r="E44">
      <v>2239</v>
    </nc>
  </rcc>
  <rcc rId="603" sId="2">
    <nc r="E45">
      <v>121</v>
    </nc>
  </rcc>
  <rcc rId="604" sId="2">
    <nc r="E46">
      <v>477</v>
    </nc>
  </rcc>
  <rcc rId="605" sId="2">
    <nc r="E47">
      <v>172</v>
    </nc>
  </rcc>
  <rcc rId="606" sId="2">
    <nc r="E48">
      <v>117</v>
    </nc>
  </rcc>
  <rcc rId="607" sId="2">
    <nc r="E49">
      <v>233</v>
    </nc>
  </rcc>
  <rcc rId="608" sId="2">
    <nc r="E50">
      <v>194</v>
    </nc>
  </rcc>
  <rcc rId="609" sId="2">
    <nc r="E51">
      <v>59</v>
    </nc>
  </rcc>
  <rcc rId="610" sId="2">
    <nc r="E52">
      <v>203</v>
    </nc>
  </rcc>
  <rcc rId="611" sId="2">
    <nc r="E53">
      <v>151</v>
    </nc>
  </rcc>
  <rcc rId="612" sId="2">
    <nc r="E54">
      <v>562</v>
    </nc>
  </rcc>
  <rcc rId="613" sId="2">
    <nc r="E55">
      <v>162</v>
    </nc>
  </rcc>
  <rcc rId="614" sId="2">
    <nc r="E56">
      <v>274</v>
    </nc>
  </rcc>
  <rcc rId="615" sId="2">
    <nc r="E57">
      <v>261</v>
    </nc>
  </rcc>
  <rcc rId="616" sId="2">
    <nc r="E58">
      <v>222</v>
    </nc>
  </rcc>
  <rcc rId="617" sId="2">
    <nc r="E59">
      <v>69</v>
    </nc>
  </rcc>
  <rcc rId="618" sId="2">
    <nc r="E60">
      <v>178</v>
    </nc>
  </rcc>
  <rcc rId="619" sId="2">
    <nc r="E61">
      <v>240</v>
    </nc>
  </rcc>
  <rcc rId="620" sId="2">
    <nc r="E62">
      <v>98</v>
    </nc>
  </rcc>
  <rcc rId="621" sId="2">
    <nc r="E63">
      <v>93</v>
    </nc>
  </rcc>
  <rcc rId="622" sId="2">
    <nc r="E64">
      <v>566</v>
    </nc>
  </rcc>
  <rcc rId="623" sId="2">
    <nc r="E65">
      <v>240</v>
    </nc>
  </rcc>
  <rcc rId="624" sId="2">
    <nc r="E66">
      <v>82</v>
    </nc>
  </rcc>
  <rcc rId="625" sId="2">
    <nc r="E67">
      <v>279</v>
    </nc>
  </rcc>
  <rcc rId="626" sId="2">
    <nc r="E68">
      <v>109</v>
    </nc>
  </rcc>
  <rcc rId="627" sId="2">
    <nc r="E69">
      <v>1528</v>
    </nc>
  </rcc>
  <rcc rId="628" sId="2">
    <nc r="E70">
      <v>94</v>
    </nc>
  </rcc>
  <rcc rId="629" sId="2">
    <nc r="E71">
      <v>6308</v>
    </nc>
  </rcc>
  <rcc rId="630" sId="2">
    <nc r="E72">
      <v>334</v>
    </nc>
  </rcc>
  <rcc rId="631" sId="2">
    <nc r="E73">
      <v>241</v>
    </nc>
  </rcc>
  <rcc rId="632" sId="2">
    <nc r="E74">
      <v>350</v>
    </nc>
  </rcc>
  <rcc rId="633" sId="2">
    <nc r="E75">
      <v>808</v>
    </nc>
  </rcc>
  <rcc rId="634" sId="2">
    <nc r="E76">
      <v>99</v>
    </nc>
  </rcc>
  <rcc rId="635" sId="2">
    <nc r="E77">
      <v>177</v>
    </nc>
  </rcc>
  <rcc rId="636" sId="2">
    <nc r="E78">
      <v>4845</v>
    </nc>
  </rcc>
  <rcc rId="637" sId="2">
    <nc r="E79">
      <v>3255</v>
    </nc>
  </rcc>
  <rcc rId="638" sId="2">
    <nc r="G2">
      <v>346</v>
    </nc>
  </rcc>
  <rcc rId="639" sId="2">
    <nc r="G3">
      <v>114</v>
    </nc>
  </rcc>
  <rcc rId="640" sId="2">
    <nc r="G4">
      <v>115</v>
    </nc>
  </rcc>
  <rcc rId="641" sId="2">
    <nc r="G5">
      <v>259</v>
    </nc>
  </rcc>
  <rcc rId="642" sId="2">
    <nc r="G6">
      <v>95</v>
    </nc>
  </rcc>
  <rcc rId="643" sId="2">
    <nc r="G7">
      <v>70</v>
    </nc>
  </rcc>
  <rcc rId="644" sId="2">
    <nc r="G8">
      <v>330</v>
    </nc>
  </rcc>
  <rcc rId="645" sId="2">
    <nc r="G9">
      <v>52</v>
    </nc>
  </rcc>
  <rcc rId="646" sId="2">
    <nc r="G10">
      <v>1207</v>
    </nc>
  </rcc>
  <rcc rId="647" sId="2">
    <nc r="G11">
      <v>123</v>
    </nc>
  </rcc>
  <rcc rId="648" sId="2">
    <nc r="G12">
      <v>278</v>
    </nc>
  </rcc>
  <rcc rId="649" sId="2">
    <nc r="G13">
      <v>447</v>
    </nc>
  </rcc>
  <rcc rId="650" sId="2">
    <nc r="G14">
      <v>176</v>
    </nc>
  </rcc>
  <rcc rId="651" sId="2">
    <nc r="G15">
      <v>66</v>
    </nc>
  </rcc>
  <rcc rId="652" sId="2">
    <nc r="G16">
      <v>187</v>
    </nc>
  </rcc>
  <rcc rId="653" sId="2">
    <nc r="G17">
      <v>1997</v>
    </nc>
  </rcc>
  <rcc rId="654" sId="2">
    <nc r="G18">
      <v>3783</v>
    </nc>
  </rcc>
  <rcc rId="655" sId="2">
    <nc r="G19">
      <v>419</v>
    </nc>
  </rcc>
  <rcc rId="656" sId="2">
    <nc r="G20">
      <v>1095</v>
    </nc>
  </rcc>
  <rcc rId="657" sId="2">
    <nc r="G21">
      <v>357</v>
    </nc>
  </rcc>
  <rcc rId="658" sId="2">
    <nc r="G22">
      <v>100</v>
    </nc>
  </rcc>
  <rcc rId="659" sId="2">
    <nc r="G23">
      <v>59</v>
    </nc>
  </rcc>
  <rcc rId="660" sId="2">
    <nc r="G24">
      <v>366</v>
    </nc>
  </rcc>
  <rcc rId="661" sId="2">
    <nc r="G25">
      <v>79</v>
    </nc>
  </rcc>
  <rcc rId="662" sId="2">
    <nc r="G26">
      <v>235</v>
    </nc>
  </rcc>
  <rcc rId="663" sId="2">
    <nc r="G27">
      <v>175</v>
    </nc>
  </rcc>
  <rcc rId="664" sId="2">
    <nc r="G28">
      <v>114</v>
    </nc>
  </rcc>
  <rcc rId="665" sId="2">
    <nc r="G29">
      <v>338</v>
    </nc>
  </rcc>
  <rcc rId="666" sId="2">
    <nc r="G30">
      <v>1286</v>
    </nc>
  </rcc>
  <rcc rId="667" sId="2">
    <nc r="G31">
      <v>339</v>
    </nc>
  </rcc>
  <rcc rId="668" sId="2">
    <nc r="G32">
      <v>106</v>
    </nc>
  </rcc>
  <rcc rId="669" sId="2">
    <nc r="G33">
      <v>103</v>
    </nc>
  </rcc>
  <rcc rId="670" sId="2">
    <nc r="G34">
      <v>105</v>
    </nc>
  </rcc>
  <rcc rId="671" sId="2">
    <nc r="G35">
      <v>176</v>
    </nc>
  </rcc>
  <rcc rId="672" sId="2">
    <nc r="G36">
      <v>128</v>
    </nc>
  </rcc>
  <rcc rId="673" sId="2">
    <nc r="G37">
      <v>428</v>
    </nc>
  </rcc>
  <rcc rId="674" sId="2">
    <nc r="G38">
      <v>92</v>
    </nc>
  </rcc>
  <rcc rId="675" sId="2">
    <nc r="G39">
      <v>327</v>
    </nc>
  </rcc>
  <rcc rId="676" sId="2">
    <nc r="G40">
      <v>389</v>
    </nc>
  </rcc>
  <rcc rId="677" sId="2">
    <nc r="G41">
      <v>141</v>
    </nc>
  </rcc>
  <rcc rId="678" sId="2">
    <nc r="G42">
      <v>128</v>
    </nc>
  </rcc>
  <rcc rId="679" sId="2">
    <nc r="G43">
      <v>99</v>
    </nc>
  </rcc>
  <rcc rId="680" sId="2">
    <nc r="G44">
      <v>1840</v>
    </nc>
  </rcc>
  <rcc rId="681" sId="2">
    <nc r="G45">
      <v>132</v>
    </nc>
  </rcc>
  <rcc rId="682" sId="2">
    <nc r="G46">
      <v>449</v>
    </nc>
  </rcc>
  <rcc rId="683" sId="2">
    <nc r="G47">
      <v>178</v>
    </nc>
  </rcc>
  <rcc rId="684" sId="2">
    <nc r="G48">
      <v>111</v>
    </nc>
  </rcc>
  <rcc rId="685" sId="2">
    <nc r="G49">
      <v>203</v>
    </nc>
  </rcc>
  <rcc rId="686" sId="2">
    <nc r="G50">
      <v>223</v>
    </nc>
  </rcc>
  <rcc rId="687" sId="2">
    <nc r="G51">
      <v>45</v>
    </nc>
  </rcc>
  <rcc rId="688" sId="2">
    <nc r="G52">
      <v>196</v>
    </nc>
  </rcc>
  <rcc rId="689" sId="2">
    <nc r="G53">
      <v>129</v>
    </nc>
  </rcc>
  <rcc rId="690" sId="2">
    <nc r="G54">
      <v>549</v>
    </nc>
  </rcc>
  <rcc rId="691" sId="2">
    <nc r="G55">
      <v>195</v>
    </nc>
  </rcc>
  <rcc rId="692" sId="2">
    <nc r="G56">
      <v>303</v>
    </nc>
  </rcc>
  <rcc rId="693" sId="2">
    <nc r="G57">
      <v>222</v>
    </nc>
  </rcc>
  <rcc rId="694" sId="2">
    <nc r="G58">
      <v>254</v>
    </nc>
  </rcc>
  <rcc rId="695" sId="2">
    <nc r="G59">
      <v>77</v>
    </nc>
  </rcc>
  <rcc rId="696" sId="2">
    <nc r="G60">
      <v>174</v>
    </nc>
  </rcc>
  <rcc rId="697" sId="2">
    <nc r="G61">
      <v>246</v>
    </nc>
  </rcc>
  <rcc rId="698" sId="2">
    <nc r="G62">
      <v>75</v>
    </nc>
  </rcc>
  <rcc rId="699" sId="2">
    <nc r="G63">
      <v>104</v>
    </nc>
  </rcc>
  <rcc rId="700" sId="2">
    <nc r="G64">
      <v>528</v>
    </nc>
  </rcc>
  <rcc rId="701" sId="2">
    <nc r="G65">
      <v>210</v>
    </nc>
  </rcc>
  <rcc rId="702" sId="2">
    <nc r="G66">
      <v>83</v>
    </nc>
  </rcc>
  <rcc rId="703" sId="2">
    <nc r="G67">
      <v>307</v>
    </nc>
  </rcc>
  <rcc rId="704" sId="2">
    <nc r="G68">
      <v>102</v>
    </nc>
  </rcc>
  <rcc rId="705" sId="2">
    <nc r="G69">
      <v>1270</v>
    </nc>
  </rcc>
  <rcc rId="706" sId="2">
    <nc r="G70">
      <v>95</v>
    </nc>
  </rcc>
  <rcc rId="707" sId="2">
    <nc r="G71">
      <v>5413</v>
    </nc>
  </rcc>
  <rcc rId="708" sId="2">
    <nc r="G72">
      <v>334</v>
    </nc>
  </rcc>
  <rcc rId="709" sId="2">
    <nc r="G73">
      <v>210</v>
    </nc>
  </rcc>
  <rcc rId="710" sId="2">
    <nc r="G74">
      <v>332</v>
    </nc>
  </rcc>
  <rcc rId="711" sId="2">
    <nc r="G75">
      <v>742</v>
    </nc>
  </rcc>
  <rcc rId="712" sId="2">
    <nc r="G76">
      <v>87</v>
    </nc>
  </rcc>
  <rcc rId="713" sId="2">
    <nc r="G77">
      <v>186</v>
    </nc>
  </rcc>
  <rcc rId="714" sId="2">
    <nc r="G78">
      <v>3887</v>
    </nc>
  </rcc>
  <rcc rId="715" sId="2">
    <nc r="G79">
      <v>2509</v>
    </nc>
  </rcc>
  <rcc rId="716" sId="2">
    <nc r="K2">
      <v>347</v>
    </nc>
  </rcc>
  <rcc rId="717" sId="2">
    <nc r="K3">
      <v>144</v>
    </nc>
  </rcc>
  <rcc rId="718" sId="2">
    <nc r="K4">
      <v>120</v>
    </nc>
  </rcc>
  <rcc rId="719" sId="2">
    <nc r="K5">
      <v>290</v>
    </nc>
  </rcc>
  <rcc rId="720" sId="2">
    <nc r="K6">
      <v>118</v>
    </nc>
  </rcc>
  <rcc rId="721" sId="2">
    <nc r="K7">
      <v>74</v>
    </nc>
  </rcc>
  <rcc rId="722" sId="2">
    <nc r="K8">
      <v>345</v>
    </nc>
  </rcc>
  <rcc rId="723" sId="2">
    <nc r="K9">
      <v>63</v>
    </nc>
  </rcc>
  <rcc rId="724" sId="2">
    <nc r="K10">
      <v>1330</v>
    </nc>
  </rcc>
  <rcc rId="725" sId="2">
    <nc r="K11">
      <v>130</v>
    </nc>
  </rcc>
  <rcc rId="726" sId="2">
    <nc r="K12">
      <v>317</v>
    </nc>
  </rcc>
  <rcc rId="727" sId="2">
    <nc r="K13">
      <v>471</v>
    </nc>
  </rcc>
  <rcc rId="728" sId="2">
    <nc r="K14">
      <v>178</v>
    </nc>
  </rcc>
  <rcc rId="729" sId="2">
    <nc r="K15">
      <v>88</v>
    </nc>
  </rcc>
  <rcc rId="730" sId="2">
    <nc r="K16">
      <v>186</v>
    </nc>
  </rcc>
  <rcc rId="731" sId="2">
    <nc r="K17">
      <v>2114</v>
    </nc>
  </rcc>
  <rcc rId="732" sId="2">
    <nc r="K18">
      <v>4129</v>
    </nc>
  </rcc>
  <rcc rId="733" sId="2">
    <nc r="K19">
      <v>411</v>
    </nc>
  </rcc>
  <rcc rId="734" sId="2">
    <nc r="K20">
      <v>1193</v>
    </nc>
  </rcc>
  <rcc rId="735" sId="2">
    <nc r="K21">
      <v>358</v>
    </nc>
  </rcc>
  <rcc rId="736" sId="2">
    <nc r="K22">
      <v>118</v>
    </nc>
  </rcc>
  <rcc rId="737" sId="2">
    <nc r="K23">
      <v>56</v>
    </nc>
  </rcc>
  <rcc rId="738" sId="2">
    <nc r="K24">
      <v>381</v>
    </nc>
  </rcc>
  <rcc rId="739" sId="2">
    <nc r="K25">
      <v>85</v>
    </nc>
  </rcc>
  <rcc rId="740" sId="2">
    <nc r="K26">
      <v>242</v>
    </nc>
  </rcc>
  <rcc rId="741" sId="2">
    <nc r="K27">
      <v>191</v>
    </nc>
  </rcc>
  <rcc rId="742" sId="2">
    <nc r="K28">
      <v>112</v>
    </nc>
  </rcc>
  <rcc rId="743" sId="2">
    <nc r="K29">
      <v>368</v>
    </nc>
  </rcc>
  <rcc rId="744" sId="2">
    <nc r="K30">
      <v>1430</v>
    </nc>
  </rcc>
  <rcc rId="745" sId="2">
    <nc r="K31">
      <v>350</v>
    </nc>
  </rcc>
  <rcc rId="746" sId="2">
    <nc r="K32">
      <v>112</v>
    </nc>
  </rcc>
  <rcc rId="747" sId="2">
    <nc r="K33">
      <v>100</v>
    </nc>
  </rcc>
  <rcc rId="748" sId="2">
    <nc r="K34">
      <v>111</v>
    </nc>
  </rcc>
  <rcc rId="749" sId="2">
    <nc r="K35">
      <v>188</v>
    </nc>
  </rcc>
  <rcc rId="750" sId="2">
    <nc r="K36">
      <v>131</v>
    </nc>
  </rcc>
  <rcc rId="751" sId="2">
    <nc r="K37">
      <v>476</v>
    </nc>
  </rcc>
  <rcc rId="752" sId="2">
    <nc r="K38">
      <v>104</v>
    </nc>
  </rcc>
  <rcc rId="753" sId="2">
    <nc r="K39">
      <v>361</v>
    </nc>
  </rcc>
  <rcc rId="754" sId="2">
    <nc r="K40">
      <v>437</v>
    </nc>
  </rcc>
  <rcc rId="755" sId="2">
    <nc r="K41">
      <v>149</v>
    </nc>
  </rcc>
  <rcc rId="756" sId="2">
    <nc r="K42">
      <v>147</v>
    </nc>
  </rcc>
  <rcc rId="757" sId="2">
    <nc r="K43">
      <v>113</v>
    </nc>
  </rcc>
  <rcc rId="758" sId="2">
    <nc r="K44">
      <v>1985</v>
    </nc>
  </rcc>
  <rcc rId="759" sId="2">
    <nc r="K45">
      <v>154</v>
    </nc>
  </rcc>
  <rcc rId="760" sId="2">
    <nc r="K46">
      <v>496</v>
    </nc>
  </rcc>
  <rcc rId="761" sId="2">
    <nc r="K47">
      <v>190</v>
    </nc>
  </rcc>
  <rcc rId="762" sId="2">
    <nc r="K48">
      <v>123</v>
    </nc>
  </rcc>
  <rcc rId="763" sId="2">
    <nc r="K49">
      <v>218</v>
    </nc>
  </rcc>
  <rcc rId="764" sId="2">
    <nc r="K50">
      <v>228</v>
    </nc>
  </rcc>
  <rcc rId="765" sId="2">
    <nc r="K51">
      <v>54</v>
    </nc>
  </rcc>
  <rcc rId="766" sId="2">
    <nc r="K52">
      <v>217</v>
    </nc>
  </rcc>
  <rcc rId="767" sId="2">
    <nc r="K53">
      <v>131</v>
    </nc>
  </rcc>
  <rcc rId="768" sId="2">
    <nc r="K54">
      <v>603</v>
    </nc>
  </rcc>
  <rcc rId="769" sId="2">
    <nc r="K55">
      <v>194</v>
    </nc>
  </rcc>
  <rcc rId="770" sId="2">
    <nc r="K56">
      <v>327</v>
    </nc>
  </rcc>
  <rcc rId="771" sId="2">
    <nc r="K57">
      <v>262</v>
    </nc>
  </rcc>
  <rcc rId="772" sId="2">
    <nc r="K58">
      <v>259</v>
    </nc>
  </rcc>
  <rcc rId="773" sId="2">
    <nc r="K59">
      <v>77</v>
    </nc>
  </rcc>
  <rcc rId="774" sId="2">
    <nc r="K60">
      <v>186</v>
    </nc>
  </rcc>
  <rcc rId="775" sId="2">
    <nc r="K61">
      <v>263</v>
    </nc>
  </rcc>
  <rcc rId="776" sId="2">
    <nc r="K62">
      <v>101</v>
    </nc>
  </rcc>
  <rcc rId="777" sId="2">
    <nc r="K63">
      <v>104</v>
    </nc>
  </rcc>
  <rcc rId="778" sId="2">
    <nc r="K64">
      <v>547</v>
    </nc>
  </rcc>
  <rcc rId="779" sId="2">
    <nc r="K65">
      <v>224</v>
    </nc>
  </rcc>
  <rcc rId="780" sId="2">
    <nc r="K66">
      <v>84</v>
    </nc>
  </rcc>
  <rcc rId="781" sId="2">
    <nc r="K67">
      <v>316</v>
    </nc>
  </rcc>
  <rcc rId="782" sId="2">
    <nc r="K68">
      <v>113</v>
    </nc>
  </rcc>
  <rcc rId="783" sId="2">
    <nc r="K69">
      <v>1417</v>
    </nc>
  </rcc>
  <rcc rId="784" sId="2">
    <nc r="K70">
      <v>106</v>
    </nc>
  </rcc>
  <rcc rId="785" sId="2">
    <nc r="K71">
      <v>6049</v>
    </nc>
  </rcc>
  <rcc rId="786" sId="2">
    <nc r="K72">
      <v>371</v>
    </nc>
  </rcc>
  <rcc rId="787" sId="2">
    <nc r="K73">
      <v>223</v>
    </nc>
  </rcc>
  <rcc rId="788" sId="2">
    <nc r="K74">
      <v>340</v>
    </nc>
  </rcc>
  <rcc rId="789" sId="2">
    <nc r="K75">
      <v>863</v>
    </nc>
  </rcc>
  <rcc rId="790" sId="2">
    <nc r="K76">
      <v>98</v>
    </nc>
  </rcc>
  <rcc rId="791" sId="2">
    <nc r="K77">
      <v>191</v>
    </nc>
  </rcc>
  <rcc rId="792" sId="2">
    <nc r="K78">
      <v>4225</v>
    </nc>
  </rcc>
  <rcc rId="793" sId="2">
    <nc r="K79">
      <v>2671</v>
    </nc>
  </rcc>
  <rcc rId="794" sId="2">
    <nc r="I2">
      <v>347</v>
    </nc>
  </rcc>
  <rcc rId="795" sId="2">
    <nc r="I3">
      <v>120</v>
    </nc>
  </rcc>
  <rcc rId="796" sId="2">
    <nc r="I4">
      <v>113</v>
    </nc>
  </rcc>
  <rcc rId="797" sId="2">
    <nc r="I5">
      <v>268</v>
    </nc>
  </rcc>
  <rcc rId="798" sId="2">
    <nc r="I6">
      <v>99</v>
    </nc>
  </rcc>
  <rcc rId="799" sId="2">
    <nc r="I7">
      <v>70</v>
    </nc>
  </rcc>
  <rcc rId="800" sId="2">
    <nc r="I8">
      <v>328</v>
    </nc>
  </rcc>
  <rcc rId="801" sId="2">
    <nc r="I9">
      <v>53</v>
    </nc>
  </rcc>
  <rcc rId="802" sId="2">
    <nc r="I10">
      <v>1221</v>
    </nc>
  </rcc>
  <rcc rId="803" sId="2">
    <nc r="I11">
      <v>124</v>
    </nc>
  </rcc>
  <rcc rId="804" sId="2">
    <nc r="I12">
      <v>279</v>
    </nc>
  </rcc>
  <rcc rId="805" sId="2">
    <nc r="I13">
      <v>458</v>
    </nc>
  </rcc>
  <rcc rId="806" sId="2">
    <nc r="I14">
      <v>185</v>
    </nc>
  </rcc>
  <rcc rId="807" sId="2">
    <nc r="I15">
      <v>66</v>
    </nc>
  </rcc>
  <rcc rId="808" sId="2">
    <nc r="I16">
      <v>185</v>
    </nc>
  </rcc>
  <rcc rId="809" sId="2">
    <nc r="I17">
      <v>2009</v>
    </nc>
  </rcc>
  <rcc rId="810" sId="2">
    <nc r="I18">
      <v>3823</v>
    </nc>
  </rcc>
  <rcc rId="811" sId="2">
    <nc r="I19">
      <v>418</v>
    </nc>
  </rcc>
  <rcc rId="812" sId="2">
    <nc r="I20">
      <v>1102</v>
    </nc>
  </rcc>
  <rcc rId="813" sId="2">
    <nc r="I21">
      <v>363</v>
    </nc>
  </rcc>
  <rcc rId="814" sId="2">
    <nc r="I22">
      <v>101</v>
    </nc>
  </rcc>
  <rcc rId="815" sId="2">
    <nc r="I23">
      <v>59</v>
    </nc>
  </rcc>
  <rcc rId="816" sId="2">
    <nc r="I24">
      <v>368</v>
    </nc>
  </rcc>
  <rcc rId="817" sId="2">
    <nc r="I25">
      <v>78</v>
    </nc>
  </rcc>
  <rcc rId="818" sId="2">
    <nc r="I26">
      <v>240</v>
    </nc>
  </rcc>
  <rcc rId="819" sId="2">
    <nc r="I27">
      <v>180</v>
    </nc>
  </rcc>
  <rcc rId="820" sId="2">
    <nc r="I28">
      <v>113</v>
    </nc>
  </rcc>
  <rcc rId="821" sId="2">
    <nc r="I29">
      <v>341</v>
    </nc>
  </rcc>
  <rcc rId="822" sId="2">
    <nc r="I30">
      <v>1304</v>
    </nc>
  </rcc>
  <rcc rId="823" sId="2">
    <nc r="I31">
      <v>342</v>
    </nc>
  </rcc>
  <rcc rId="824" sId="2">
    <nc r="I32">
      <v>106</v>
    </nc>
  </rcc>
  <rcc rId="825" sId="2">
    <nc r="I33">
      <v>102</v>
    </nc>
  </rcc>
  <rcc rId="826" sId="2">
    <nc r="I34">
      <v>104</v>
    </nc>
  </rcc>
  <rcc rId="827" sId="2">
    <nc r="I35">
      <v>178</v>
    </nc>
  </rcc>
  <rcc rId="828" sId="2">
    <nc r="I36">
      <v>128</v>
    </nc>
  </rcc>
  <rcc rId="829" sId="2">
    <nc r="I37">
      <v>429</v>
    </nc>
  </rcc>
  <rcc rId="830" sId="2">
    <nc r="I38">
      <v>93</v>
    </nc>
  </rcc>
  <rcc rId="831" sId="2">
    <nc r="I39">
      <v>332</v>
    </nc>
  </rcc>
  <rcc rId="832" sId="2">
    <nc r="I40">
      <v>396</v>
    </nc>
  </rcc>
  <rcc rId="833" sId="2">
    <nc r="I41">
      <v>142</v>
    </nc>
  </rcc>
  <rcc rId="834" sId="2">
    <nc r="I42">
      <v>127</v>
    </nc>
  </rcc>
  <rcc rId="835" sId="2">
    <nc r="I43">
      <v>99</v>
    </nc>
  </rcc>
  <rcc rId="836" sId="2">
    <nc r="I44">
      <v>1864</v>
    </nc>
  </rcc>
  <rcc rId="837" sId="2">
    <nc r="I45">
      <v>136</v>
    </nc>
  </rcc>
  <rcc rId="838" sId="2">
    <nc r="I46">
      <v>464</v>
    </nc>
  </rcc>
  <rcc rId="839" sId="2">
    <nc r="I47">
      <v>176</v>
    </nc>
  </rcc>
  <rcc rId="840" sId="2">
    <nc r="I48">
      <v>112</v>
    </nc>
  </rcc>
  <rcc rId="841" sId="2">
    <nc r="I49">
      <v>206</v>
    </nc>
  </rcc>
  <rcc rId="842" sId="2">
    <nc r="I50">
      <v>225</v>
    </nc>
  </rcc>
  <rcc rId="843" sId="2">
    <nc r="I51">
      <v>49</v>
    </nc>
  </rcc>
  <rcc rId="844" sId="2">
    <nc r="I52">
      <v>201</v>
    </nc>
  </rcc>
  <rcc rId="845" sId="2">
    <nc r="I53">
      <v>128</v>
    </nc>
  </rcc>
  <rcc rId="846" sId="2">
    <nc r="I54">
      <v>549</v>
    </nc>
  </rcc>
  <rcc rId="847" sId="2">
    <nc r="I55">
      <v>193</v>
    </nc>
  </rcc>
  <rcc rId="848" sId="2">
    <nc r="I56">
      <v>316</v>
    </nc>
  </rcc>
  <rcc rId="849" sId="2">
    <nc r="I57">
      <v>229</v>
    </nc>
  </rcc>
  <rcc rId="850" sId="2">
    <nc r="I58">
      <v>253</v>
    </nc>
  </rcc>
  <rcc rId="851" sId="2">
    <nc r="I59">
      <v>76</v>
    </nc>
  </rcc>
  <rcc rId="852" sId="2">
    <nc r="I60">
      <v>174</v>
    </nc>
  </rcc>
  <rcc rId="853" sId="2">
    <nc r="I61">
      <v>248</v>
    </nc>
  </rcc>
  <rcc rId="854" sId="2">
    <nc r="I62">
      <v>78</v>
    </nc>
  </rcc>
  <rcc rId="855" sId="2">
    <nc r="I63">
      <v>104</v>
    </nc>
  </rcc>
  <rcc rId="856" sId="2">
    <nc r="I64">
      <v>533</v>
    </nc>
  </rcc>
  <rcc rId="857" sId="2">
    <nc r="I65">
      <v>211</v>
    </nc>
  </rcc>
  <rcc rId="858" sId="2">
    <nc r="I66">
      <v>85</v>
    </nc>
  </rcc>
  <rcc rId="859" sId="2">
    <nc r="I67">
      <v>304</v>
    </nc>
  </rcc>
  <rcc rId="860" sId="2">
    <nc r="I68">
      <v>103</v>
    </nc>
  </rcc>
  <rcc rId="861" sId="2">
    <nc r="I69">
      <v>1289</v>
    </nc>
  </rcc>
  <rcc rId="862" sId="2">
    <nc r="I70">
      <v>94</v>
    </nc>
  </rcc>
  <rcc rId="863" sId="2">
    <nc r="I71">
      <v>5523</v>
    </nc>
  </rcc>
  <rcc rId="864" sId="2">
    <nc r="I72">
      <v>335</v>
    </nc>
  </rcc>
  <rcc rId="865" sId="2">
    <nc r="I73">
      <v>208</v>
    </nc>
  </rcc>
  <rcc rId="866" sId="2">
    <nc r="I74">
      <v>332</v>
    </nc>
  </rcc>
  <rcc rId="867" sId="2">
    <nc r="I75">
      <v>747</v>
    </nc>
  </rcc>
  <rcc rId="868" sId="2">
    <nc r="I76">
      <v>88</v>
    </nc>
  </rcc>
  <rcc rId="869" sId="2">
    <nc r="I77">
      <v>193</v>
    </nc>
  </rcc>
  <rcc rId="870" sId="2">
    <nc r="I78">
      <v>3910</v>
    </nc>
  </rcc>
  <rcc rId="871" sId="2">
    <nc r="I79">
      <v>2507</v>
    </nc>
  </rcc>
  <rcc rId="872" sId="2">
    <nc r="M2">
      <v>345</v>
    </nc>
  </rcc>
  <rcc rId="873" sId="2">
    <nc r="M3">
      <v>135</v>
    </nc>
  </rcc>
  <rcc rId="874" sId="2">
    <nc r="M4">
      <v>118</v>
    </nc>
  </rcc>
  <rcc rId="875" sId="2">
    <nc r="M5">
      <v>288</v>
    </nc>
  </rcc>
  <rcc rId="876" sId="2">
    <nc r="M6">
      <v>116</v>
    </nc>
  </rcc>
  <rcc rId="877" sId="2">
    <nc r="M7">
      <v>74</v>
    </nc>
  </rcc>
  <rcc rId="878" sId="2">
    <nc r="M8">
      <v>342</v>
    </nc>
  </rcc>
  <rcc rId="879" sId="2">
    <nc r="M9">
      <v>64</v>
    </nc>
  </rcc>
  <rcc rId="880" sId="2">
    <nc r="M10">
      <v>1292</v>
    </nc>
  </rcc>
  <rcc rId="881" sId="2">
    <nc r="M11">
      <v>127</v>
    </nc>
  </rcc>
  <rcc rId="882" sId="2">
    <nc r="M12">
      <v>305</v>
    </nc>
  </rcc>
  <rcc rId="883" sId="2">
    <nc r="M13">
      <v>461</v>
    </nc>
  </rcc>
  <rcc rId="884" sId="2">
    <nc r="M14">
      <v>184</v>
    </nc>
  </rcc>
  <rcc rId="885" sId="2">
    <nc r="M15">
      <v>82</v>
    </nc>
  </rcc>
  <rcc rId="886" sId="2">
    <nc r="M16">
      <v>179</v>
    </nc>
  </rcc>
  <rcc rId="887" sId="2">
    <nc r="M17">
      <v>2049</v>
    </nc>
  </rcc>
  <rcc rId="888" sId="2">
    <nc r="M18">
      <v>3970</v>
    </nc>
  </rcc>
  <rcc rId="889" sId="2">
    <nc r="M19">
      <v>406</v>
    </nc>
  </rcc>
  <rcc rId="890" sId="2">
    <nc r="M20">
      <v>1201</v>
    </nc>
  </rcc>
  <rcc rId="891" sId="2">
    <nc r="M21">
      <v>338</v>
    </nc>
  </rcc>
  <rcc rId="892" sId="2">
    <nc r="M22">
      <v>121</v>
    </nc>
  </rcc>
  <rcc rId="893" sId="2">
    <nc r="M23">
      <v>54</v>
    </nc>
  </rcc>
  <rcc rId="894" sId="2">
    <nc r="M24">
      <v>376</v>
    </nc>
  </rcc>
  <rcc rId="895" sId="2">
    <nc r="M25">
      <v>83</v>
    </nc>
  </rcc>
  <rcc rId="896" sId="2">
    <nc r="M26">
      <v>234</v>
    </nc>
  </rcc>
  <rcc rId="897" sId="2">
    <nc r="M27">
      <v>185</v>
    </nc>
  </rcc>
  <rcc rId="898" sId="2">
    <nc r="M28">
      <v>113</v>
    </nc>
  </rcc>
  <rcc rId="899" sId="2">
    <nc r="M29">
      <v>360</v>
    </nc>
  </rcc>
  <rcc rId="900" sId="2">
    <nc r="M30">
      <v>1394</v>
    </nc>
  </rcc>
  <rcc rId="901" sId="2">
    <nc r="M31">
      <v>346</v>
    </nc>
  </rcc>
  <rcc rId="902" sId="2">
    <nc r="M32">
      <v>111</v>
    </nc>
  </rcc>
  <rcc rId="903" sId="2">
    <nc r="M33">
      <v>100</v>
    </nc>
  </rcc>
  <rcc rId="904" sId="2">
    <nc r="M34">
      <v>114</v>
    </nc>
  </rcc>
  <rcc rId="905" sId="2">
    <nc r="M35">
      <v>183</v>
    </nc>
  </rcc>
  <rcc rId="906" sId="2">
    <nc r="M36">
      <v>132</v>
    </nc>
  </rcc>
  <rcc rId="907" sId="2">
    <nc r="M37">
      <v>457</v>
    </nc>
  </rcc>
  <rcc rId="908" sId="2">
    <nc r="M38">
      <v>106</v>
    </nc>
  </rcc>
  <rcc rId="909" sId="2">
    <nc r="M39">
      <v>354</v>
    </nc>
  </rcc>
  <rcc rId="910" sId="2">
    <nc r="M40">
      <v>432</v>
    </nc>
  </rcc>
  <rcc rId="911" sId="2">
    <nc r="M41">
      <v>143</v>
    </nc>
  </rcc>
  <rcc rId="912" sId="2">
    <nc r="M42">
      <v>147</v>
    </nc>
  </rcc>
  <rcc rId="913" sId="2">
    <nc r="M43">
      <v>111</v>
    </nc>
  </rcc>
  <rcc rId="914" sId="2">
    <nc r="M44">
      <v>1974</v>
    </nc>
  </rcc>
  <rcc rId="915" sId="2">
    <nc r="M45">
      <v>150</v>
    </nc>
  </rcc>
  <rcc rId="916" sId="2">
    <nc r="M46">
      <v>480</v>
    </nc>
  </rcc>
  <rcc rId="917" sId="2">
    <nc r="M47">
      <v>186</v>
    </nc>
  </rcc>
  <rcc rId="918" sId="2">
    <nc r="M48">
      <v>124</v>
    </nc>
  </rcc>
  <rcc rId="919" sId="2">
    <nc r="M49">
      <v>211</v>
    </nc>
  </rcc>
  <rcc rId="920" sId="2">
    <nc r="M50">
      <v>233</v>
    </nc>
  </rcc>
  <rcc rId="921" sId="2">
    <nc r="M51">
      <v>54</v>
    </nc>
  </rcc>
  <rcc rId="922" sId="2">
    <nc r="M52">
      <v>215</v>
    </nc>
  </rcc>
  <rcc rId="923" sId="2">
    <nc r="M53">
      <v>130</v>
    </nc>
  </rcc>
  <rcc rId="924" sId="2">
    <nc r="M54">
      <v>589</v>
    </nc>
  </rcc>
  <rcc rId="925" sId="2">
    <nc r="M55">
      <v>185</v>
    </nc>
  </rcc>
  <rcc rId="926" sId="2">
    <nc r="M56">
      <v>318</v>
    </nc>
  </rcc>
  <rcc rId="927" sId="2">
    <nc r="M57">
      <v>249</v>
    </nc>
  </rcc>
  <rcc rId="928" sId="2">
    <nc r="M58">
      <v>246</v>
    </nc>
  </rcc>
  <rcc rId="929" sId="2">
    <nc r="M59">
      <v>76</v>
    </nc>
  </rcc>
  <rcc rId="930" sId="2">
    <nc r="M60">
      <v>179</v>
    </nc>
  </rcc>
  <rcc rId="931" sId="2">
    <nc r="M61">
      <v>264</v>
    </nc>
  </rcc>
  <rcc rId="932" sId="2">
    <nc r="M62">
      <v>100</v>
    </nc>
  </rcc>
  <rcc rId="933" sId="2">
    <nc r="M63">
      <v>105</v>
    </nc>
  </rcc>
  <rcc rId="934" sId="2">
    <nc r="M64">
      <v>557</v>
    </nc>
  </rcc>
  <rcc rId="935" sId="2">
    <nc r="M65">
      <v>222</v>
    </nc>
  </rcc>
  <rcc rId="936" sId="2">
    <nc r="M66">
      <v>83</v>
    </nc>
  </rcc>
  <rcc rId="937" sId="2">
    <nc r="M67">
      <v>313</v>
    </nc>
  </rcc>
  <rcc rId="938" sId="2">
    <nc r="M68">
      <v>109</v>
    </nc>
  </rcc>
  <rcc rId="939" sId="2">
    <nc r="M69">
      <v>1374</v>
    </nc>
  </rcc>
  <rcc rId="940" sId="2">
    <nc r="M70">
      <v>108</v>
    </nc>
  </rcc>
  <rcc rId="941" sId="2">
    <nc r="M71">
      <v>5780</v>
    </nc>
  </rcc>
  <rcc rId="942" sId="2">
    <nc r="M72">
      <v>363</v>
    </nc>
  </rcc>
  <rcc rId="943" sId="2">
    <nc r="M73">
      <v>221</v>
    </nc>
  </rcc>
  <rcc rId="944" sId="2">
    <nc r="M74">
      <v>339</v>
    </nc>
  </rcc>
  <rcc rId="945" sId="2">
    <nc r="M75">
      <v>801</v>
    </nc>
  </rcc>
  <rcc rId="946" sId="2">
    <nc r="M76">
      <v>93</v>
    </nc>
  </rcc>
  <rcc rId="947" sId="2">
    <nc r="M77">
      <v>189</v>
    </nc>
  </rcc>
  <rcc rId="948" sId="2">
    <nc r="M78">
      <v>4114</v>
    </nc>
  </rcc>
  <rcc rId="949" sId="2">
    <nc r="M79">
      <v>2619</v>
    </nc>
  </rcc>
  <rcc rId="950" sId="2">
    <nc r="O2">
      <v>340</v>
    </nc>
  </rcc>
  <rcc rId="951" sId="2">
    <nc r="O3">
      <v>130</v>
    </nc>
  </rcc>
  <rcc rId="952" sId="2">
    <nc r="O4">
      <v>108</v>
    </nc>
  </rcc>
  <rcc rId="953" sId="2">
    <nc r="O5">
      <v>274</v>
    </nc>
  </rcc>
  <rcc rId="954" sId="2">
    <nc r="O6">
      <v>108</v>
    </nc>
  </rcc>
  <rcc rId="955" sId="2">
    <nc r="O7">
      <v>65</v>
    </nc>
  </rcc>
  <rcc rId="956" sId="2">
    <nc r="O8">
      <v>334</v>
    </nc>
  </rcc>
  <rcc rId="957" sId="2">
    <nc r="O9">
      <v>52</v>
    </nc>
  </rcc>
  <rcc rId="958" sId="2">
    <nc r="O10">
      <v>1238</v>
    </nc>
  </rcc>
  <rcc rId="959" sId="2">
    <nc r="O11">
      <v>122</v>
    </nc>
  </rcc>
  <rcc rId="960" sId="2">
    <nc r="O12">
      <v>294</v>
    </nc>
  </rcc>
  <rcc rId="961" sId="2">
    <nc r="O13">
      <v>486</v>
    </nc>
  </rcc>
  <rcc rId="962" sId="2">
    <nc r="O14">
      <v>173</v>
    </nc>
  </rcc>
  <rcc rId="963" sId="2">
    <nc r="O15">
      <v>87</v>
    </nc>
  </rcc>
  <rcc rId="964" sId="2">
    <nc r="O16">
      <v>175</v>
    </nc>
  </rcc>
  <rcc rId="965" sId="2">
    <nc r="O17">
      <v>2048</v>
    </nc>
  </rcc>
  <rcc rId="966" sId="2">
    <nc r="O18">
      <v>3913</v>
    </nc>
  </rcc>
  <rcc rId="967" sId="2">
    <nc r="O19">
      <v>394</v>
    </nc>
  </rcc>
  <rcc rId="968" sId="2">
    <nc r="O20">
      <v>1095</v>
    </nc>
  </rcc>
  <rcc rId="969" sId="2">
    <nc r="O21">
      <v>372</v>
    </nc>
  </rcc>
  <rcc rId="970" sId="2">
    <nc r="O22">
      <v>109</v>
    </nc>
  </rcc>
  <rcc rId="971" sId="2">
    <nc r="O23">
      <v>58</v>
    </nc>
  </rcc>
  <rcc rId="972" sId="2">
    <nc r="O24">
      <v>372</v>
    </nc>
  </rcc>
  <rcc rId="973" sId="2">
    <nc r="O25">
      <v>82</v>
    </nc>
  </rcc>
  <rcc rId="974" sId="2">
    <nc r="O26">
      <v>227</v>
    </nc>
  </rcc>
  <rcc rId="975" sId="2">
    <nc r="O27">
      <v>190</v>
    </nc>
  </rcc>
  <rcc rId="976" sId="2">
    <nc r="O28">
      <v>117</v>
    </nc>
  </rcc>
  <rcc rId="977" sId="2">
    <nc r="O29">
      <v>356</v>
    </nc>
  </rcc>
  <rcc rId="978" sId="2">
    <nc r="O30">
      <v>1300</v>
    </nc>
  </rcc>
  <rcc rId="979" sId="2">
    <nc r="O31">
      <v>344</v>
    </nc>
  </rcc>
  <rcc rId="980" sId="2">
    <nc r="O32">
      <v>115</v>
    </nc>
  </rcc>
  <rcc rId="981" sId="2">
    <nc r="O33">
      <v>105</v>
    </nc>
  </rcc>
  <rcc rId="982" sId="2">
    <nc r="O34">
      <v>116</v>
    </nc>
  </rcc>
  <rcc rId="983" sId="2">
    <nc r="O35">
      <v>175</v>
    </nc>
  </rcc>
  <rcc rId="984" sId="2">
    <nc r="O36">
      <v>136</v>
    </nc>
  </rcc>
  <rcc rId="985" sId="2">
    <nc r="O37">
      <v>437</v>
    </nc>
  </rcc>
  <rcc rId="986" sId="2">
    <nc r="O38">
      <v>101</v>
    </nc>
  </rcc>
  <rcc rId="987" sId="2">
    <nc r="O39">
      <v>354</v>
    </nc>
  </rcc>
  <rcc rId="988" sId="2">
    <nc r="O40">
      <v>412</v>
    </nc>
  </rcc>
  <rcc rId="989" sId="2">
    <nc r="O41">
      <v>139</v>
    </nc>
  </rcc>
  <rcc rId="990" sId="2">
    <nc r="O42">
      <v>139</v>
    </nc>
  </rcc>
  <rcc rId="991" sId="2">
    <nc r="O43">
      <v>95</v>
    </nc>
  </rcc>
  <rcc rId="992" sId="2">
    <nc r="O44">
      <v>1932</v>
    </nc>
  </rcc>
  <rcc rId="993" sId="2">
    <nc r="O45">
      <v>148</v>
    </nc>
  </rcc>
  <rcc rId="994" sId="2">
    <nc r="O46">
      <v>470</v>
    </nc>
  </rcc>
  <rcc rId="995" sId="2">
    <nc r="O47">
      <v>183</v>
    </nc>
  </rcc>
  <rcc rId="996" sId="2">
    <nc r="O48">
      <v>99</v>
    </nc>
  </rcc>
  <rcc rId="997" sId="2">
    <nc r="O49">
      <v>202</v>
    </nc>
  </rcc>
  <rcc rId="998" sId="2">
    <nc r="O50">
      <v>220</v>
    </nc>
  </rcc>
  <rcc rId="999" sId="2">
    <nc r="O51">
      <v>54</v>
    </nc>
  </rcc>
  <rcc rId="1000" sId="2">
    <nc r="O52">
      <v>198</v>
    </nc>
  </rcc>
  <rcc rId="1001" sId="2">
    <nc r="O53">
      <v>128</v>
    </nc>
  </rcc>
  <rcc rId="1002" sId="2">
    <nc r="O54">
      <v>594</v>
    </nc>
  </rcc>
  <rcc rId="1003" sId="2">
    <nc r="O55">
      <v>191</v>
    </nc>
  </rcc>
  <rcc rId="1004" sId="2">
    <nc r="O56">
      <v>311</v>
    </nc>
  </rcc>
  <rcc rId="1005" sId="2">
    <nc r="O57">
      <v>229</v>
    </nc>
  </rcc>
  <rcc rId="1006" sId="2">
    <nc r="O58">
      <v>240</v>
    </nc>
  </rcc>
  <rcc rId="1007" sId="2">
    <nc r="O59">
      <v>78</v>
    </nc>
  </rcc>
  <rcc rId="1008" sId="2">
    <nc r="O60">
      <v>179</v>
    </nc>
  </rcc>
  <rcc rId="1009" sId="2">
    <nc r="O61">
      <v>259</v>
    </nc>
  </rcc>
  <rcc rId="1010" sId="2">
    <nc r="O62">
      <v>93</v>
    </nc>
  </rcc>
  <rcc rId="1011" sId="2">
    <nc r="O63">
      <v>98</v>
    </nc>
  </rcc>
  <rcc rId="1012" sId="2">
    <nc r="O64">
      <v>558</v>
    </nc>
  </rcc>
  <rcc rId="1013" sId="2">
    <nc r="O65">
      <v>202</v>
    </nc>
  </rcc>
  <rcc rId="1014" sId="2">
    <nc r="O66">
      <v>79</v>
    </nc>
  </rcc>
  <rcc rId="1015" sId="2">
    <nc r="O67">
      <v>300</v>
    </nc>
  </rcc>
  <rcc rId="1016" sId="2">
    <nc r="O68">
      <v>106</v>
    </nc>
  </rcc>
  <rcc rId="1017" sId="2">
    <nc r="O69">
      <v>1324</v>
    </nc>
  </rcc>
  <rcc rId="1018" sId="2">
    <nc r="O70">
      <v>93</v>
    </nc>
  </rcc>
  <rcc rId="1019" sId="2">
    <nc r="O71">
      <v>5584</v>
    </nc>
  </rcc>
  <rcc rId="1020" sId="2">
    <nc r="O72">
      <v>348</v>
    </nc>
  </rcc>
  <rcc rId="1021" sId="2">
    <nc r="O73">
      <v>214</v>
    </nc>
  </rcc>
  <rcc rId="1022" sId="2">
    <nc r="O74">
      <v>330</v>
    </nc>
  </rcc>
  <rcc rId="1023" sId="2">
    <nc r="O75">
      <v>810</v>
    </nc>
  </rcc>
  <rcc rId="1024" sId="2">
    <nc r="O76">
      <v>93</v>
    </nc>
  </rcc>
  <rcc rId="1025" sId="2">
    <nc r="O77">
      <v>199</v>
    </nc>
  </rcc>
  <rcc rId="1026" sId="2">
    <nc r="O78">
      <v>3963</v>
    </nc>
  </rcc>
  <rcc rId="1027" sId="2">
    <nc r="O79">
      <v>2458</v>
    </nc>
  </rcc>
  <rcc rId="1028" sId="2">
    <nc r="Q2">
      <v>320</v>
    </nc>
  </rcc>
  <rcc rId="1029" sId="2">
    <nc r="Q3">
      <v>102</v>
    </nc>
  </rcc>
  <rcc rId="1030" sId="2">
    <nc r="Q4">
      <v>95</v>
    </nc>
  </rcc>
  <rcc rId="1031" sId="2">
    <nc r="Q5">
      <v>243</v>
    </nc>
  </rcc>
  <rcc rId="1032" sId="2">
    <nc r="Q6">
      <v>92</v>
    </nc>
  </rcc>
  <rcc rId="1033" sId="2">
    <nc r="Q7">
      <v>61</v>
    </nc>
  </rcc>
  <rcc rId="1034" sId="2">
    <nc r="Q8">
      <v>275</v>
    </nc>
  </rcc>
  <rcc rId="1035" sId="2">
    <nc r="Q9">
      <v>35</v>
    </nc>
  </rcc>
  <rcc rId="1036" sId="2">
    <nc r="Q10">
      <v>1060</v>
    </nc>
  </rcc>
  <rcc rId="1037" sId="2">
    <nc r="Q11">
      <v>105</v>
    </nc>
  </rcc>
  <rcc rId="1038" sId="2">
    <nc r="Q12">
      <v>294</v>
    </nc>
  </rcc>
  <rcc rId="1039" sId="2">
    <nc r="Q13">
      <v>411</v>
    </nc>
  </rcc>
  <rcc rId="1040" sId="2">
    <nc r="Q14">
      <v>154</v>
    </nc>
  </rcc>
  <rcc rId="1041" sId="2">
    <nc r="Q15">
      <v>52</v>
    </nc>
  </rcc>
  <rcc rId="1042" sId="2">
    <nc r="Q16">
      <v>175</v>
    </nc>
  </rcc>
  <rcc rId="1043" sId="2">
    <nc r="Q17">
      <v>1644</v>
    </nc>
  </rcc>
  <rcc rId="1044" sId="2">
    <nc r="Q18">
      <v>3321</v>
    </nc>
  </rcc>
  <rcc rId="1045" sId="2">
    <nc r="Q19">
      <v>390</v>
    </nc>
  </rcc>
  <rcc rId="1046" sId="2">
    <nc r="Q20">
      <v>977</v>
    </nc>
  </rcc>
  <rcc rId="1047" sId="2">
    <nc r="Q21">
      <v>318</v>
    </nc>
  </rcc>
  <rcc rId="1048" sId="2">
    <nc r="Q22">
      <v>107</v>
    </nc>
  </rcc>
  <rcc rId="1049" sId="2">
    <nc r="Q23">
      <v>46</v>
    </nc>
  </rcc>
  <rcc rId="1050" sId="2">
    <nc r="Q24">
      <v>363</v>
    </nc>
  </rcc>
  <rcc rId="1051" sId="2">
    <nc r="Q25">
      <v>55</v>
    </nc>
  </rcc>
  <rcc rId="1052" sId="2">
    <nc r="Q26">
      <v>201</v>
    </nc>
  </rcc>
  <rcc rId="1053" sId="2">
    <nc r="Q27">
      <v>155</v>
    </nc>
  </rcc>
  <rcc rId="1054" sId="2">
    <nc r="Q28">
      <v>104</v>
    </nc>
  </rcc>
  <rcc rId="1055" sId="2">
    <nc r="Q29">
      <v>313</v>
    </nc>
  </rcc>
  <rcc rId="1056" sId="2">
    <nc r="Q30">
      <v>989</v>
    </nc>
  </rcc>
  <rcc rId="1057" sId="2">
    <nc r="Q31">
      <v>313</v>
    </nc>
  </rcc>
  <rcc rId="1058" sId="2">
    <nc r="Q32">
      <v>97</v>
    </nc>
  </rcc>
  <rcc rId="1059" sId="2">
    <nc r="Q33">
      <v>82</v>
    </nc>
  </rcc>
  <rcc rId="1060" sId="2">
    <nc r="Q34">
      <v>115</v>
    </nc>
  </rcc>
  <rcc rId="1061" sId="2">
    <nc r="Q35">
      <v>167</v>
    </nc>
  </rcc>
  <rcc rId="1062" sId="2">
    <nc r="Q36">
      <v>125</v>
    </nc>
  </rcc>
  <rcc rId="1063" sId="2">
    <nc r="Q37">
      <v>336</v>
    </nc>
  </rcc>
  <rcc rId="1064" sId="2">
    <nc r="Q38">
      <v>93</v>
    </nc>
  </rcc>
  <rcc rId="1065" sId="2">
    <nc r="Q39">
      <v>290</v>
    </nc>
  </rcc>
  <rcc rId="1066" sId="2">
    <nc r="Q40">
      <v>327</v>
    </nc>
  </rcc>
  <rcc rId="1067" sId="2">
    <nc r="Q41">
      <v>112</v>
    </nc>
  </rcc>
  <rcc rId="1068" sId="2">
    <nc r="Q42">
      <v>119</v>
    </nc>
  </rcc>
  <rcc rId="1069" sId="2">
    <nc r="Q43">
      <v>84</v>
    </nc>
  </rcc>
  <rcc rId="1070" sId="2">
    <nc r="Q44">
      <v>1681</v>
    </nc>
  </rcc>
  <rcc rId="1071" sId="2">
    <nc r="Q45">
      <v>114</v>
    </nc>
  </rcc>
  <rcc rId="1072" sId="2">
    <nc r="Q46">
      <v>349</v>
    </nc>
  </rcc>
  <rcc rId="1073" sId="2">
    <nc r="Q47">
      <v>137</v>
    </nc>
  </rcc>
  <rcc rId="1074" sId="2">
    <nc r="Q48">
      <v>125</v>
    </nc>
  </rcc>
  <rcc rId="1075" sId="2">
    <nc r="Q49">
      <v>203</v>
    </nc>
  </rcc>
  <rcc rId="1076" sId="2">
    <nc r="Q50">
      <v>225</v>
    </nc>
  </rcc>
  <rcc rId="1077" sId="2">
    <nc r="Q51">
      <v>53</v>
    </nc>
  </rcc>
  <rcc rId="1078" sId="2">
    <nc r="Q52">
      <v>183</v>
    </nc>
  </rcc>
  <rcc rId="1079" sId="2">
    <nc r="Q53">
      <v>144</v>
    </nc>
  </rcc>
  <rcc rId="1080" sId="2">
    <nc r="Q54">
      <v>505</v>
    </nc>
  </rcc>
  <rcc rId="1081" sId="2">
    <nc r="Q55">
      <v>188</v>
    </nc>
  </rcc>
  <rcc rId="1082" sId="2">
    <nc r="Q56">
      <v>243</v>
    </nc>
  </rcc>
  <rcc rId="1083" sId="2">
    <nc r="Q57">
      <v>203</v>
    </nc>
  </rcc>
  <rcc rId="1084" sId="2">
    <nc r="Q58">
      <v>211</v>
    </nc>
  </rcc>
  <rcc rId="1085" sId="2">
    <nc r="Q59">
      <v>67</v>
    </nc>
  </rcc>
  <rcc rId="1086" sId="2">
    <nc r="Q60">
      <v>148</v>
    </nc>
  </rcc>
  <rcc rId="1087" sId="2">
    <nc r="Q61">
      <v>244</v>
    </nc>
  </rcc>
  <rcc rId="1088" sId="2">
    <nc r="Q62">
      <v>86</v>
    </nc>
  </rcc>
  <rcc rId="1089" sId="2">
    <nc r="Q63">
      <v>84</v>
    </nc>
  </rcc>
  <rcc rId="1090" sId="2">
    <nc r="Q64">
      <v>489</v>
    </nc>
  </rcc>
  <rcc rId="1091" sId="2">
    <nc r="Q65">
      <v>222</v>
    </nc>
  </rcc>
  <rcc rId="1092" sId="2">
    <nc r="Q66">
      <v>79</v>
    </nc>
  </rcc>
  <rcc rId="1093" sId="2">
    <nc r="Q67">
      <v>312</v>
    </nc>
  </rcc>
  <rcc rId="1094" sId="2">
    <nc r="Q68">
      <v>87</v>
    </nc>
  </rcc>
  <rcc rId="1095" sId="2">
    <nc r="Q69">
      <v>1047</v>
    </nc>
  </rcc>
  <rcc rId="1096" sId="2">
    <nc r="Q70">
      <v>85</v>
    </nc>
  </rcc>
  <rcc rId="1097" sId="2">
    <nc r="Q71">
      <v>4584</v>
    </nc>
  </rcc>
  <rcc rId="1098" sId="2">
    <nc r="Q72">
      <v>292</v>
    </nc>
  </rcc>
  <rcc rId="1099" sId="2">
    <nc r="Q73">
      <v>186</v>
    </nc>
  </rcc>
  <rcc rId="1100" sId="2">
    <nc r="Q74">
      <v>330</v>
    </nc>
  </rcc>
  <rcc rId="1101" sId="2">
    <nc r="Q75">
      <v>577</v>
    </nc>
  </rcc>
  <rcc rId="1102" sId="2">
    <nc r="Q76">
      <v>78</v>
    </nc>
  </rcc>
  <rcc rId="1103" sId="2">
    <nc r="Q77">
      <v>173</v>
    </nc>
  </rcc>
  <rcc rId="1104" sId="2">
    <nc r="Q78">
      <v>3494</v>
    </nc>
  </rcc>
  <rcc rId="1105" sId="2">
    <nc r="Q79">
      <v>2144</v>
    </nc>
  </rcc>
  <rcc rId="1106" sId="2">
    <nc r="S2">
      <v>351</v>
    </nc>
  </rcc>
  <rcc rId="1107" sId="2">
    <nc r="S3">
      <v>137</v>
    </nc>
  </rcc>
  <rcc rId="1108" sId="2">
    <nc r="S4">
      <v>116</v>
    </nc>
  </rcc>
  <rcc rId="1109" sId="2">
    <nc r="S5">
      <v>285</v>
    </nc>
  </rcc>
  <rcc rId="1110" sId="2">
    <nc r="S6">
      <v>97</v>
    </nc>
  </rcc>
  <rcc rId="1111" sId="2">
    <nc r="S7">
      <v>84</v>
    </nc>
  </rcc>
  <rcc rId="1112" sId="2">
    <nc r="S8">
      <v>349</v>
    </nc>
  </rcc>
  <rcc rId="1113" sId="2">
    <nc r="S9">
      <v>55</v>
    </nc>
  </rcc>
  <rcc rId="1114" sId="2">
    <nc r="S10">
      <v>1199</v>
    </nc>
  </rcc>
  <rcc rId="1115" sId="2">
    <nc r="S11">
      <v>111</v>
    </nc>
  </rcc>
  <rcc rId="1116" sId="2">
    <nc r="S12">
      <v>329</v>
    </nc>
  </rcc>
  <rcc rId="1117" sId="2">
    <nc r="S13">
      <v>420</v>
    </nc>
  </rcc>
  <rcc rId="1118" sId="2">
    <nc r="S14">
      <v>159</v>
    </nc>
  </rcc>
  <rcc rId="1119" sId="2">
    <nc r="S15">
      <v>59</v>
    </nc>
  </rcc>
  <rcc rId="1120" sId="2">
    <nc r="S16">
      <v>194</v>
    </nc>
  </rcc>
  <rcc rId="1121" sId="2">
    <nc r="S17">
      <v>2018</v>
    </nc>
  </rcc>
  <rcc rId="1122" sId="2">
    <nc r="S18">
      <v>3976</v>
    </nc>
  </rcc>
  <rcc rId="1123" sId="2">
    <nc r="S19">
      <v>415</v>
    </nc>
  </rcc>
  <rcc rId="1124" sId="2">
    <nc r="S20">
      <v>1041</v>
    </nc>
  </rcc>
  <rcc rId="1125" sId="2">
    <nc r="S21">
      <v>370</v>
    </nc>
  </rcc>
  <rcc rId="1126" sId="2">
    <nc r="S22">
      <v>120</v>
    </nc>
  </rcc>
  <rcc rId="1127" sId="2">
    <nc r="S23">
      <v>58</v>
    </nc>
  </rcc>
  <rcc rId="1128" sId="2">
    <nc r="S24">
      <v>349</v>
    </nc>
  </rcc>
  <rcc rId="1129" sId="2">
    <nc r="S25">
      <v>58</v>
    </nc>
  </rcc>
  <rcc rId="1130" sId="2">
    <nc r="S26">
      <v>196</v>
    </nc>
  </rcc>
  <rcc rId="1131" sId="2">
    <nc r="S27">
      <v>175</v>
    </nc>
  </rcc>
  <rcc rId="1132" sId="2">
    <nc r="S28">
      <v>140</v>
    </nc>
  </rcc>
  <rcc rId="1133" sId="2">
    <nc r="S29">
      <v>300</v>
    </nc>
  </rcc>
  <rcc rId="1134" sId="2">
    <nc r="S30">
      <v>1356</v>
    </nc>
  </rcc>
  <rcc rId="1135" sId="2">
    <nc r="S31">
      <v>339</v>
    </nc>
  </rcc>
  <rcc rId="1136" sId="2">
    <nc r="S32">
      <v>119</v>
    </nc>
  </rcc>
  <rcc rId="1137" sId="2">
    <nc r="S33">
      <v>109</v>
    </nc>
  </rcc>
  <rcc rId="1138" sId="2">
    <nc r="S34">
      <v>120</v>
    </nc>
  </rcc>
  <rcc rId="1139" sId="2">
    <nc r="S35">
      <v>188</v>
    </nc>
  </rcc>
  <rcc rId="1140" sId="2">
    <nc r="S36">
      <v>109</v>
    </nc>
  </rcc>
  <rcc rId="1141" sId="2">
    <nc r="S37">
      <v>402</v>
    </nc>
  </rcc>
  <rcc rId="1142" sId="2">
    <nc r="S38">
      <v>95</v>
    </nc>
  </rcc>
  <rcc rId="1143" sId="2">
    <nc r="S39">
      <v>326</v>
    </nc>
  </rcc>
  <rcc rId="1144" sId="2">
    <nc r="S40">
      <v>409</v>
    </nc>
  </rcc>
  <rcc rId="1145" sId="2">
    <nc r="S41">
      <v>134</v>
    </nc>
  </rcc>
  <rcc rId="1146" sId="2">
    <nc r="S42">
      <v>137</v>
    </nc>
  </rcc>
  <rcc rId="1147" sId="2">
    <nc r="S43">
      <v>83</v>
    </nc>
  </rcc>
  <rcc rId="1148" sId="2">
    <nc r="S44">
      <v>2004</v>
    </nc>
  </rcc>
  <rcc rId="1149" sId="2">
    <nc r="S45">
      <v>115</v>
    </nc>
  </rcc>
  <rcc rId="1150" sId="2">
    <nc r="S46">
      <v>456</v>
    </nc>
  </rcc>
  <rcc rId="1151" sId="2">
    <nc r="S47">
      <v>196</v>
    </nc>
  </rcc>
  <rcc rId="1152" sId="2">
    <nc r="S48">
      <v>128</v>
    </nc>
  </rcc>
  <rcc rId="1153" sId="2">
    <nc r="S49">
      <v>222</v>
    </nc>
  </rcc>
  <rcc rId="1154" sId="2">
    <nc r="S50">
      <v>244</v>
    </nc>
  </rcc>
  <rcc rId="1155" sId="2">
    <nc r="S51">
      <v>64</v>
    </nc>
  </rcc>
  <rcc rId="1156" sId="2">
    <nc r="S52">
      <v>193</v>
    </nc>
  </rcc>
  <rcc rId="1157" sId="2">
    <nc r="S53">
      <v>177</v>
    </nc>
  </rcc>
  <rcc rId="1158" sId="2">
    <nc r="S54">
      <v>577</v>
    </nc>
  </rcc>
  <rcc rId="1159" sId="2">
    <nc r="S55">
      <v>183</v>
    </nc>
  </rcc>
  <rcc rId="1160" sId="2">
    <nc r="S56">
      <v>307</v>
    </nc>
  </rcc>
  <rcc rId="1161" sId="2">
    <nc r="S57">
      <v>277</v>
    </nc>
  </rcc>
  <rcc rId="1162" sId="2">
    <nc r="S58">
      <v>241</v>
    </nc>
  </rcc>
  <rcc rId="1163" sId="2">
    <nc r="S59">
      <v>79</v>
    </nc>
  </rcc>
  <rcc rId="1164" sId="2">
    <nc r="S60">
      <v>175</v>
    </nc>
  </rcc>
  <rcc rId="1165" sId="2">
    <nc r="S61">
      <v>277</v>
    </nc>
  </rcc>
  <rcc rId="1166" sId="2">
    <nc r="S62">
      <v>111</v>
    </nc>
  </rcc>
  <rcc rId="1167" sId="2">
    <nc r="S63">
      <v>100</v>
    </nc>
  </rcc>
  <rcc rId="1168" sId="2">
    <nc r="S64">
      <v>536</v>
    </nc>
  </rcc>
  <rcc rId="1169" sId="2">
    <nc r="S65">
      <v>261</v>
    </nc>
  </rcc>
  <rcc rId="1170" sId="2">
    <nc r="S66">
      <v>108</v>
    </nc>
  </rcc>
  <rcc rId="1171" sId="2">
    <nc r="S67">
      <v>354</v>
    </nc>
  </rcc>
  <rcc rId="1172" sId="2">
    <nc r="S68">
      <v>74</v>
    </nc>
  </rcc>
  <rcc rId="1173" sId="2">
    <nc r="S69">
      <v>1397</v>
    </nc>
  </rcc>
  <rcc rId="1174" sId="2">
    <nc r="S70">
      <v>106</v>
    </nc>
  </rcc>
  <rcc rId="1175" sId="2">
    <nc r="S71">
      <v>5739</v>
    </nc>
  </rcc>
  <rcc rId="1176" sId="2">
    <nc r="S72">
      <v>364</v>
    </nc>
  </rcc>
  <rcc rId="1177" sId="2">
    <nc r="S73">
      <v>217</v>
    </nc>
  </rcc>
  <rcc rId="1178" sId="2">
    <nc r="S74">
      <v>339</v>
    </nc>
  </rcc>
  <rcc rId="1179" sId="2">
    <nc r="S75">
      <v>778</v>
    </nc>
  </rcc>
  <rcc rId="1180" sId="2">
    <nc r="S76">
      <v>109</v>
    </nc>
  </rcc>
  <rcc rId="1181" sId="2">
    <nc r="S77">
      <v>213</v>
    </nc>
  </rcc>
  <rcc rId="1182" sId="2">
    <nc r="S78">
      <v>4218</v>
    </nc>
  </rcc>
  <rcc rId="1183" sId="2">
    <nc r="S79">
      <v>2787</v>
    </nc>
  </rcc>
  <rcc rId="1184" sId="2">
    <nc r="U2">
      <v>423</v>
    </nc>
  </rcc>
  <rcc rId="1185" sId="2">
    <nc r="U3">
      <v>157</v>
    </nc>
  </rcc>
  <rcc rId="1186" sId="2">
    <nc r="U4">
      <v>154</v>
    </nc>
  </rcc>
  <rcc rId="1187" sId="2">
    <nc r="U5">
      <v>329</v>
    </nc>
  </rcc>
  <rcc rId="1188" sId="2">
    <nc r="U6">
      <v>106</v>
    </nc>
  </rcc>
  <rcc rId="1189" sId="2">
    <nc r="U7">
      <v>80</v>
    </nc>
  </rcc>
  <rcc rId="1190" sId="2">
    <nc r="U8">
      <v>454</v>
    </nc>
  </rcc>
  <rcc rId="1191" sId="2">
    <nc r="U9">
      <v>71</v>
    </nc>
  </rcc>
  <rcc rId="1192" sId="2">
    <nc r="U10">
      <v>1504</v>
    </nc>
  </rcc>
  <rcc rId="1193" sId="2">
    <nc r="U11">
      <v>148</v>
    </nc>
  </rcc>
  <rcc rId="1194" sId="2">
    <nc r="U12">
      <v>390</v>
    </nc>
  </rcc>
  <rcc rId="1195" sId="2">
    <nc r="U13">
      <v>550</v>
    </nc>
  </rcc>
  <rcc rId="1196" sId="2">
    <nc r="U14">
      <v>210</v>
    </nc>
  </rcc>
  <rcc rId="1197" sId="2">
    <nc r="U15">
      <v>75</v>
    </nc>
  </rcc>
  <rcc rId="1198" sId="2">
    <nc r="U16">
      <v>263</v>
    </nc>
  </rcc>
  <rcc rId="1199" sId="2">
    <nc r="U17">
      <v>2561</v>
    </nc>
  </rcc>
  <rcc rId="1200" sId="2">
    <nc r="U18">
      <v>4645</v>
    </nc>
  </rcc>
  <rcc rId="1201" sId="2">
    <nc r="U19">
      <v>541</v>
    </nc>
  </rcc>
  <rcc rId="1202" sId="2">
    <nc r="U20">
      <v>1303</v>
    </nc>
  </rcc>
  <rcc rId="1203" sId="2">
    <nc r="U21">
      <v>493</v>
    </nc>
  </rcc>
  <rcc rId="1204" sId="2">
    <nc r="U22">
      <v>137</v>
    </nc>
  </rcc>
  <rcc rId="1205" sId="2">
    <nc r="U23">
      <v>73</v>
    </nc>
  </rcc>
  <rcc rId="1206" sId="2">
    <nc r="U24">
      <v>436</v>
    </nc>
  </rcc>
  <rcc rId="1207" sId="2">
    <nc r="U25">
      <v>79</v>
    </nc>
  </rcc>
  <rcc rId="1208" sId="2">
    <nc r="U26">
      <v>283</v>
    </nc>
  </rcc>
  <rcc rId="1209" sId="2">
    <nc r="U27">
      <v>238</v>
    </nc>
  </rcc>
  <rcc rId="1210" sId="2">
    <nc r="U28">
      <v>158</v>
    </nc>
  </rcc>
  <rcc rId="1211" sId="2">
    <nc r="U29">
      <v>416</v>
    </nc>
  </rcc>
  <rcc rId="1212" sId="2">
    <nc r="U30">
      <v>1627</v>
    </nc>
  </rcc>
  <rcc rId="1213" sId="2">
    <nc r="U31">
      <v>428</v>
    </nc>
  </rcc>
  <rcc rId="1214" sId="2">
    <nc r="U32">
      <v>157</v>
    </nc>
  </rcc>
  <rcc rId="1215" sId="2">
    <nc r="U33">
      <v>127</v>
    </nc>
  </rcc>
  <rcc rId="1216" sId="2">
    <nc r="U34">
      <v>152</v>
    </nc>
  </rcc>
  <rcc rId="1217" sId="2">
    <nc r="U35">
      <v>205</v>
    </nc>
  </rcc>
  <rcc rId="1218" sId="2">
    <nc r="U36">
      <v>141</v>
    </nc>
  </rcc>
  <rcc rId="1219" sId="2">
    <nc r="U37">
      <v>540</v>
    </nc>
  </rcc>
  <rcc rId="1220" sId="2">
    <nc r="U38">
      <v>118</v>
    </nc>
  </rcc>
  <rcc rId="1221" sId="2">
    <nc r="U39">
      <v>380</v>
    </nc>
  </rcc>
  <rcc rId="1222" sId="2">
    <nc r="U40">
      <v>577</v>
    </nc>
  </rcc>
  <rcc rId="1223" sId="2">
    <nc r="U41">
      <v>167</v>
    </nc>
  </rcc>
  <rcc rId="1224" sId="2">
    <nc r="U42">
      <v>161</v>
    </nc>
  </rcc>
  <rcc rId="1225" sId="2">
    <nc r="U43">
      <v>100</v>
    </nc>
  </rcc>
  <rcc rId="1226" sId="2">
    <nc r="U44">
      <v>2519</v>
    </nc>
  </rcc>
  <rcc rId="1227" sId="2">
    <nc r="U45">
      <v>145</v>
    </nc>
  </rcc>
  <rcc rId="1228" sId="2">
    <nc r="U46">
      <v>577</v>
    </nc>
  </rcc>
  <rcc rId="1229" sId="2">
    <nc r="U47">
      <v>228</v>
    </nc>
  </rcc>
  <rcc rId="1230" sId="2">
    <nc r="U48">
      <v>147</v>
    </nc>
  </rcc>
  <rcc rId="1231" sId="2">
    <nc r="U49">
      <v>242</v>
    </nc>
  </rcc>
  <rcc rId="1232" sId="2">
    <nc r="U50">
      <v>303</v>
    </nc>
  </rcc>
  <rcc rId="1233" sId="2">
    <nc r="U51">
      <v>70</v>
    </nc>
  </rcc>
  <rcc rId="1234" sId="2">
    <nc r="U52">
      <v>236</v>
    </nc>
  </rcc>
  <rcc rId="1235" sId="2">
    <nc r="U53">
      <v>207</v>
    </nc>
  </rcc>
  <rcc rId="1236" sId="2">
    <nc r="U54">
      <v>753</v>
    </nc>
  </rcc>
  <rcc rId="1237" sId="2">
    <nc r="U55">
      <v>242</v>
    </nc>
  </rcc>
  <rcc rId="1238" sId="2">
    <nc r="U56">
      <v>375</v>
    </nc>
  </rcc>
  <rcc rId="1239" sId="2">
    <nc r="U57">
      <v>319</v>
    </nc>
  </rcc>
  <rcc rId="1240" sId="2">
    <nc r="U58">
      <v>301</v>
    </nc>
  </rcc>
  <rcc rId="1241" sId="2">
    <nc r="U59">
      <v>92</v>
    </nc>
  </rcc>
  <rcc rId="1242" sId="2">
    <nc r="U60">
      <v>205</v>
    </nc>
  </rcc>
  <rcc rId="1243" sId="2">
    <nc r="U61">
      <v>323</v>
    </nc>
  </rcc>
  <rcc rId="1244" sId="2">
    <nc r="U62">
      <v>133</v>
    </nc>
  </rcc>
  <rcc rId="1245" sId="2">
    <nc r="U63">
      <v>115</v>
    </nc>
  </rcc>
  <rcc rId="1246" sId="2">
    <nc r="U64">
      <v>649</v>
    </nc>
  </rcc>
  <rcc rId="1247" sId="2">
    <nc r="U65">
      <v>318</v>
    </nc>
  </rcc>
  <rcc rId="1248" sId="2">
    <nc r="U66">
      <v>115</v>
    </nc>
  </rcc>
  <rcc rId="1249" sId="2">
    <nc r="U67">
      <v>468</v>
    </nc>
  </rcc>
  <rcc rId="1250" sId="2">
    <nc r="U68">
      <v>99</v>
    </nc>
  </rcc>
  <rcc rId="1251" sId="2">
    <nc r="U69">
      <v>1636</v>
    </nc>
  </rcc>
  <rcc rId="1252" sId="2">
    <nc r="U70">
      <v>113</v>
    </nc>
  </rcc>
  <rcc rId="1253" sId="2">
    <nc r="U71">
      <v>7143</v>
    </nc>
  </rcc>
  <rcc rId="1254" sId="2">
    <nc r="U72">
      <v>447</v>
    </nc>
  </rcc>
  <rcc rId="1255" sId="2">
    <nc r="U73">
      <v>271</v>
    </nc>
  </rcc>
  <rcc rId="1256" sId="2">
    <nc r="U74">
      <v>441</v>
    </nc>
  </rcc>
  <rcc rId="1257" sId="2">
    <nc r="U75">
      <v>913</v>
    </nc>
  </rcc>
  <rcc rId="1258" sId="2">
    <nc r="U76">
      <v>124</v>
    </nc>
  </rcc>
  <rcc rId="1259" sId="2">
    <nc r="U77">
      <v>249</v>
    </nc>
  </rcc>
  <rcc rId="1260" sId="2">
    <nc r="U78">
      <v>5047</v>
    </nc>
  </rcc>
  <rcc rId="1261" sId="2">
    <nc r="U79">
      <v>3369</v>
    </nc>
  </rcc>
  <rcc rId="1262" sId="2">
    <nc r="W2">
      <v>343</v>
    </nc>
  </rcc>
  <rcc rId="1263" sId="2">
    <nc r="W3">
      <v>128</v>
    </nc>
  </rcc>
  <rcc rId="1264" sId="2">
    <nc r="W4">
      <v>113</v>
    </nc>
  </rcc>
  <rcc rId="1265" sId="2">
    <nc r="W5">
      <v>273</v>
    </nc>
  </rcc>
  <rcc rId="1266" sId="2">
    <nc r="W6">
      <v>98</v>
    </nc>
  </rcc>
  <rcc rId="1267" sId="2">
    <nc r="W7">
      <v>82</v>
    </nc>
  </rcc>
  <rcc rId="1268" sId="2">
    <nc r="W8">
      <v>333</v>
    </nc>
  </rcc>
  <rcc rId="1269" sId="2">
    <nc r="W9">
      <v>51</v>
    </nc>
  </rcc>
  <rcc rId="1270" sId="2">
    <nc r="W10">
      <v>1078</v>
    </nc>
  </rcc>
  <rcc rId="1271" sId="2">
    <nc r="W11">
      <v>112</v>
    </nc>
  </rcc>
  <rcc rId="1272" sId="2">
    <nc r="W12">
      <v>304</v>
    </nc>
  </rcc>
  <rcc rId="1273" sId="2">
    <nc r="W13">
      <v>377</v>
    </nc>
  </rcc>
  <rcc rId="1274" sId="2">
    <nc r="W14">
      <v>141</v>
    </nc>
  </rcc>
  <rcc rId="1275" sId="2">
    <nc r="W15">
      <v>49</v>
    </nc>
  </rcc>
  <rcc rId="1276" sId="2">
    <nc r="W16">
      <v>184</v>
    </nc>
  </rcc>
  <rcc rId="1277" sId="2">
    <nc r="W17">
      <v>1720</v>
    </nc>
  </rcc>
  <rcc rId="1278" sId="2">
    <nc r="W18">
      <v>3350</v>
    </nc>
  </rcc>
  <rcc rId="1279" sId="2">
    <nc r="W19">
      <v>399</v>
    </nc>
  </rcc>
  <rcc rId="1280" sId="2">
    <nc r="W20">
      <v>892</v>
    </nc>
  </rcc>
  <rcc rId="1281" sId="2">
    <nc r="W21">
      <v>364</v>
    </nc>
  </rcc>
  <rcc rId="1282" sId="2">
    <nc r="W22">
      <v>115</v>
    </nc>
  </rcc>
  <rcc rId="1283" sId="2">
    <nc r="W23">
      <v>57</v>
    </nc>
  </rcc>
  <rcc rId="1284" sId="2">
    <nc r="W24">
      <v>330</v>
    </nc>
  </rcc>
  <rcc rId="1285" sId="2">
    <nc r="W25">
      <v>56</v>
    </nc>
  </rcc>
  <rcc rId="1286" sId="2">
    <nc r="W26">
      <v>200</v>
    </nc>
  </rcc>
  <rcc rId="1287" sId="2">
    <nc r="W27">
      <v>176</v>
    </nc>
  </rcc>
  <rcc rId="1288" sId="2">
    <nc r="W28">
      <v>127</v>
    </nc>
  </rcc>
  <rcc rId="1289" sId="2">
    <nc r="W29">
      <v>285</v>
    </nc>
  </rcc>
  <rcc rId="1290" sId="2">
    <nc r="W30">
      <v>1220</v>
    </nc>
  </rcc>
  <rcc rId="1291" sId="2">
    <nc r="W31">
      <v>336</v>
    </nc>
  </rcc>
  <rcc rId="1292" sId="2">
    <nc r="W32">
      <v>117</v>
    </nc>
  </rcc>
  <rcc rId="1293" sId="2">
    <nc r="W33">
      <v>107</v>
    </nc>
  </rcc>
  <rcc rId="1294" sId="2">
    <nc r="W34">
      <v>115</v>
    </nc>
  </rcc>
  <rcc rId="1295" sId="2">
    <nc r="W35">
      <v>175</v>
    </nc>
  </rcc>
  <rcc rId="1296" sId="2">
    <nc r="W36">
      <v>110</v>
    </nc>
  </rcc>
  <rcc rId="1297" sId="2">
    <nc r="W37">
      <v>346</v>
    </nc>
  </rcc>
  <rcc rId="1298" sId="2">
    <nc r="W38">
      <v>93</v>
    </nc>
  </rcc>
  <rcc rId="1299" sId="2">
    <nc r="W39">
      <v>323</v>
    </nc>
  </rcc>
  <rcc rId="1300" sId="2">
    <nc r="W40">
      <v>382</v>
    </nc>
  </rcc>
  <rcc rId="1301" sId="2">
    <nc r="W41">
      <v>123</v>
    </nc>
  </rcc>
  <rcc rId="1302" sId="2">
    <nc r="W42">
      <v>126</v>
    </nc>
  </rcc>
  <rcc rId="1303" sId="2">
    <nc r="W43">
      <v>82</v>
    </nc>
  </rcc>
  <rcc rId="1304" sId="2">
    <nc r="W44">
      <v>1806</v>
    </nc>
  </rcc>
  <rcc rId="1305" sId="2">
    <nc r="W45">
      <v>110</v>
    </nc>
  </rcc>
  <rcc rId="1306" sId="2">
    <nc r="W46">
      <v>419</v>
    </nc>
  </rcc>
  <rcc rId="1307" sId="2">
    <nc r="W47">
      <v>180</v>
    </nc>
  </rcc>
  <rcc rId="1308" sId="2">
    <nc r="W48">
      <v>126</v>
    </nc>
  </rcc>
  <rcc rId="1309" sId="2">
    <nc r="W49">
      <v>222</v>
    </nc>
  </rcc>
  <rcc rId="1310" sId="2">
    <nc r="W50">
      <v>244</v>
    </nc>
  </rcc>
  <rcc rId="1311" sId="2">
    <nc r="W51">
      <v>65</v>
    </nc>
  </rcc>
  <rcc rId="1312" sId="2">
    <nc r="W52">
      <v>188</v>
    </nc>
  </rcc>
  <rcc rId="1313" sId="2">
    <nc r="W53">
      <v>178</v>
    </nc>
  </rcc>
  <rcc rId="1314" sId="2">
    <nc r="W54">
      <v>573</v>
    </nc>
  </rcc>
  <rcc rId="1315" sId="2">
    <nc r="W55">
      <v>180</v>
    </nc>
  </rcc>
  <rcc rId="1316" sId="2">
    <nc r="W56">
      <v>286</v>
    </nc>
  </rcc>
  <rcc rId="1317" sId="2">
    <nc r="W57">
      <v>253</v>
    </nc>
  </rcc>
  <rcc rId="1318" sId="2">
    <nc r="W58">
      <v>217</v>
    </nc>
  </rcc>
  <rcc rId="1319" sId="2">
    <nc r="W59">
      <v>80</v>
    </nc>
  </rcc>
  <rcc rId="1320" sId="2">
    <nc r="W60">
      <v>168</v>
    </nc>
  </rcc>
  <rcc rId="1321" sId="2">
    <nc r="W61">
      <v>262</v>
    </nc>
  </rcc>
  <rcc rId="1322" sId="2">
    <nc r="W62">
      <v>106</v>
    </nc>
  </rcc>
  <rcc rId="1323" sId="2">
    <nc r="W63">
      <v>98</v>
    </nc>
  </rcc>
  <rcc rId="1324" sId="2">
    <nc r="W64">
      <v>535</v>
    </nc>
  </rcc>
  <rcc rId="1325" sId="2">
    <nc r="W65">
      <v>238</v>
    </nc>
  </rcc>
  <rcc rId="1326" sId="2">
    <nc r="W66">
      <v>103</v>
    </nc>
  </rcc>
  <rcc rId="1327" sId="2">
    <nc r="W67">
      <v>356</v>
    </nc>
  </rcc>
  <rcc rId="1328" sId="2">
    <nc r="W68">
      <v>73</v>
    </nc>
  </rcc>
  <rcc rId="1329" sId="2">
    <nc r="W69">
      <v>1223</v>
    </nc>
  </rcc>
  <rcc rId="1330" sId="2">
    <nc r="W70">
      <v>103</v>
    </nc>
  </rcc>
  <rcc rId="1331" sId="2">
    <nc r="W71">
      <v>4619</v>
    </nc>
  </rcc>
  <rcc rId="1332" sId="2">
    <nc r="W72">
      <v>328</v>
    </nc>
  </rcc>
  <rcc rId="1333" sId="2">
    <nc r="W73">
      <v>200</v>
    </nc>
  </rcc>
  <rcc rId="1334" sId="2">
    <nc r="W74">
      <v>322</v>
    </nc>
  </rcc>
  <rcc rId="1335" sId="2">
    <nc r="W75">
      <v>632</v>
    </nc>
  </rcc>
  <rcc rId="1336" sId="2">
    <nc r="W76">
      <v>103</v>
    </nc>
  </rcc>
  <rcc rId="1337" sId="2">
    <nc r="W77">
      <v>183</v>
    </nc>
  </rcc>
  <rcc rId="1338" sId="2">
    <nc r="W78">
      <v>3526</v>
    </nc>
  </rcc>
  <rcc rId="1339" sId="2">
    <nc r="W79">
      <v>2376</v>
    </nc>
  </rcc>
  <rcc rId="1340" sId="2">
    <nc r="Z2">
      <v>348</v>
    </nc>
  </rcc>
  <rcc rId="1341" sId="2">
    <nc r="Z3">
      <v>122</v>
    </nc>
  </rcc>
  <rcc rId="1342" sId="2">
    <nc r="Z4">
      <v>123</v>
    </nc>
  </rcc>
  <rcc rId="1343" sId="2">
    <nc r="Z5">
      <v>288</v>
    </nc>
  </rcc>
  <rcc rId="1344" sId="2">
    <nc r="Z6">
      <v>114</v>
    </nc>
  </rcc>
  <rcc rId="1345" sId="2">
    <nc r="Z7">
      <v>68</v>
    </nc>
  </rcc>
  <rcc rId="1346" sId="2">
    <nc r="Z8">
      <v>284</v>
    </nc>
  </rcc>
  <rcc rId="1347" sId="2">
    <nc r="Z9">
      <v>61</v>
    </nc>
  </rcc>
  <rcc rId="1348" sId="2">
    <nc r="Z10">
      <v>1287</v>
    </nc>
  </rcc>
  <rcc rId="1349" sId="2">
    <nc r="Z11">
      <v>115</v>
    </nc>
  </rcc>
  <rcc rId="1350" sId="2">
    <nc r="Z12">
      <v>181</v>
    </nc>
  </rcc>
  <rcc rId="1351" sId="2">
    <nc r="Z13">
      <v>420</v>
    </nc>
  </rcc>
  <rcc rId="1352" sId="2">
    <nc r="Z14">
      <v>130</v>
    </nc>
  </rcc>
  <rcc rId="1353" sId="2">
    <nc r="Z15">
      <v>96</v>
    </nc>
  </rcc>
  <rcc rId="1354" sId="2">
    <nc r="Z16">
      <v>32</v>
    </nc>
  </rcc>
  <rcc rId="1355" sId="2">
    <nc r="Z17">
      <v>2335</v>
    </nc>
  </rcc>
  <rcc rId="1356" sId="2">
    <nc r="Z18">
      <v>3948</v>
    </nc>
  </rcc>
  <rcc rId="1357" sId="2">
    <nc r="Z19">
      <v>379</v>
    </nc>
  </rcc>
  <rcc rId="1358" sId="2">
    <nc r="Z20">
      <v>1381</v>
    </nc>
  </rcc>
  <rcc rId="1359" sId="2">
    <nc r="Z21">
      <v>332</v>
    </nc>
  </rcc>
  <rcc rId="1360" sId="2">
    <nc r="Z22">
      <v>111</v>
    </nc>
  </rcc>
  <rcc rId="1361" sId="2">
    <nc r="Z23">
      <v>57</v>
    </nc>
  </rcc>
  <rcc rId="1362" sId="2">
    <nc r="Z24">
      <v>271</v>
    </nc>
  </rcc>
  <rcc rId="1363" sId="2">
    <nc r="Z25">
      <v>55</v>
    </nc>
  </rcc>
  <rcc rId="1364" sId="2">
    <nc r="Z26">
      <v>204</v>
    </nc>
  </rcc>
  <rcc rId="1365" sId="2">
    <nc r="Z27">
      <v>164</v>
    </nc>
  </rcc>
  <rcc rId="1366" sId="2">
    <nc r="Z28">
      <v>102</v>
    </nc>
  </rcc>
  <rcc rId="1367" sId="2">
    <nc r="Z29">
      <v>289</v>
    </nc>
  </rcc>
  <rcc rId="1368" sId="2">
    <nc r="Z30">
      <v>1517</v>
    </nc>
  </rcc>
  <rcc rId="1369" sId="2">
    <nc r="Z31">
      <v>132</v>
    </nc>
  </rcc>
  <rcc rId="1370" sId="2">
    <nc r="Z32">
      <v>116</v>
    </nc>
  </rcc>
  <rcc rId="1371" sId="2">
    <nc r="Z33">
      <v>73</v>
    </nc>
  </rcc>
  <rcc rId="1372" sId="2">
    <nc r="Z34">
      <v>95</v>
    </nc>
  </rcc>
  <rcc rId="1373" sId="2">
    <nc r="Z35">
      <v>89</v>
    </nc>
  </rcc>
  <rcc rId="1374" sId="2">
    <nc r="Z36">
      <v>111</v>
    </nc>
  </rcc>
  <rcc rId="1375" sId="2">
    <nc r="Z37">
      <v>480</v>
    </nc>
  </rcc>
  <rcc rId="1376" sId="2">
    <nc r="Z38">
      <v>112</v>
    </nc>
  </rcc>
  <rcc rId="1377" sId="2">
    <nc r="Z39">
      <v>307</v>
    </nc>
  </rcc>
  <rcc rId="1378" sId="2">
    <nc r="Z40">
      <v>444</v>
    </nc>
  </rcc>
  <rcc rId="1379" sId="2">
    <nc r="Z41">
      <v>147</v>
    </nc>
  </rcc>
  <rcc rId="1380" sId="2">
    <nc r="Z42">
      <v>172</v>
    </nc>
  </rcc>
  <rcc rId="1381" sId="2">
    <nc r="Z43">
      <v>89</v>
    </nc>
  </rcc>
  <rcc rId="1382" sId="2">
    <nc r="Z44">
      <v>2194</v>
    </nc>
  </rcc>
  <rcc rId="1383" sId="2">
    <nc r="Z45">
      <v>123</v>
    </nc>
  </rcc>
  <rcc rId="1384" sId="2">
    <nc r="Z46">
      <v>421</v>
    </nc>
  </rcc>
  <rcc rId="1385" sId="2">
    <nc r="Z47">
      <v>154</v>
    </nc>
  </rcc>
  <rcc rId="1386" sId="2">
    <nc r="Z48">
      <v>118</v>
    </nc>
  </rcc>
  <rcc rId="1387" sId="2">
    <nc r="Z49">
      <v>223</v>
    </nc>
  </rcc>
  <rcc rId="1388" sId="2">
    <nc r="Z50">
      <v>212</v>
    </nc>
  </rcc>
  <rcc rId="1389" sId="2">
    <nc r="Z51">
      <v>66</v>
    </nc>
  </rcc>
  <rcc rId="1390" sId="2">
    <nc r="Z52">
      <v>165</v>
    </nc>
  </rcc>
  <rcc rId="1391" sId="2">
    <nc r="Z53">
      <v>150</v>
    </nc>
  </rcc>
  <rcc rId="1392" sId="2">
    <nc r="Z54">
      <v>486</v>
    </nc>
  </rcc>
  <rcc rId="1393" sId="2">
    <nc r="Z55">
      <v>144</v>
    </nc>
  </rcc>
  <rcc rId="1394" sId="2">
    <nc r="Z56">
      <v>288</v>
    </nc>
  </rcc>
  <rcc rId="1395" sId="2">
    <nc r="Z57">
      <v>264</v>
    </nc>
  </rcc>
  <rcc rId="1396" sId="2">
    <nc r="Z58">
      <v>222</v>
    </nc>
  </rcc>
  <rcc rId="1397" sId="2">
    <nc r="Z59">
      <v>68</v>
    </nc>
  </rcc>
  <rcc rId="1398" sId="2">
    <nc r="Z60">
      <v>173</v>
    </nc>
  </rcc>
  <rcc rId="1399" sId="2">
    <nc r="Z61">
      <v>222</v>
    </nc>
  </rcc>
  <rcc rId="1400" sId="2">
    <nc r="Z62">
      <v>91</v>
    </nc>
  </rcc>
  <rcc rId="1401" sId="2">
    <nc r="Z63">
      <v>95</v>
    </nc>
  </rcc>
  <rcc rId="1402" sId="2">
    <nc r="Z64">
      <v>492</v>
    </nc>
  </rcc>
  <rcc rId="1403" sId="2">
    <nc r="Z65">
      <v>223</v>
    </nc>
  </rcc>
  <rcc rId="1404" sId="2">
    <nc r="Z66">
      <v>80</v>
    </nc>
  </rcc>
  <rcc rId="1405" sId="2">
    <nc r="Z67">
      <v>269</v>
    </nc>
  </rcc>
  <rcc rId="1406" sId="2">
    <nc r="Z68">
      <v>106</v>
    </nc>
  </rcc>
  <rcc rId="1407" sId="2">
    <nc r="Z69">
      <v>1654</v>
    </nc>
  </rcc>
  <rcc rId="1408" sId="2">
    <nc r="Z70">
      <v>81</v>
    </nc>
  </rcc>
  <rcc rId="1409" sId="2">
    <nc r="Z71">
      <v>6146</v>
    </nc>
  </rcc>
  <rcc rId="1410" sId="2">
    <nc r="Z72">
      <v>333</v>
    </nc>
  </rcc>
  <rcc rId="1411" sId="2">
    <nc r="Z73">
      <v>243</v>
    </nc>
  </rcc>
  <rcc rId="1412" sId="2">
    <nc r="Z74">
      <v>331</v>
    </nc>
  </rcc>
  <rcc rId="1413" sId="2">
    <nc r="Z75">
      <v>780</v>
    </nc>
  </rcc>
  <rcc rId="1414" sId="2">
    <nc r="Z76">
      <v>73</v>
    </nc>
  </rcc>
  <rcc rId="1415" sId="2">
    <nc r="Z77">
      <v>147</v>
    </nc>
  </rcc>
  <rcc rId="1416" sId="2">
    <nc r="Z78">
      <v>4561</v>
    </nc>
  </rcc>
  <rcc rId="1417" sId="2">
    <nc r="Z79">
      <v>2911</v>
    </nc>
  </rcc>
  <rcc rId="1418" sId="2">
    <oc r="A90" t="inlineStr">
      <is>
        <r>
          <t xml:space="preserve"> Vacina e Confia, em 08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novembro de 2023.**</t>
        </r>
      </is>
    </oc>
    <nc r="A90" t="inlineStr">
      <is>
        <r>
          <t xml:space="preserve"> Vacina e Confia, em 01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dezembro de 2023.**</t>
        </r>
      </is>
    </nc>
  </rcc>
  <rcc rId="1419" sId="2">
    <oc r="A89" t="inlineStr">
      <is>
        <t>Fonte: SIPNI/DATASUS, em 02 de outubro de 2023.*</t>
      </is>
    </oc>
    <nc r="A89" t="inlineStr">
      <is>
        <t>Fonte: SIPNI/DATASUS, em 01 de dezembro de 2023.*</t>
      </is>
    </nc>
  </rcc>
  <rdn rId="0" localSheetId="1" customView="1" name="Z_9EFA0E2E_4423_4194_BE85_A51AF61C76D7_.wvu.FilterData" hidden="1" oldHidden="1">
    <formula>'CV Rotina &lt;2A - procedência'!$A$1:$X$86</formula>
  </rdn>
  <rdn rId="0" localSheetId="2" customView="1" name="Z_9EFA0E2E_4423_4194_BE85_A51AF61C76D7_.wvu.FilterData" hidden="1" oldHidden="1">
    <formula>'CV Rotina &lt;2A - residência'!$A$1:$X$86</formula>
  </rdn>
  <rdn rId="0" localSheetId="3" customView="1" name="Z_9EFA0E2E_4423_4194_BE85_A51AF61C76D7_.wvu.FilterData" hidden="1" oldHidden="1">
    <formula>'CV REF 1A e 4A - procedência'!$A$1:$X$79</formula>
  </rdn>
  <rdn rId="0" localSheetId="4" customView="1" name="Z_9EFA0E2E_4423_4194_BE85_A51AF61C76D7_.wvu.FilterData" hidden="1" oldHidden="1">
    <formula>'CV REF 1A e 4A - residência'!$A$1:$X$79</formula>
  </rdn>
  <rdn rId="0" localSheetId="6" customView="1" name="Z_9EFA0E2E_4423_4194_BE85_A51AF61C76D7_.wvu.FilterData" hidden="1" oldHidden="1">
    <formula>'Cobert. HPV 2023'!$A$1:$F$80</formula>
  </rdn>
  <rcv guid="{9EFA0E2E-4423-4194-BE85-A51AF61C76D7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5" sId="4">
    <nc r="G2">
      <v>314</v>
    </nc>
  </rcc>
  <rcc rId="1426" sId="4">
    <nc r="G3">
      <v>121</v>
    </nc>
  </rcc>
  <rcc rId="1427" sId="4">
    <nc r="G4">
      <v>124</v>
    </nc>
  </rcc>
  <rcc rId="1428" sId="4">
    <nc r="G5">
      <v>265</v>
    </nc>
  </rcc>
  <rcc rId="1429" sId="4">
    <nc r="G6">
      <v>84</v>
    </nc>
  </rcc>
  <rcc rId="1430" sId="4">
    <nc r="G7">
      <v>70</v>
    </nc>
  </rcc>
  <rcc rId="1431" sId="4">
    <nc r="G8">
      <v>343</v>
    </nc>
  </rcc>
  <rcc rId="1432" sId="4">
    <nc r="G9">
      <v>60</v>
    </nc>
  </rcc>
  <rcc rId="1433" sId="4">
    <nc r="G10">
      <v>1221</v>
    </nc>
  </rcc>
  <rcc rId="1434" sId="4">
    <nc r="G11">
      <v>109</v>
    </nc>
  </rcc>
  <rcc rId="1435" sId="4">
    <nc r="G12">
      <v>310</v>
    </nc>
  </rcc>
  <rcc rId="1436" sId="4">
    <nc r="G13">
      <v>438</v>
    </nc>
  </rcc>
  <rcc rId="1437" sId="4">
    <nc r="G14">
      <v>174</v>
    </nc>
  </rcc>
  <rcc rId="1438" sId="4">
    <nc r="G15">
      <v>64</v>
    </nc>
  </rcc>
  <rcc rId="1439" sId="4">
    <nc r="G16">
      <v>205</v>
    </nc>
  </rcc>
  <rcc rId="1440" sId="4">
    <nc r="G17">
      <v>1989</v>
    </nc>
  </rcc>
  <rcc rId="1441" sId="4">
    <nc r="G18">
      <v>3968</v>
    </nc>
  </rcc>
  <rcc rId="1442" sId="4">
    <nc r="G19">
      <v>396</v>
    </nc>
  </rcc>
  <rcc rId="1443" sId="4">
    <nc r="G20">
      <v>982</v>
    </nc>
  </rcc>
  <rcc rId="1444" sId="4">
    <nc r="G21">
      <v>379</v>
    </nc>
  </rcc>
  <rcc rId="1445" sId="4">
    <nc r="G22">
      <v>104</v>
    </nc>
  </rcc>
  <rcc rId="1446" sId="4">
    <nc r="G23">
      <v>55</v>
    </nc>
  </rcc>
  <rcc rId="1447" sId="4">
    <nc r="G24">
      <v>375</v>
    </nc>
  </rcc>
  <rcc rId="1448" sId="4">
    <nc r="G25">
      <v>63</v>
    </nc>
  </rcc>
  <rcc rId="1449" sId="4">
    <nc r="G26">
      <v>211</v>
    </nc>
  </rcc>
  <rcc rId="1450" sId="4">
    <nc r="G27">
      <v>175</v>
    </nc>
  </rcc>
  <rcc rId="1451" sId="4">
    <nc r="G28">
      <v>123</v>
    </nc>
  </rcc>
  <rcc rId="1452" sId="4">
    <nc r="G29">
      <v>330</v>
    </nc>
  </rcc>
  <rcc rId="1453" sId="4">
    <nc r="G30">
      <v>1328</v>
    </nc>
  </rcc>
  <rcc rId="1454" sId="4">
    <nc r="G31">
      <v>333</v>
    </nc>
  </rcc>
  <rcc rId="1455" sId="4">
    <nc r="G32">
      <v>120</v>
    </nc>
  </rcc>
  <rcc rId="1456" sId="4">
    <nc r="G33">
      <v>100</v>
    </nc>
  </rcc>
  <rcc rId="1457" sId="4">
    <nc r="G34">
      <v>104</v>
    </nc>
  </rcc>
  <rcc rId="1458" sId="4">
    <nc r="G35">
      <v>152</v>
    </nc>
  </rcc>
  <rcc rId="1459" sId="4">
    <nc r="G36">
      <v>107</v>
    </nc>
  </rcc>
  <rcc rId="1460" sId="4">
    <nc r="G37">
      <v>426</v>
    </nc>
  </rcc>
  <rcc rId="1461" sId="4">
    <nc r="G38">
      <v>98</v>
    </nc>
  </rcc>
  <rcc rId="1462" sId="4">
    <nc r="G39">
      <v>311</v>
    </nc>
  </rcc>
  <rcc rId="1463" sId="4">
    <nc r="G40">
      <v>432</v>
    </nc>
  </rcc>
  <rcc rId="1464" sId="4">
    <nc r="G41">
      <v>119</v>
    </nc>
  </rcc>
  <rcc rId="1465" sId="4">
    <nc r="G42">
      <v>136</v>
    </nc>
  </rcc>
  <rcc rId="1466" sId="4">
    <nc r="G43">
      <v>81</v>
    </nc>
  </rcc>
  <rcc rId="1467" sId="4">
    <nc r="G44">
      <v>1939</v>
    </nc>
  </rcc>
  <rcc rId="1468" sId="4">
    <nc r="G45">
      <v>118</v>
    </nc>
  </rcc>
  <rcc rId="1469" sId="4">
    <nc r="G46">
      <v>426</v>
    </nc>
  </rcc>
  <rcc rId="1470" sId="4">
    <nc r="G47">
      <v>166</v>
    </nc>
  </rcc>
  <rcc rId="1471" sId="4">
    <nc r="G48">
      <v>108</v>
    </nc>
  </rcc>
  <rcc rId="1472" sId="4">
    <nc r="G49">
      <v>217</v>
    </nc>
  </rcc>
  <rcc rId="1473" sId="4">
    <nc r="G50">
      <v>236</v>
    </nc>
  </rcc>
  <rcc rId="1474" sId="4">
    <nc r="G51">
      <v>57</v>
    </nc>
  </rcc>
  <rcc rId="1475" sId="4">
    <nc r="G52">
      <v>193</v>
    </nc>
  </rcc>
  <rcc rId="1476" sId="4">
    <nc r="G53">
      <v>164</v>
    </nc>
  </rcc>
  <rcc rId="1477" sId="4">
    <nc r="G54">
      <v>571</v>
    </nc>
  </rcc>
  <rcc rId="1478" sId="4">
    <nc r="G55">
      <v>197</v>
    </nc>
  </rcc>
  <rcc rId="1479" sId="4">
    <nc r="G56">
      <v>302</v>
    </nc>
  </rcc>
  <rcc rId="1480" sId="4">
    <nc r="G57">
      <v>243</v>
    </nc>
  </rcc>
  <rcc rId="1481" sId="4">
    <nc r="G58">
      <v>239</v>
    </nc>
  </rcc>
  <rcc rId="1482" sId="4">
    <nc r="G59">
      <v>72</v>
    </nc>
  </rcc>
  <rcc rId="1483" sId="4">
    <nc r="G60">
      <v>160</v>
    </nc>
  </rcc>
  <rcc rId="1484" sId="4">
    <nc r="G61">
      <v>242</v>
    </nc>
  </rcc>
  <rcc rId="1485" sId="4">
    <nc r="G62">
      <v>102</v>
    </nc>
  </rcc>
  <rcc rId="1486" sId="4">
    <nc r="G63">
      <v>89</v>
    </nc>
  </rcc>
  <rcc rId="1487" sId="4">
    <nc r="G64">
      <v>518</v>
    </nc>
  </rcc>
  <rcc rId="1488" sId="4">
    <nc r="G65">
      <v>240</v>
    </nc>
  </rcc>
  <rcc rId="1489" sId="4">
    <nc r="G66">
      <v>89</v>
    </nc>
  </rcc>
  <rcc rId="1490" sId="4">
    <nc r="G67">
      <v>345</v>
    </nc>
  </rcc>
  <rcc rId="1491" sId="4">
    <nc r="G68">
      <v>96</v>
    </nc>
  </rcc>
  <rcc rId="1492" sId="4">
    <nc r="G69">
      <v>1272</v>
    </nc>
  </rcc>
  <rcc rId="1493" sId="4">
    <nc r="G70">
      <v>85</v>
    </nc>
  </rcc>
  <rcc rId="1494" sId="4">
    <nc r="G71">
      <v>5851</v>
    </nc>
  </rcc>
  <rcc rId="1495" sId="4">
    <nc r="G72">
      <v>339</v>
    </nc>
  </rcc>
  <rcc rId="1496" sId="4">
    <nc r="G73">
      <v>212</v>
    </nc>
  </rcc>
  <rcc rId="1497" sId="4">
    <nc r="G74">
      <v>329</v>
    </nc>
  </rcc>
  <rcc rId="1498" sId="4">
    <nc r="G75">
      <v>784</v>
    </nc>
  </rcc>
  <rcc rId="1499" sId="4">
    <nc r="G76">
      <v>91</v>
    </nc>
  </rcc>
  <rcc rId="1500" sId="4">
    <nc r="G77">
      <v>201</v>
    </nc>
  </rcc>
  <rcc rId="1501" sId="4">
    <nc r="G78">
      <v>3972</v>
    </nc>
  </rcc>
  <rcc rId="1502" sId="4">
    <nc r="G79">
      <v>2405</v>
    </nc>
  </rcc>
  <rcc rId="1503" sId="4">
    <nc r="I2">
      <v>302</v>
    </nc>
  </rcc>
  <rcc rId="1504" sId="4">
    <nc r="I3">
      <v>115</v>
    </nc>
  </rcc>
  <rcc rId="1505" sId="4">
    <nc r="I4">
      <v>118</v>
    </nc>
  </rcc>
  <rcc rId="1506" sId="4">
    <nc r="I5">
      <v>248</v>
    </nc>
  </rcc>
  <rcc rId="1507" sId="4">
    <nc r="I6">
      <v>76</v>
    </nc>
  </rcc>
  <rcc rId="1508" sId="4">
    <nc r="I7">
      <v>66</v>
    </nc>
  </rcc>
  <rcc rId="1509" sId="4">
    <nc r="I8">
      <v>324</v>
    </nc>
  </rcc>
  <rcc rId="1510" sId="4">
    <nc r="I9">
      <v>57</v>
    </nc>
  </rcc>
  <rcc rId="1511" sId="4">
    <nc r="I10">
      <v>1163</v>
    </nc>
  </rcc>
  <rcc rId="1512" sId="4">
    <nc r="I11">
      <v>100</v>
    </nc>
  </rcc>
  <rcc rId="1513" sId="4">
    <nc r="I12">
      <v>291</v>
    </nc>
  </rcc>
  <rcc rId="1514" sId="4">
    <nc r="I13">
      <v>411</v>
    </nc>
  </rcc>
  <rcc rId="1515" sId="4">
    <nc r="I14">
      <v>135</v>
    </nc>
  </rcc>
  <rcc rId="1516" sId="4">
    <nc r="I15">
      <v>62</v>
    </nc>
  </rcc>
  <rcc rId="1517" sId="4">
    <nc r="I16">
      <v>202</v>
    </nc>
  </rcc>
  <rcc rId="1518" sId="4">
    <nc r="I17">
      <v>1786</v>
    </nc>
  </rcc>
  <rcc rId="1519" sId="4">
    <nc r="I18">
      <v>3791</v>
    </nc>
  </rcc>
  <rcc rId="1520" sId="4">
    <nc r="I19">
      <v>364</v>
    </nc>
  </rcc>
  <rcc rId="1521" sId="4">
    <nc r="I20">
      <v>818</v>
    </nc>
  </rcc>
  <rcc rId="1522" sId="4">
    <nc r="I21">
      <v>369</v>
    </nc>
  </rcc>
  <rcc rId="1523" sId="4">
    <nc r="I22">
      <v>83</v>
    </nc>
  </rcc>
  <rcc rId="1524" sId="4">
    <nc r="I23">
      <v>55</v>
    </nc>
  </rcc>
  <rcc rId="1525" sId="4">
    <nc r="I24">
      <v>343</v>
    </nc>
  </rcc>
  <rcc rId="1526" sId="4">
    <nc r="I25">
      <v>54</v>
    </nc>
  </rcc>
  <rcc rId="1527" sId="4">
    <nc r="I26">
      <v>196</v>
    </nc>
  </rcc>
  <rcc rId="1528" sId="4">
    <nc r="I27">
      <v>171</v>
    </nc>
  </rcc>
  <rcc rId="1529" sId="4">
    <nc r="I28">
      <v>117</v>
    </nc>
  </rcc>
  <rcc rId="1530" sId="4">
    <nc r="I29">
      <v>329</v>
    </nc>
  </rcc>
  <rcc rId="1531" sId="4">
    <nc r="I30">
      <v>1235</v>
    </nc>
  </rcc>
  <rcc rId="1532" sId="4">
    <nc r="I31">
      <v>285</v>
    </nc>
  </rcc>
  <rcc rId="1533" sId="4">
    <nc r="I32">
      <v>119</v>
    </nc>
  </rcc>
  <rcc rId="1534" sId="4">
    <nc r="I33">
      <v>87</v>
    </nc>
  </rcc>
  <rcc rId="1535" sId="4">
    <nc r="I34">
      <v>104</v>
    </nc>
  </rcc>
  <rcc rId="1536" sId="4">
    <nc r="I35">
      <v>134</v>
    </nc>
  </rcc>
  <rcc rId="1537" sId="4">
    <nc r="I36">
      <v>105</v>
    </nc>
  </rcc>
  <rcc rId="1538" sId="4">
    <nc r="I37">
      <v>410</v>
    </nc>
  </rcc>
  <rcc rId="1539" sId="4">
    <nc r="I38">
      <v>95</v>
    </nc>
  </rcc>
  <rcc rId="1540" sId="4">
    <nc r="I39">
      <v>296</v>
    </nc>
  </rcc>
  <rcc rId="1541" sId="4">
    <nc r="I40">
      <v>364</v>
    </nc>
  </rcc>
  <rcc rId="1542" sId="4">
    <nc r="I41">
      <v>118</v>
    </nc>
  </rcc>
  <rcc rId="1543" sId="4">
    <nc r="I42">
      <v>128</v>
    </nc>
  </rcc>
  <rcc rId="1544" sId="4">
    <nc r="I43">
      <v>78</v>
    </nc>
  </rcc>
  <rcc rId="1545" sId="4">
    <nc r="I44">
      <v>1816</v>
    </nc>
  </rcc>
  <rcc rId="1546" sId="4">
    <nc r="I45">
      <v>113</v>
    </nc>
  </rcc>
  <rcc rId="1547" sId="4">
    <nc r="I46">
      <v>399</v>
    </nc>
  </rcc>
  <rcc rId="1548" sId="4">
    <nc r="I47">
      <v>141</v>
    </nc>
  </rcc>
  <rcc rId="1549" sId="4">
    <nc r="I48">
      <v>108</v>
    </nc>
  </rcc>
  <rcc rId="1550" sId="4">
    <nc r="I49">
      <v>204</v>
    </nc>
  </rcc>
  <rcc rId="1551" sId="4">
    <nc r="I50">
      <v>221</v>
    </nc>
  </rcc>
  <rcc rId="1552" sId="4">
    <nc r="I51">
      <v>57</v>
    </nc>
  </rcc>
  <rcc rId="1553" sId="4">
    <nc r="I52">
      <v>178</v>
    </nc>
  </rcc>
  <rcc rId="1554" sId="4">
    <nc r="I53">
      <v>163</v>
    </nc>
  </rcc>
  <rcc rId="1555" sId="4">
    <nc r="I54">
      <v>549</v>
    </nc>
  </rcc>
  <rcc rId="1556" sId="4">
    <nc r="I55">
      <v>187</v>
    </nc>
  </rcc>
  <rcc rId="1557" sId="4">
    <nc r="I56">
      <v>293</v>
    </nc>
  </rcc>
  <rcc rId="1558" sId="4">
    <nc r="I57">
      <v>239</v>
    </nc>
  </rcc>
  <rcc rId="1559" sId="4">
    <nc r="I58">
      <v>222</v>
    </nc>
  </rcc>
  <rcc rId="1560" sId="4">
    <nc r="I59">
      <v>70</v>
    </nc>
  </rcc>
  <rcc rId="1561" sId="4">
    <nc r="I60">
      <v>157</v>
    </nc>
  </rcc>
  <rcc rId="1562" sId="4">
    <nc r="I61">
      <v>229</v>
    </nc>
  </rcc>
  <rcc rId="1563" sId="4">
    <nc r="I62">
      <v>96</v>
    </nc>
  </rcc>
  <rcc rId="1564" sId="4">
    <nc r="I63">
      <v>85</v>
    </nc>
  </rcc>
  <rcc rId="1565" sId="4">
    <nc r="I64">
      <v>492</v>
    </nc>
  </rcc>
  <rcc rId="1566" sId="4">
    <nc r="I65">
      <v>234</v>
    </nc>
  </rcc>
  <rcc rId="1567" sId="4">
    <nc r="I66">
      <v>86</v>
    </nc>
  </rcc>
  <rcc rId="1568" sId="4">
    <nc r="I67">
      <v>331</v>
    </nc>
  </rcc>
  <rcc rId="1569" sId="4">
    <nc r="I68">
      <v>96</v>
    </nc>
  </rcc>
  <rcc rId="1570" sId="4">
    <nc r="I69">
      <v>1175</v>
    </nc>
  </rcc>
  <rcc rId="1571" sId="4">
    <nc r="I70">
      <v>84</v>
    </nc>
  </rcc>
  <rcc rId="1572" sId="4">
    <nc r="I71">
      <v>5693</v>
    </nc>
  </rcc>
  <rcc rId="1573" sId="4">
    <nc r="I72">
      <v>302</v>
    </nc>
  </rcc>
  <rcc rId="1574" sId="4">
    <nc r="I73">
      <v>200</v>
    </nc>
  </rcc>
  <rcc rId="1575" sId="4">
    <nc r="I74">
      <v>304</v>
    </nc>
  </rcc>
  <rcc rId="1576" sId="4">
    <nc r="I75">
      <v>757</v>
    </nc>
  </rcc>
  <rcc rId="1577" sId="4">
    <nc r="I76">
      <v>93</v>
    </nc>
  </rcc>
  <rcc rId="1578" sId="4">
    <nc r="I77">
      <v>190</v>
    </nc>
  </rcc>
  <rcc rId="1579" sId="4">
    <nc r="I78">
      <v>3510</v>
    </nc>
  </rcc>
  <rcc rId="1580" sId="4">
    <nc r="I79">
      <v>2245</v>
    </nc>
  </rcc>
  <rcc rId="1581" sId="4">
    <nc r="K2">
      <v>296</v>
    </nc>
  </rcc>
  <rcc rId="1582" sId="4">
    <nc r="K3">
      <v>80</v>
    </nc>
  </rcc>
  <rcc rId="1583" sId="4">
    <nc r="K4">
      <v>82</v>
    </nc>
  </rcc>
  <rcc rId="1584" sId="4">
    <nc r="K5">
      <v>233</v>
    </nc>
  </rcc>
  <rcc rId="1585" sId="4">
    <nc r="K6">
      <v>139</v>
    </nc>
  </rcc>
  <rcc rId="1586" sId="4">
    <nc r="K7">
      <v>71</v>
    </nc>
  </rcc>
  <rcc rId="1587" sId="4">
    <nc r="K8">
      <v>277</v>
    </nc>
  </rcc>
  <rcc rId="1588" sId="4">
    <nc r="K9">
      <v>4</v>
    </nc>
  </rcc>
  <rcc rId="1589" sId="4">
    <nc r="K10">
      <v>845</v>
    </nc>
  </rcc>
  <rcc rId="1590" sId="4">
    <nc r="K11">
      <v>110</v>
    </nc>
  </rcc>
  <rcc rId="1591" sId="4">
    <nc r="K12">
      <v>205</v>
    </nc>
  </rcc>
  <rcc rId="1592" sId="4">
    <nc r="K13">
      <v>332</v>
    </nc>
  </rcc>
  <rcc rId="1593" sId="4">
    <nc r="K14">
      <v>102</v>
    </nc>
  </rcc>
  <rcc rId="1594" sId="4">
    <nc r="K15">
      <v>61</v>
    </nc>
  </rcc>
  <rcc rId="1595" sId="4">
    <nc r="K16">
      <v>172</v>
    </nc>
  </rcc>
  <rcc rId="1596" sId="4">
    <nc r="K17">
      <v>1532</v>
    </nc>
  </rcc>
  <rcc rId="1597" sId="4">
    <nc r="K18">
      <v>3227</v>
    </nc>
  </rcc>
  <rcc rId="1598" sId="4">
    <nc r="K19">
      <v>322</v>
    </nc>
  </rcc>
  <rcc rId="1599" sId="4">
    <nc r="K20">
      <v>860</v>
    </nc>
  </rcc>
  <rcc rId="1600" sId="4">
    <nc r="K21">
      <v>273</v>
    </nc>
  </rcc>
  <rcc rId="1601" sId="4">
    <nc r="K22">
      <v>108</v>
    </nc>
  </rcc>
  <rcc rId="1602" sId="4">
    <nc r="K23">
      <v>41</v>
    </nc>
  </rcc>
  <rcc rId="1603" sId="4">
    <nc r="K24">
      <v>325</v>
    </nc>
  </rcc>
  <rcc rId="1604" sId="4">
    <nc r="K25">
      <v>57</v>
    </nc>
  </rcc>
  <rcc rId="1605" sId="4">
    <nc r="K26">
      <v>186</v>
    </nc>
  </rcc>
  <rcc rId="1606" sId="4">
    <nc r="K27">
      <v>142</v>
    </nc>
  </rcc>
  <rcc rId="1607" sId="4">
    <nc r="K28">
      <v>98</v>
    </nc>
  </rcc>
  <rcc rId="1608" sId="4">
    <nc r="K29">
      <v>232</v>
    </nc>
  </rcc>
  <rcc rId="1609" sId="4">
    <nc r="K30">
      <v>932</v>
    </nc>
  </rcc>
  <rcc rId="1610" sId="4">
    <nc r="K31">
      <v>253</v>
    </nc>
  </rcc>
  <rcc rId="1611" sId="4">
    <nc r="K32">
      <v>109</v>
    </nc>
  </rcc>
  <rcc rId="1612" sId="4">
    <nc r="K33">
      <v>99</v>
    </nc>
  </rcc>
  <rcc rId="1613" sId="4">
    <nc r="K34">
      <v>92</v>
    </nc>
  </rcc>
  <rcc rId="1614" sId="4">
    <nc r="K35">
      <v>147</v>
    </nc>
  </rcc>
  <rcc rId="1615" sId="4">
    <nc r="K36">
      <v>101</v>
    </nc>
  </rcc>
  <rcc rId="1616" sId="4">
    <nc r="K37">
      <v>253</v>
    </nc>
  </rcc>
  <rcc rId="1617" sId="4">
    <nc r="K38">
      <v>84</v>
    </nc>
  </rcc>
  <rcc rId="1618" sId="4">
    <nc r="K39">
      <v>255</v>
    </nc>
  </rcc>
  <rcc rId="1619" sId="4">
    <nc r="K40">
      <v>297</v>
    </nc>
  </rcc>
  <rcc rId="1620" sId="4">
    <nc r="K41">
      <v>113</v>
    </nc>
  </rcc>
  <rcc rId="1621" sId="4">
    <nc r="K42">
      <v>86</v>
    </nc>
  </rcc>
  <rcc rId="1622" sId="4">
    <nc r="K43">
      <v>87</v>
    </nc>
  </rcc>
  <rcc rId="1623" sId="4">
    <nc r="K44">
      <v>1475</v>
    </nc>
  </rcc>
  <rcc rId="1624" sId="4">
    <nc r="K45">
      <v>106</v>
    </nc>
  </rcc>
  <rcc rId="1625" sId="4">
    <nc r="K46">
      <v>319</v>
    </nc>
  </rcc>
  <rcc rId="1626" sId="4">
    <nc r="K47">
      <v>137</v>
    </nc>
  </rcc>
  <rcc rId="1627" sId="4">
    <nc r="K48">
      <v>110</v>
    </nc>
  </rcc>
  <rcc rId="1628" sId="4">
    <nc r="K49">
      <v>170</v>
    </nc>
  </rcc>
  <rcc rId="1629" sId="4">
    <nc r="K50">
      <v>177</v>
    </nc>
  </rcc>
  <rcc rId="1630" sId="4">
    <nc r="K51">
      <v>46</v>
    </nc>
  </rcc>
  <rcc rId="1631" sId="4">
    <nc r="K52">
      <v>179</v>
    </nc>
  </rcc>
  <rcc rId="1632" sId="4">
    <nc r="K53">
      <v>137</v>
    </nc>
  </rcc>
  <rcc rId="1633" sId="4">
    <nc r="K54">
      <v>433</v>
    </nc>
  </rcc>
  <rcc rId="1634" sId="4">
    <nc r="K55">
      <v>160</v>
    </nc>
  </rcc>
  <rcc rId="1635" sId="4">
    <nc r="K56">
      <v>268</v>
    </nc>
  </rcc>
  <rcc rId="1636" sId="4">
    <nc r="K57">
      <v>197</v>
    </nc>
  </rcc>
  <rcc rId="1637" sId="4">
    <nc r="K58">
      <v>189</v>
    </nc>
  </rcc>
  <rcc rId="1638" sId="4">
    <nc r="K59">
      <v>69</v>
    </nc>
  </rcc>
  <rcc rId="1639" sId="4">
    <nc r="K60">
      <v>170</v>
    </nc>
  </rcc>
  <rcc rId="1640" sId="4">
    <nc r="K61">
      <v>203</v>
    </nc>
  </rcc>
  <rcc rId="1641" sId="4">
    <nc r="K62">
      <v>104</v>
    </nc>
  </rcc>
  <rcc rId="1642" sId="4">
    <nc r="K63">
      <v>71</v>
    </nc>
  </rcc>
  <rcc rId="1643" sId="4">
    <nc r="K64">
      <v>400</v>
    </nc>
  </rcc>
  <rcc rId="1644" sId="4">
    <nc r="K65">
      <v>176</v>
    </nc>
  </rcc>
  <rcc rId="1645" sId="4">
    <nc r="K66">
      <v>77</v>
    </nc>
  </rcc>
  <rcc rId="1646" sId="4">
    <nc r="K67">
      <v>257</v>
    </nc>
  </rcc>
  <rcc rId="1647" sId="4">
    <nc r="K68">
      <v>65</v>
    </nc>
  </rcc>
  <rcc rId="1648" sId="4">
    <nc r="K69">
      <v>1036</v>
    </nc>
  </rcc>
  <rcc rId="1649" sId="4">
    <nc r="K70">
      <v>90</v>
    </nc>
  </rcc>
  <rcc rId="1650" sId="4">
    <nc r="K71">
      <v>4096</v>
    </nc>
  </rcc>
  <rcc rId="1651" sId="4">
    <nc r="K72">
      <v>222</v>
    </nc>
  </rcc>
  <rcc rId="1652" sId="4">
    <nc r="K73">
      <v>198</v>
    </nc>
  </rcc>
  <rcc rId="1653" sId="4">
    <nc r="K74">
      <v>216</v>
    </nc>
  </rcc>
  <rcc rId="1654" sId="4">
    <nc r="K75">
      <v>587</v>
    </nc>
  </rcc>
  <rcc rId="1655" sId="4">
    <nc r="K76">
      <v>94</v>
    </nc>
  </rcc>
  <rcc rId="1656" sId="4">
    <nc r="K77">
      <v>150</v>
    </nc>
  </rcc>
  <rcc rId="1657" sId="4">
    <nc r="K78">
      <v>3171</v>
    </nc>
  </rcc>
  <rcc rId="1658" sId="4">
    <nc r="K79">
      <v>1960</v>
    </nc>
  </rcc>
  <rcc rId="1659" sId="4">
    <nc r="M2">
      <v>342</v>
    </nc>
  </rcc>
  <rcc rId="1660" sId="4">
    <nc r="M3">
      <v>132</v>
    </nc>
  </rcc>
  <rcc rId="1661" sId="4">
    <nc r="M4">
      <v>111</v>
    </nc>
  </rcc>
  <rcc rId="1662" sId="4">
    <nc r="M5">
      <v>276</v>
    </nc>
  </rcc>
  <rcc rId="1663" sId="4">
    <nc r="M6">
      <v>95</v>
    </nc>
  </rcc>
  <rcc rId="1664" sId="4">
    <nc r="M7">
      <v>86</v>
    </nc>
  </rcc>
  <rcc rId="1665" sId="4">
    <nc r="M8">
      <v>322</v>
    </nc>
  </rcc>
  <rcc rId="1666" sId="4">
    <nc r="M9">
      <v>57</v>
    </nc>
  </rcc>
  <rcc rId="1667" sId="4">
    <nc r="M10">
      <v>1098</v>
    </nc>
  </rcc>
  <rcc rId="1668" sId="4">
    <nc r="M11">
      <v>107</v>
    </nc>
  </rcc>
  <rcc rId="1669" sId="4">
    <nc r="M12">
      <v>318</v>
    </nc>
  </rcc>
  <rcc rId="1670" sId="4">
    <nc r="M13">
      <v>395</v>
    </nc>
  </rcc>
  <rcc rId="1671" sId="4">
    <nc r="M14">
      <v>156</v>
    </nc>
  </rcc>
  <rcc rId="1672" sId="4">
    <nc r="M15">
      <v>57</v>
    </nc>
  </rcc>
  <rcc rId="1673" sId="4">
    <nc r="M16">
      <v>185</v>
    </nc>
  </rcc>
  <rcc rId="1674" sId="4">
    <nc r="M17">
      <v>1901</v>
    </nc>
  </rcc>
  <rcc rId="1675" sId="4">
    <nc r="M18">
      <v>3644</v>
    </nc>
  </rcc>
  <rcc rId="1676" sId="4">
    <nc r="M19">
      <v>389</v>
    </nc>
  </rcc>
  <rcc rId="1677" sId="4">
    <nc r="M20">
      <v>955</v>
    </nc>
  </rcc>
  <rcc rId="1678" sId="4">
    <nc r="M21">
      <v>347</v>
    </nc>
  </rcc>
  <rcc rId="1679" sId="4">
    <nc r="M22">
      <v>91</v>
    </nc>
  </rcc>
  <rcc rId="1680" sId="4">
    <nc r="M23">
      <v>57</v>
    </nc>
  </rcc>
  <rcc rId="1681" sId="4">
    <nc r="M24">
      <v>335</v>
    </nc>
  </rcc>
  <rcc rId="1682" sId="4">
    <nc r="M25">
      <v>53</v>
    </nc>
  </rcc>
  <rcc rId="1683" sId="4">
    <nc r="M26">
      <v>197</v>
    </nc>
  </rcc>
  <rcc rId="1684" sId="4">
    <nc r="M27">
      <v>175</v>
    </nc>
  </rcc>
  <rcc rId="1685" sId="4">
    <nc r="M28">
      <v>129</v>
    </nc>
  </rcc>
  <rcc rId="1686" sId="4">
    <nc r="M29">
      <v>297</v>
    </nc>
  </rcc>
  <rcc rId="1687" sId="4">
    <nc r="M30">
      <v>1192</v>
    </nc>
  </rcc>
  <rcc rId="1688" sId="4">
    <nc r="M31">
      <v>328</v>
    </nc>
  </rcc>
  <rcc rId="1689" sId="4">
    <nc r="M32">
      <v>114</v>
    </nc>
  </rcc>
  <rcc rId="1690" sId="4">
    <nc r="M33">
      <v>96</v>
    </nc>
  </rcc>
  <rcc rId="1691" sId="4">
    <nc r="M34">
      <v>114</v>
    </nc>
  </rcc>
  <rcc rId="1692" sId="4">
    <nc r="M35">
      <v>162</v>
    </nc>
  </rcc>
  <rcc rId="1693" sId="4">
    <nc r="M36">
      <v>106</v>
    </nc>
  </rcc>
  <rcc rId="1694" sId="4">
    <nc r="M37">
      <v>395</v>
    </nc>
  </rcc>
  <rcc rId="1695" sId="4">
    <nc r="M38">
      <v>92</v>
    </nc>
  </rcc>
  <rcc rId="1696" sId="4">
    <nc r="M39">
      <v>306</v>
    </nc>
  </rcc>
  <rcc rId="1697" sId="4">
    <nc r="M40">
      <v>397</v>
    </nc>
  </rcc>
  <rcc rId="1698" sId="4">
    <nc r="M41">
      <v>124</v>
    </nc>
  </rcc>
  <rcc rId="1699" sId="4">
    <nc r="M42">
      <v>132</v>
    </nc>
  </rcc>
  <rcc rId="1700" sId="4">
    <nc r="M43">
      <v>83</v>
    </nc>
  </rcc>
  <rcc rId="1701" sId="4">
    <nc r="M44">
      <v>1847</v>
    </nc>
  </rcc>
  <rcc rId="1702" sId="4">
    <nc r="M45">
      <v>112</v>
    </nc>
  </rcc>
  <rcc rId="1703" sId="4">
    <nc r="M46">
      <v>445</v>
    </nc>
  </rcc>
  <rcc rId="1704" sId="4">
    <nc r="M47">
      <v>194</v>
    </nc>
  </rcc>
  <rcc rId="1705" sId="4">
    <nc r="M48">
      <v>128</v>
    </nc>
  </rcc>
  <rcc rId="1706" sId="4">
    <nc r="M49">
      <v>209</v>
    </nc>
  </rcc>
  <rcc rId="1707" sId="4">
    <nc r="M50">
      <v>239</v>
    </nc>
  </rcc>
  <rcc rId="1708" sId="4">
    <nc r="M51">
      <v>64</v>
    </nc>
  </rcc>
  <rcc rId="1709" sId="4">
    <nc r="M52">
      <v>200</v>
    </nc>
  </rcc>
  <rcc rId="1710" sId="4">
    <nc r="M53">
      <v>173</v>
    </nc>
  </rcc>
  <rcc rId="1711" sId="4">
    <nc r="M54">
      <v>561</v>
    </nc>
  </rcc>
  <rcc rId="1712" sId="4">
    <nc r="M55">
      <v>175</v>
    </nc>
  </rcc>
  <rcc rId="1713" sId="4">
    <nc r="M56">
      <v>291</v>
    </nc>
  </rcc>
  <rcc rId="1714" sId="4">
    <nc r="M57">
      <v>249</v>
    </nc>
  </rcc>
  <rcc rId="1715" sId="4">
    <nc r="M58">
      <v>216</v>
    </nc>
  </rcc>
  <rcc rId="1716" sId="4">
    <nc r="M59">
      <v>83</v>
    </nc>
  </rcc>
  <rcc rId="1717" sId="4">
    <nc r="M60">
      <v>170</v>
    </nc>
  </rcc>
  <rcc rId="1718" sId="4">
    <nc r="M61">
      <v>261</v>
    </nc>
  </rcc>
  <rcc rId="1719" sId="4">
    <nc r="M62">
      <v>102</v>
    </nc>
  </rcc>
  <rcc rId="1720" sId="4">
    <nc r="M63">
      <v>99</v>
    </nc>
  </rcc>
  <rcc rId="1721" sId="4">
    <nc r="M64">
      <v>522</v>
    </nc>
  </rcc>
  <rcc rId="1722" sId="4">
    <nc r="M65">
      <v>241</v>
    </nc>
  </rcc>
  <rcc rId="1723" sId="4">
    <nc r="M66">
      <v>100</v>
    </nc>
  </rcc>
  <rcc rId="1724" sId="4">
    <nc r="M67">
      <v>344</v>
    </nc>
  </rcc>
  <rcc rId="1725" sId="4">
    <nc r="M68">
      <v>71</v>
    </nc>
  </rcc>
  <rcc rId="1726" sId="4">
    <nc r="M69">
      <v>1293</v>
    </nc>
  </rcc>
  <rcc rId="1727" sId="4">
    <nc r="M70">
      <v>103</v>
    </nc>
  </rcc>
  <rcc rId="1728" sId="4">
    <nc r="M71">
      <v>5277</v>
    </nc>
  </rcc>
  <rcc rId="1729" sId="4">
    <nc r="M72">
      <v>320</v>
    </nc>
  </rcc>
  <rcc rId="1730" sId="4">
    <nc r="M73">
      <v>211</v>
    </nc>
  </rcc>
  <rcc rId="1731" sId="4">
    <nc r="M74">
      <v>328</v>
    </nc>
  </rcc>
  <rcc rId="1732" sId="4">
    <nc r="M75">
      <v>732</v>
    </nc>
  </rcc>
  <rcc rId="1733" sId="4">
    <nc r="M76">
      <v>104</v>
    </nc>
  </rcc>
  <rcc rId="1734" sId="4">
    <nc r="M77">
      <v>180</v>
    </nc>
  </rcc>
  <rcc rId="1735" sId="4">
    <nc r="M78">
      <v>3871</v>
    </nc>
  </rcc>
  <rcc rId="1736" sId="4">
    <nc r="M79">
      <v>2463</v>
    </nc>
  </rcc>
  <rcc rId="1737" sId="4">
    <nc r="O2">
      <v>288</v>
    </nc>
  </rcc>
  <rcc rId="1738" sId="4">
    <nc r="O3">
      <v>68</v>
    </nc>
  </rcc>
  <rcc rId="1739" sId="4">
    <nc r="O4">
      <v>77</v>
    </nc>
  </rcc>
  <rcc rId="1740" sId="4">
    <nc r="O5">
      <v>223</v>
    </nc>
  </rcc>
  <rcc rId="1741" sId="4">
    <nc r="O6">
      <v>125</v>
    </nc>
  </rcc>
  <rcc rId="1742" sId="4">
    <nc r="O7">
      <v>68</v>
    </nc>
  </rcc>
  <rcc rId="1743" sId="4">
    <nc r="O8">
      <v>281</v>
    </nc>
  </rcc>
  <rcc rId="1744" sId="4">
    <nc r="O9">
      <v>30</v>
    </nc>
  </rcc>
  <rcc rId="1745" sId="4">
    <nc r="O10">
      <v>734</v>
    </nc>
  </rcc>
  <rcc rId="1746" sId="4">
    <nc r="O11">
      <v>108</v>
    </nc>
  </rcc>
  <rcc rId="1747" sId="4">
    <nc r="O12">
      <v>236</v>
    </nc>
  </rcc>
  <rcc rId="1748" sId="4">
    <nc r="O13">
      <v>300</v>
    </nc>
  </rcc>
  <rcc rId="1749" sId="4">
    <nc r="O14">
      <v>111</v>
    </nc>
  </rcc>
  <rcc rId="1750" sId="4">
    <nc r="O15">
      <v>62</v>
    </nc>
  </rcc>
  <rcc rId="1751" sId="4">
    <nc r="O16">
      <v>161</v>
    </nc>
  </rcc>
  <rcc rId="1752" sId="4">
    <nc r="O17">
      <v>1509</v>
    </nc>
  </rcc>
  <rcc rId="1753" sId="4">
    <nc r="O18">
      <v>2866</v>
    </nc>
  </rcc>
  <rcc rId="1754" sId="4">
    <nc r="O19">
      <v>281</v>
    </nc>
  </rcc>
  <rcc rId="1755" sId="4">
    <nc r="O20">
      <v>761</v>
    </nc>
  </rcc>
  <rcc rId="1756" sId="4">
    <nc r="O21">
      <v>252</v>
    </nc>
  </rcc>
  <rcc rId="1757" sId="4">
    <nc r="O22">
      <v>101</v>
    </nc>
  </rcc>
  <rcc rId="1758" sId="4">
    <nc r="O23">
      <v>34</v>
    </nc>
  </rcc>
  <rcc rId="1759" sId="4">
    <nc r="O24">
      <v>320</v>
    </nc>
  </rcc>
  <rcc rId="1760" sId="4">
    <nc r="O25">
      <v>52</v>
    </nc>
  </rcc>
  <rcc rId="1761" sId="4">
    <nc r="O26">
      <v>186</v>
    </nc>
  </rcc>
  <rcc rId="1762" sId="4">
    <nc r="O27">
      <v>127</v>
    </nc>
  </rcc>
  <rcc rId="1763" sId="4">
    <nc r="O28">
      <v>94</v>
    </nc>
  </rcc>
  <rcc rId="1764" sId="4">
    <nc r="O29">
      <v>168</v>
    </nc>
  </rcc>
  <rcc rId="1765" sId="4">
    <nc r="O30">
      <v>865</v>
    </nc>
  </rcc>
  <rcc rId="1766" sId="4">
    <nc r="O31">
      <v>227</v>
    </nc>
  </rcc>
  <rcc rId="1767" sId="4">
    <nc r="O32">
      <v>101</v>
    </nc>
  </rcc>
  <rcc rId="1768" sId="4">
    <nc r="O33">
      <v>95</v>
    </nc>
  </rcc>
  <rcc rId="1769" sId="4">
    <nc r="O34">
      <v>89</v>
    </nc>
  </rcc>
  <rcc rId="1770" sId="4">
    <nc r="O35">
      <v>124</v>
    </nc>
  </rcc>
  <rcc rId="1771" sId="4">
    <nc r="O36">
      <v>99</v>
    </nc>
  </rcc>
  <rcc rId="1772" sId="4">
    <nc r="O37">
      <v>313</v>
    </nc>
  </rcc>
  <rcc rId="1773" sId="4">
    <nc r="O38">
      <v>84</v>
    </nc>
  </rcc>
  <rcc rId="1774" sId="4">
    <nc r="O39">
      <v>233</v>
    </nc>
  </rcc>
  <rcc rId="1775" sId="4">
    <nc r="O40">
      <v>290</v>
    </nc>
  </rcc>
  <rcc rId="1776" sId="4">
    <nc r="O41">
      <v>110</v>
    </nc>
  </rcc>
  <rcc rId="1777" sId="4">
    <nc r="O42">
      <v>96</v>
    </nc>
  </rcc>
  <rcc rId="1778" sId="4">
    <nc r="O43">
      <v>86</v>
    </nc>
  </rcc>
  <rcc rId="1779" sId="4">
    <nc r="O44">
      <v>1388</v>
    </nc>
  </rcc>
  <rcc rId="1780" sId="4">
    <nc r="O45">
      <v>92</v>
    </nc>
  </rcc>
  <rcc rId="1781" sId="4">
    <nc r="O46">
      <v>317</v>
    </nc>
  </rcc>
  <rcc rId="1782" sId="4">
    <nc r="O47">
      <v>127</v>
    </nc>
  </rcc>
  <rcc rId="1783" sId="4">
    <nc r="O48">
      <v>101</v>
    </nc>
  </rcc>
  <rcc rId="1784" sId="4">
    <nc r="O49">
      <v>150</v>
    </nc>
  </rcc>
  <rcc rId="1785" sId="4">
    <nc r="O50">
      <v>177</v>
    </nc>
  </rcc>
  <rcc rId="1786" sId="4">
    <nc r="O51">
      <v>48</v>
    </nc>
  </rcc>
  <rcc rId="1787" sId="4">
    <nc r="O52">
      <v>182</v>
    </nc>
  </rcc>
  <rcc rId="1788" sId="4">
    <nc r="O53">
      <v>122</v>
    </nc>
  </rcc>
  <rcc rId="1789" sId="4">
    <nc r="O54">
      <v>410</v>
    </nc>
  </rcc>
  <rcc rId="1790" sId="4">
    <nc r="O55">
      <v>151</v>
    </nc>
  </rcc>
  <rcc rId="1791" sId="4">
    <nc r="O56">
      <v>258</v>
    </nc>
  </rcc>
  <rcc rId="1792" sId="4">
    <nc r="O57">
      <v>186</v>
    </nc>
  </rcc>
  <rcc rId="1793" sId="4">
    <nc r="O58">
      <v>180</v>
    </nc>
  </rcc>
  <rcc rId="1794" sId="4">
    <nc r="O59">
      <v>66</v>
    </nc>
  </rcc>
  <rcc rId="1795" sId="4">
    <nc r="O60">
      <v>164</v>
    </nc>
  </rcc>
  <rcc rId="1796" sId="4">
    <nc r="O61">
      <v>195</v>
    </nc>
  </rcc>
  <rcc rId="1797" sId="4">
    <nc r="O62">
      <v>92</v>
    </nc>
  </rcc>
  <rcc rId="1798" sId="4">
    <nc r="O63">
      <v>72</v>
    </nc>
  </rcc>
  <rcc rId="1799" sId="4">
    <nc r="O64">
      <v>404</v>
    </nc>
  </rcc>
  <rcc rId="1800" sId="4">
    <nc r="O65">
      <v>177</v>
    </nc>
  </rcc>
  <rcc rId="1801" sId="4">
    <nc r="O66">
      <v>64</v>
    </nc>
  </rcc>
  <rcc rId="1802" sId="4">
    <nc r="O67">
      <v>253</v>
    </nc>
  </rcc>
  <rcc rId="1803" sId="4">
    <nc r="O68">
      <v>63</v>
    </nc>
  </rcc>
  <rcc rId="1804" sId="4">
    <nc r="O69">
      <v>1019</v>
    </nc>
  </rcc>
  <rcc rId="1805" sId="4">
    <nc r="O70">
      <v>83</v>
    </nc>
  </rcc>
  <rcc rId="1806" sId="4">
    <nc r="O71">
      <v>4028</v>
    </nc>
  </rcc>
  <rcc rId="1807" sId="4">
    <nc r="O72">
      <v>219</v>
    </nc>
  </rcc>
  <rcc rId="1808" sId="4">
    <nc r="O73">
      <v>181</v>
    </nc>
  </rcc>
  <rcc rId="1809" sId="4">
    <nc r="O74">
      <v>210</v>
    </nc>
  </rcc>
  <rcc rId="1810" sId="4">
    <nc r="O75">
      <v>518</v>
    </nc>
  </rcc>
  <rcc rId="1811" sId="4">
    <nc r="O76">
      <v>88</v>
    </nc>
  </rcc>
  <rcc rId="1812" sId="4">
    <nc r="O77">
      <v>128</v>
    </nc>
  </rcc>
  <rcc rId="1813" sId="4">
    <nc r="O78">
      <v>2850</v>
    </nc>
  </rcc>
  <rcc rId="1814" sId="4">
    <nc r="O79">
      <v>1945</v>
    </nc>
  </rcc>
  <rcc rId="1815" sId="4">
    <nc r="Q2">
      <v>329</v>
    </nc>
  </rcc>
  <rcc rId="1816" sId="4">
    <nc r="Q3">
      <v>138</v>
    </nc>
  </rcc>
  <rcc rId="1817" sId="4">
    <nc r="Q4">
      <v>109</v>
    </nc>
  </rcc>
  <rcc rId="1818" sId="4">
    <nc r="Q5">
      <v>274</v>
    </nc>
  </rcc>
  <rcc rId="1819" sId="4">
    <nc r="Q6">
      <v>97</v>
    </nc>
  </rcc>
  <rcc rId="1820" sId="4">
    <nc r="Q7">
      <v>85</v>
    </nc>
  </rcc>
  <rcc rId="1821" sId="4">
    <nc r="Q8">
      <v>328</v>
    </nc>
  </rcc>
  <rcc rId="1822" sId="4">
    <nc r="Q9">
      <v>54</v>
    </nc>
  </rcc>
  <rcc rId="1823" sId="4">
    <nc r="Q10">
      <v>1130</v>
    </nc>
  </rcc>
  <rcc rId="1824" sId="4">
    <nc r="Q11">
      <v>108</v>
    </nc>
  </rcc>
  <rcc rId="1825" sId="4">
    <nc r="Q12">
      <v>308</v>
    </nc>
  </rcc>
  <rcc rId="1826" sId="4">
    <nc r="Q13">
      <v>409</v>
    </nc>
  </rcc>
  <rcc rId="1827" sId="4">
    <nc r="Q14">
      <v>146</v>
    </nc>
  </rcc>
  <rcc rId="1828" sId="4">
    <nc r="Q15">
      <v>59</v>
    </nc>
  </rcc>
  <rcc rId="1829" sId="4">
    <nc r="Q16">
      <v>189</v>
    </nc>
  </rcc>
  <rcc rId="1830" sId="4">
    <nc r="Q17">
      <v>1899</v>
    </nc>
  </rcc>
  <rcc rId="1831" sId="4">
    <nc r="Q18">
      <v>3799</v>
    </nc>
  </rcc>
  <rcc rId="1832" sId="4">
    <nc r="Q19">
      <v>396</v>
    </nc>
  </rcc>
  <rcc rId="1833" sId="4">
    <nc r="Q20">
      <v>963</v>
    </nc>
  </rcc>
  <rcc rId="1834" sId="4">
    <nc r="Q21">
      <v>343</v>
    </nc>
  </rcc>
  <rcc rId="1835" sId="4">
    <nc r="Q22">
      <v>108</v>
    </nc>
  </rcc>
  <rcc rId="1836" sId="4">
    <nc r="Q23">
      <v>58</v>
    </nc>
  </rcc>
  <rcc rId="1837" sId="4">
    <nc r="Q24">
      <v>337</v>
    </nc>
  </rcc>
  <rcc rId="1838" sId="4">
    <nc r="Q25">
      <v>61</v>
    </nc>
  </rcc>
  <rcc rId="1839" sId="4">
    <nc r="Q26">
      <v>202</v>
    </nc>
  </rcc>
  <rcc rId="1840" sId="4">
    <nc r="Q27">
      <v>168</v>
    </nc>
  </rcc>
  <rcc rId="1841" sId="4">
    <nc r="Q28">
      <v>128</v>
    </nc>
  </rcc>
  <rcc rId="1842" sId="4">
    <nc r="Q29">
      <v>293</v>
    </nc>
  </rcc>
  <rcc rId="1843" sId="4">
    <nc r="Q30">
      <v>1244</v>
    </nc>
  </rcc>
  <rcc rId="1844" sId="4">
    <nc r="Q31">
      <v>330</v>
    </nc>
  </rcc>
  <rcc rId="1845" sId="4">
    <nc r="Q32">
      <v>117</v>
    </nc>
  </rcc>
  <rcc rId="1846" sId="4">
    <nc r="Q33">
      <v>105</v>
    </nc>
  </rcc>
  <rcc rId="1847" sId="4">
    <nc r="Q34">
      <v>112</v>
    </nc>
  </rcc>
  <rcc rId="1848" sId="4">
    <nc r="Q35">
      <v>173</v>
    </nc>
  </rcc>
  <rcc rId="1849" sId="4">
    <nc r="Q36">
      <v>106</v>
    </nc>
  </rcc>
  <rcc rId="1850" sId="4">
    <nc r="Q37">
      <v>370</v>
    </nc>
  </rcc>
  <rcc rId="1851" sId="4">
    <nc r="Q38">
      <v>87</v>
    </nc>
  </rcc>
  <rcc rId="1852" sId="4">
    <nc r="Q39">
      <v>305</v>
    </nc>
  </rcc>
  <rcc rId="1853" sId="4">
    <nc r="Q40">
      <v>372</v>
    </nc>
  </rcc>
  <rcc rId="1854" sId="4">
    <nc r="Q41">
      <v>125</v>
    </nc>
  </rcc>
  <rcc rId="1855" sId="4">
    <nc r="Q42">
      <v>128</v>
    </nc>
  </rcc>
  <rcc rId="1856" sId="4">
    <nc r="Q43">
      <v>83</v>
    </nc>
  </rcc>
  <rcc rId="1857" sId="4">
    <nc r="Q44">
      <v>1778</v>
    </nc>
  </rcc>
  <rcc rId="1858" sId="4">
    <nc r="Q45">
      <v>110</v>
    </nc>
  </rcc>
  <rcc rId="1859" sId="4">
    <nc r="Q46">
      <v>439</v>
    </nc>
  </rcc>
  <rcc rId="1860" sId="4">
    <nc r="Q47">
      <v>192</v>
    </nc>
  </rcc>
  <rcc rId="1861" sId="4">
    <nc r="Q48">
      <v>125</v>
    </nc>
  </rcc>
  <rcc rId="1862" sId="4">
    <nc r="Q49">
      <v>211</v>
    </nc>
  </rcc>
  <rcc rId="1863" sId="4">
    <nc r="Q50">
      <v>236</v>
    </nc>
  </rcc>
  <rcc rId="1864" sId="4">
    <nc r="Q51">
      <v>65</v>
    </nc>
  </rcc>
  <rcc rId="1865" sId="4">
    <nc r="Q52">
      <v>193</v>
    </nc>
  </rcc>
  <rcc rId="1866" sId="4">
    <nc r="Q53">
      <v>175</v>
    </nc>
  </rcc>
  <rcc rId="1867" sId="4">
    <nc r="Q54">
      <v>545</v>
    </nc>
  </rcc>
  <rcc rId="1868" sId="4">
    <nc r="Q55">
      <v>178</v>
    </nc>
  </rcc>
  <rcc rId="1869" sId="4">
    <nc r="Q56">
      <v>296</v>
    </nc>
  </rcc>
  <rcc rId="1870" sId="4">
    <nc r="Q57">
      <v>257</v>
    </nc>
  </rcc>
  <rcc rId="1871" sId="4">
    <nc r="Q58">
      <v>218</v>
    </nc>
  </rcc>
  <rcc rId="1872" sId="4">
    <nc r="Q59">
      <v>78</v>
    </nc>
  </rcc>
  <rcc rId="1873" sId="4">
    <nc r="Q60">
      <v>169</v>
    </nc>
  </rcc>
  <rcc rId="1874" sId="4">
    <nc r="Q61">
      <v>255</v>
    </nc>
  </rcc>
  <rcc rId="1875" sId="4">
    <nc r="Q62">
      <v>102</v>
    </nc>
  </rcc>
  <rcc rId="1876" sId="4">
    <nc r="Q63">
      <v>99</v>
    </nc>
  </rcc>
  <rcc rId="1877" sId="4">
    <nc r="Q64">
      <v>522</v>
    </nc>
  </rcc>
  <rcc rId="1878" sId="4">
    <nc r="Q65">
      <v>245</v>
    </nc>
  </rcc>
  <rcc rId="1879" sId="4">
    <nc r="Q66">
      <v>100</v>
    </nc>
  </rcc>
  <rcc rId="1880" sId="4">
    <nc r="Q67">
      <v>344</v>
    </nc>
  </rcc>
  <rcc rId="1881" sId="4">
    <nc r="Q68">
      <v>74</v>
    </nc>
  </rcc>
  <rcc rId="1882" sId="4">
    <nc r="Q69">
      <v>1314</v>
    </nc>
  </rcc>
  <rcc rId="1883" sId="4">
    <nc r="Q70">
      <v>104</v>
    </nc>
  </rcc>
  <rcc rId="1884" sId="4">
    <nc r="Q71">
      <v>5271</v>
    </nc>
  </rcc>
  <rcc rId="1885" sId="4">
    <nc r="Q72">
      <v>354</v>
    </nc>
  </rcc>
  <rcc rId="1886" sId="4">
    <nc r="Q73">
      <v>217</v>
    </nc>
  </rcc>
  <rcc rId="1887" sId="4">
    <nc r="Q74">
      <v>326</v>
    </nc>
  </rcc>
  <rcc rId="1888" sId="4">
    <nc r="Q75">
      <v>717</v>
    </nc>
  </rcc>
  <rcc rId="1889" sId="4">
    <nc r="Q76">
      <v>107</v>
    </nc>
  </rcc>
  <rcc rId="1890" sId="4">
    <nc r="Q77">
      <v>195</v>
    </nc>
  </rcc>
  <rcc rId="1891" sId="4">
    <nc r="Q78">
      <v>3849</v>
    </nc>
  </rcc>
  <rcc rId="1892" sId="4">
    <nc r="Q79">
      <v>2448</v>
    </nc>
  </rcc>
  <rcc rId="1893" sId="4">
    <nc r="S2">
      <v>267</v>
    </nc>
  </rcc>
  <rcc rId="1894" sId="4">
    <nc r="S3">
      <v>79</v>
    </nc>
  </rcc>
  <rcc rId="1895" sId="4">
    <nc r="S4">
      <v>73</v>
    </nc>
  </rcc>
  <rcc rId="1896" sId="4">
    <nc r="S5">
      <v>235</v>
    </nc>
  </rcc>
  <rcc rId="1897" sId="4">
    <nc r="S6">
      <v>132</v>
    </nc>
  </rcc>
  <rcc rId="1898" sId="4">
    <nc r="S7">
      <v>72</v>
    </nc>
  </rcc>
  <rcc rId="1899" sId="4">
    <nc r="S8">
      <v>295</v>
    </nc>
  </rcc>
  <rcc rId="1900" sId="4">
    <nc r="S9">
      <v>27</v>
    </nc>
  </rcc>
  <rcc rId="1901" sId="4">
    <nc r="S10">
      <v>837</v>
    </nc>
  </rcc>
  <rcc rId="1902" sId="4">
    <nc r="S11">
      <v>112</v>
    </nc>
  </rcc>
  <rcc rId="1903" sId="4">
    <nc r="S12">
      <v>250</v>
    </nc>
  </rcc>
  <rcc rId="1904" sId="4">
    <nc r="S13">
      <v>319</v>
    </nc>
  </rcc>
  <rcc rId="1905" sId="4">
    <nc r="S14">
      <v>108</v>
    </nc>
  </rcc>
  <rcc rId="1906" sId="4">
    <nc r="S15">
      <v>69</v>
    </nc>
  </rcc>
  <rcc rId="1907" sId="4">
    <nc r="S16">
      <v>167</v>
    </nc>
  </rcc>
  <rcc rId="1908" sId="4">
    <nc r="S17">
      <v>1502</v>
    </nc>
  </rcc>
  <rcc rId="1909" sId="4">
    <nc r="S18">
      <v>3192</v>
    </nc>
  </rcc>
  <rcc rId="1910" sId="4">
    <nc r="S19">
      <v>297</v>
    </nc>
  </rcc>
  <rcc rId="1911" sId="4">
    <nc r="S20">
      <v>749</v>
    </nc>
  </rcc>
  <rcc rId="1912" sId="4">
    <nc r="S21">
      <v>258</v>
    </nc>
  </rcc>
  <rcc rId="1913" sId="4">
    <nc r="S22">
      <v>95</v>
    </nc>
  </rcc>
  <rcc rId="1914" sId="4">
    <nc r="S23">
      <v>37</v>
    </nc>
  </rcc>
  <rcc rId="1915" sId="4">
    <nc r="S24">
      <v>333</v>
    </nc>
  </rcc>
  <rcc rId="1916" sId="4">
    <nc r="S25">
      <v>53</v>
    </nc>
  </rcc>
  <rcc rId="1917" sId="4">
    <nc r="S26">
      <v>189</v>
    </nc>
  </rcc>
  <rcc rId="1918" sId="4">
    <nc r="S27">
      <v>135</v>
    </nc>
  </rcc>
  <rcc rId="1919" sId="4">
    <nc r="S28">
      <v>100</v>
    </nc>
  </rcc>
  <rcc rId="1920" sId="4">
    <nc r="S29">
      <v>163</v>
    </nc>
  </rcc>
  <rcc rId="1921" sId="4">
    <nc r="S30">
      <v>997</v>
    </nc>
  </rcc>
  <rcc rId="1922" sId="4">
    <nc r="S31">
      <v>222</v>
    </nc>
  </rcc>
  <rcc rId="1923" sId="4">
    <nc r="S32">
      <v>108</v>
    </nc>
  </rcc>
  <rcc rId="1924" sId="4">
    <nc r="S33">
      <v>85</v>
    </nc>
  </rcc>
  <rcc rId="1925" sId="4">
    <nc r="S34">
      <v>89</v>
    </nc>
  </rcc>
  <rcc rId="1926" sId="4">
    <nc r="S35">
      <v>138</v>
    </nc>
  </rcc>
  <rcc rId="1927" sId="4">
    <nc r="S36">
      <v>101</v>
    </nc>
  </rcc>
  <rcc rId="1928" sId="4">
    <nc r="S37">
      <v>312</v>
    </nc>
  </rcc>
  <rcc rId="1929" sId="4">
    <nc r="S38">
      <v>79</v>
    </nc>
  </rcc>
  <rcc rId="1930" sId="4">
    <nc r="S39">
      <v>246</v>
    </nc>
  </rcc>
  <rcc rId="1931" sId="4">
    <nc r="S40">
      <v>279</v>
    </nc>
  </rcc>
  <rcc rId="1932" sId="4">
    <nc r="S41">
      <v>110</v>
    </nc>
  </rcc>
  <rcc rId="1933" sId="4">
    <nc r="S42">
      <v>98</v>
    </nc>
  </rcc>
  <rcc rId="1934" sId="4">
    <nc r="S43">
      <v>84</v>
    </nc>
  </rcc>
  <rcc rId="1935" sId="4">
    <nc r="S44">
      <v>1449</v>
    </nc>
  </rcc>
  <rcc rId="1936" sId="4">
    <nc r="S45">
      <v>95</v>
    </nc>
  </rcc>
  <rcc rId="1937" sId="4">
    <nc r="S46">
      <v>343</v>
    </nc>
  </rcc>
  <rcc rId="1938" sId="4">
    <nc r="S47">
      <v>118</v>
    </nc>
  </rcc>
  <rcc rId="1939" sId="4">
    <nc r="S48">
      <v>108</v>
    </nc>
  </rcc>
  <rcc rId="1940" sId="4">
    <nc r="S49">
      <v>153</v>
    </nc>
  </rcc>
  <rcc rId="1941" sId="4">
    <nc r="S50">
      <v>180</v>
    </nc>
  </rcc>
  <rcc rId="1942" sId="4">
    <nc r="S51">
      <v>45</v>
    </nc>
  </rcc>
  <rcc rId="1943" sId="4">
    <nc r="S52">
      <v>172</v>
    </nc>
  </rcc>
  <rcc rId="1944" sId="4">
    <nc r="S53">
      <v>130</v>
    </nc>
  </rcc>
  <rcc rId="1945" sId="4">
    <nc r="S54">
      <v>418</v>
    </nc>
  </rcc>
  <rcc rId="1946" sId="4">
    <nc r="S55">
      <v>157</v>
    </nc>
  </rcc>
  <rcc rId="1947" sId="4">
    <nc r="S56">
      <v>279</v>
    </nc>
  </rcc>
  <rcc rId="1948" sId="4">
    <nc r="S57">
      <v>199</v>
    </nc>
  </rcc>
  <rcc rId="1949" sId="4">
    <nc r="S58">
      <v>193</v>
    </nc>
  </rcc>
  <rcc rId="1950" sId="4">
    <nc r="S59">
      <v>64</v>
    </nc>
  </rcc>
  <rcc rId="1951" sId="4">
    <nc r="S60">
      <v>173</v>
    </nc>
  </rcc>
  <rcc rId="1952" sId="4">
    <nc r="S61">
      <v>190</v>
    </nc>
  </rcc>
  <rcc rId="1953" sId="4">
    <nc r="S62">
      <v>99</v>
    </nc>
  </rcc>
  <rcc rId="1954" sId="4">
    <nc r="S63">
      <v>75</v>
    </nc>
  </rcc>
  <rcc rId="1955" sId="4">
    <nc r="S64">
      <v>406</v>
    </nc>
  </rcc>
  <rcc rId="1956" sId="4">
    <nc r="S65">
      <v>183</v>
    </nc>
  </rcc>
  <rcc rId="1957" sId="4">
    <nc r="S66">
      <v>71</v>
    </nc>
  </rcc>
  <rcc rId="1958" sId="4">
    <nc r="S67">
      <v>250</v>
    </nc>
  </rcc>
  <rcc rId="1959" sId="4">
    <nc r="S68">
      <v>67</v>
    </nc>
  </rcc>
  <rcc rId="1960" sId="4">
    <nc r="S69">
      <v>1064</v>
    </nc>
  </rcc>
  <rcc rId="1961" sId="4">
    <nc r="S70">
      <v>90</v>
    </nc>
  </rcc>
  <rcc rId="1962" sId="4">
    <nc r="S71">
      <v>4216</v>
    </nc>
  </rcc>
  <rcc rId="1963" sId="4">
    <nc r="S72">
      <v>199</v>
    </nc>
  </rcc>
  <rcc rId="1964" sId="4">
    <nc r="S73">
      <v>206</v>
    </nc>
  </rcc>
  <rcc rId="1965" sId="4">
    <nc r="S74">
      <v>210</v>
    </nc>
  </rcc>
  <rcc rId="1966" sId="4">
    <nc r="S75">
      <v>552</v>
    </nc>
  </rcc>
  <rcc rId="1967" sId="4">
    <nc r="S76">
      <v>93</v>
    </nc>
  </rcc>
  <rcc rId="1968" sId="4">
    <nc r="S77">
      <v>135</v>
    </nc>
  </rcc>
  <rcc rId="1969" sId="4">
    <nc r="S78">
      <v>2929</v>
    </nc>
  </rcc>
  <rcc rId="1970" sId="4">
    <nc r="S79">
      <v>2009</v>
    </nc>
  </rcc>
  <rcc rId="1971" sId="4">
    <nc r="U2">
      <v>356</v>
    </nc>
  </rcc>
  <rcc rId="1972" sId="4">
    <nc r="U3">
      <v>128</v>
    </nc>
  </rcc>
  <rcc rId="1973" sId="4">
    <nc r="U4">
      <v>111</v>
    </nc>
  </rcc>
  <rcc rId="1974" sId="4">
    <nc r="U5">
      <v>277</v>
    </nc>
  </rcc>
  <rcc rId="1975" sId="4">
    <nc r="U6">
      <v>96</v>
    </nc>
  </rcc>
  <rcc rId="1976" sId="4">
    <nc r="U7">
      <v>83</v>
    </nc>
  </rcc>
  <rcc rId="1977" sId="4">
    <nc r="U8">
      <v>319</v>
    </nc>
  </rcc>
  <rcc rId="1978" sId="4">
    <nc r="U9">
      <v>49</v>
    </nc>
  </rcc>
  <rcc rId="1979" sId="4">
    <nc r="U10">
      <v>1086</v>
    </nc>
  </rcc>
  <rcc rId="1980" sId="4">
    <nc r="U11">
      <v>112</v>
    </nc>
  </rcc>
  <rcc rId="1981" sId="4">
    <nc r="U12">
      <v>308</v>
    </nc>
  </rcc>
  <rcc rId="1982" sId="4">
    <nc r="U13">
      <v>364</v>
    </nc>
  </rcc>
  <rcc rId="1983" sId="4">
    <nc r="U14">
      <v>142</v>
    </nc>
  </rcc>
  <rcc rId="1984" sId="4">
    <nc r="U15">
      <v>56</v>
    </nc>
  </rcc>
  <rcc rId="1985" sId="4">
    <nc r="U16">
      <v>181</v>
    </nc>
  </rcc>
  <rcc rId="1986" sId="4">
    <nc r="U17">
      <v>1730</v>
    </nc>
  </rcc>
  <rcc rId="1987" sId="4">
    <nc r="U18">
      <v>3298</v>
    </nc>
  </rcc>
  <rcc rId="1988" sId="4">
    <nc r="U19">
      <v>405</v>
    </nc>
  </rcc>
  <rcc rId="1989" sId="4">
    <nc r="U20">
      <v>910</v>
    </nc>
  </rcc>
  <rcc rId="1990" sId="4">
    <nc r="U21">
      <v>333</v>
    </nc>
  </rcc>
  <rcc rId="1991" sId="4">
    <nc r="U22">
      <v>111</v>
    </nc>
  </rcc>
  <rcc rId="1992" sId="4">
    <nc r="U23">
      <v>56</v>
    </nc>
  </rcc>
  <rcc rId="1993" sId="4">
    <nc r="U24">
      <v>330</v>
    </nc>
  </rcc>
  <rcc rId="1994" sId="4">
    <nc r="U25">
      <v>52</v>
    </nc>
  </rcc>
  <rcc rId="1995" sId="4">
    <nc r="U26">
      <v>200</v>
    </nc>
  </rcc>
  <rcc rId="1996" sId="4">
    <nc r="U27">
      <v>161</v>
    </nc>
  </rcc>
  <rcc rId="1997" sId="4">
    <nc r="U28">
      <v>124</v>
    </nc>
  </rcc>
  <rcc rId="1998" sId="4">
    <nc r="U29">
      <v>292</v>
    </nc>
  </rcc>
  <rcc rId="1999" sId="4">
    <nc r="U30">
      <v>1176</v>
    </nc>
  </rcc>
  <rcc rId="2000" sId="4">
    <nc r="U31">
      <v>341</v>
    </nc>
  </rcc>
  <rcc rId="2001" sId="4">
    <nc r="U32">
      <v>119</v>
    </nc>
  </rcc>
  <rcc rId="2002" sId="4">
    <nc r="U33">
      <v>91</v>
    </nc>
  </rcc>
  <rcc rId="2003" sId="4">
    <nc r="U34">
      <v>124</v>
    </nc>
  </rcc>
  <rcc rId="2004" sId="4">
    <nc r="U35">
      <v>177</v>
    </nc>
  </rcc>
  <rcc rId="2005" sId="4">
    <nc r="U36">
      <v>110</v>
    </nc>
  </rcc>
  <rcc rId="2006" sId="4">
    <nc r="U37">
      <v>351</v>
    </nc>
  </rcc>
  <rcc rId="2007" sId="4">
    <nc r="U38">
      <v>96</v>
    </nc>
  </rcc>
  <rcc rId="2008" sId="4">
    <nc r="U39">
      <v>300</v>
    </nc>
  </rcc>
  <rcc rId="2009" sId="4">
    <nc r="U40">
      <v>369</v>
    </nc>
  </rcc>
  <rcc rId="2010" sId="4">
    <nc r="U41">
      <v>124</v>
    </nc>
  </rcc>
  <rcc rId="2011" sId="4">
    <nc r="U42">
      <v>115</v>
    </nc>
  </rcc>
  <rcc rId="2012" sId="4">
    <nc r="U43">
      <v>82</v>
    </nc>
  </rcc>
  <rcc rId="2013" sId="4">
    <nc r="U44">
      <v>1799</v>
    </nc>
  </rcc>
  <rcc rId="2014" sId="4">
    <nc r="U45">
      <v>109</v>
    </nc>
  </rcc>
  <rcc rId="2015" sId="4">
    <nc r="U46">
      <v>409</v>
    </nc>
  </rcc>
  <rcc rId="2016" sId="4">
    <nc r="U47">
      <v>180</v>
    </nc>
  </rcc>
  <rcc rId="2017" sId="4">
    <nc r="U48">
      <v>133</v>
    </nc>
  </rcc>
  <rcc rId="2018" sId="4">
    <nc r="U49">
      <v>202</v>
    </nc>
  </rcc>
  <rcc rId="2019" sId="4">
    <nc r="U50">
      <v>242</v>
    </nc>
  </rcc>
  <rcc rId="2020" sId="4">
    <nc r="U51">
      <v>63</v>
    </nc>
  </rcc>
  <rcc rId="2021" sId="4">
    <nc r="U52">
      <v>198</v>
    </nc>
  </rcc>
  <rcc rId="2022" sId="4">
    <nc r="U53">
      <v>178</v>
    </nc>
  </rcc>
  <rcc rId="2023" sId="4">
    <nc r="U54">
      <v>572</v>
    </nc>
  </rcc>
  <rcc rId="2024" sId="4">
    <nc r="U55">
      <v>172</v>
    </nc>
  </rcc>
  <rcc rId="2025" sId="4">
    <nc r="U56">
      <v>289</v>
    </nc>
  </rcc>
  <rcc rId="2026" sId="4">
    <nc r="U57">
      <v>247</v>
    </nc>
  </rcc>
  <rcc rId="2027" sId="4">
    <nc r="U58">
      <v>208</v>
    </nc>
  </rcc>
  <rcc rId="2028" sId="4">
    <nc r="U59">
      <v>85</v>
    </nc>
  </rcc>
  <rcc rId="2029" sId="4">
    <nc r="U60">
      <v>167</v>
    </nc>
  </rcc>
  <rcc rId="2030" sId="4">
    <nc r="U61">
      <v>262</v>
    </nc>
  </rcc>
  <rcc rId="2031" sId="4">
    <nc r="U62">
      <v>103</v>
    </nc>
  </rcc>
  <rcc rId="2032" sId="4">
    <nc r="U63">
      <v>99</v>
    </nc>
  </rcc>
  <rcc rId="2033" sId="4">
    <nc r="U64">
      <v>515</v>
    </nc>
  </rcc>
  <rcc rId="2034" sId="4">
    <nc r="U65">
      <v>247</v>
    </nc>
  </rcc>
  <rcc rId="2035" sId="4">
    <nc r="U66">
      <v>105</v>
    </nc>
  </rcc>
  <rcc rId="2036" sId="4">
    <nc r="U67">
      <v>360</v>
    </nc>
  </rcc>
  <rcc rId="2037" sId="4">
    <nc r="U68">
      <v>72</v>
    </nc>
  </rcc>
  <rcc rId="2038" sId="4">
    <nc r="U69">
      <v>1194</v>
    </nc>
  </rcc>
  <rcc rId="2039" sId="4">
    <nc r="U70">
      <v>100</v>
    </nc>
  </rcc>
  <rcc rId="2040" sId="4">
    <nc r="U71">
      <v>4819</v>
    </nc>
  </rcc>
  <rcc rId="2041" sId="4">
    <nc r="U72">
      <v>330</v>
    </nc>
  </rcc>
  <rcc rId="2042" sId="4">
    <nc r="U73">
      <v>209</v>
    </nc>
  </rcc>
  <rcc rId="2043" sId="4">
    <nc r="U74">
      <v>338</v>
    </nc>
  </rcc>
  <rcc rId="2044" sId="4">
    <nc r="U75">
      <v>620</v>
    </nc>
  </rcc>
  <rcc rId="2045" sId="4">
    <nc r="U76">
      <v>105</v>
    </nc>
  </rcc>
  <rcc rId="2046" sId="4">
    <nc r="U77">
      <v>183</v>
    </nc>
  </rcc>
  <rcc rId="2047" sId="4">
    <nc r="U78">
      <v>3409</v>
    </nc>
  </rcc>
  <rcc rId="2048" sId="4">
    <nc r="U79">
      <v>2361</v>
    </nc>
  </rcc>
  <rcc rId="2049" sId="4">
    <nc r="W2">
      <v>299</v>
    </nc>
  </rcc>
  <rcc rId="2050" sId="4">
    <nc r="W3">
      <v>74</v>
    </nc>
  </rcc>
  <rcc rId="2051" sId="4">
    <nc r="W4">
      <v>81</v>
    </nc>
  </rcc>
  <rcc rId="2052" sId="4">
    <nc r="W5">
      <v>236</v>
    </nc>
  </rcc>
  <rcc rId="2053" sId="4">
    <nc r="W6">
      <v>133</v>
    </nc>
  </rcc>
  <rcc rId="2054" sId="4">
    <nc r="W7">
      <v>70</v>
    </nc>
  </rcc>
  <rcc rId="2055" sId="4">
    <nc r="W8">
      <v>303</v>
    </nc>
  </rcc>
  <rcc rId="2056" sId="4">
    <nc r="W9">
      <v>29</v>
    </nc>
  </rcc>
  <rcc rId="2057" sId="4">
    <nc r="W10">
      <v>863</v>
    </nc>
  </rcc>
  <rcc rId="2058" sId="4">
    <nc r="W11">
      <v>106</v>
    </nc>
  </rcc>
  <rcc rId="2059" sId="4">
    <nc r="W12">
      <v>264</v>
    </nc>
  </rcc>
  <rcc rId="2060" sId="4">
    <nc r="W13">
      <v>309</v>
    </nc>
  </rcc>
  <rcc rId="2061" sId="4">
    <nc r="W14">
      <v>103</v>
    </nc>
  </rcc>
  <rcc rId="2062" sId="4">
    <nc r="W15">
      <v>56</v>
    </nc>
  </rcc>
  <rcc rId="2063" sId="4">
    <nc r="W16">
      <v>174</v>
    </nc>
  </rcc>
  <rcc rId="2064" sId="4">
    <nc r="W17">
      <v>1526</v>
    </nc>
  </rcc>
  <rcc rId="2065" sId="4">
    <nc r="W18">
      <v>3287</v>
    </nc>
  </rcc>
  <rcc rId="2066" sId="4">
    <nc r="W19">
      <v>314</v>
    </nc>
  </rcc>
  <rcc rId="2067" sId="4">
    <nc r="W20">
      <v>833</v>
    </nc>
  </rcc>
  <rcc rId="2068" sId="4">
    <nc r="W21">
      <v>283</v>
    </nc>
  </rcc>
  <rcc rId="2069" sId="4">
    <nc r="W22">
      <v>107</v>
    </nc>
  </rcc>
  <rcc rId="2070" sId="4">
    <nc r="W23">
      <v>37</v>
    </nc>
  </rcc>
  <rcc rId="2071" sId="4">
    <nc r="W24">
      <v>323</v>
    </nc>
  </rcc>
  <rcc rId="2072" sId="4">
    <nc r="W25">
      <v>56</v>
    </nc>
  </rcc>
  <rcc rId="2073" sId="4">
    <nc r="W26">
      <v>193</v>
    </nc>
  </rcc>
  <rcc rId="2074" sId="4">
    <nc r="W27">
      <v>147</v>
    </nc>
  </rcc>
  <rcc rId="2075" sId="4">
    <nc r="W28">
      <v>100</v>
    </nc>
  </rcc>
  <rcc rId="2076" sId="4">
    <nc r="W29">
      <v>227</v>
    </nc>
  </rcc>
  <rcc rId="2077" sId="4">
    <nc r="W30">
      <v>1038</v>
    </nc>
  </rcc>
  <rcc rId="2078" sId="4">
    <nc r="W31">
      <v>247</v>
    </nc>
  </rcc>
  <rcc rId="2079" sId="4">
    <nc r="W32">
      <v>113</v>
    </nc>
  </rcc>
  <rcc rId="2080" sId="4">
    <nc r="W33">
      <v>107</v>
    </nc>
  </rcc>
  <rcc rId="2081" sId="4">
    <nc r="W34">
      <v>86</v>
    </nc>
  </rcc>
  <rcc rId="2082" sId="4">
    <nc r="W35">
      <v>141</v>
    </nc>
  </rcc>
  <rcc rId="2083" sId="4">
    <nc r="W36">
      <v>108</v>
    </nc>
  </rcc>
  <rcc rId="2084" sId="4">
    <nc r="W37">
      <v>311</v>
    </nc>
  </rcc>
  <rcc rId="2085" sId="4">
    <nc r="W38">
      <v>83</v>
    </nc>
  </rcc>
  <rcc rId="2086" sId="4">
    <nc r="W39">
      <v>249</v>
    </nc>
  </rcc>
  <rcc rId="2087" sId="4">
    <nc r="W40">
      <v>294</v>
    </nc>
  </rcc>
  <rcc rId="2088" sId="4">
    <nc r="W41">
      <v>105</v>
    </nc>
  </rcc>
  <rcc rId="2089" sId="4">
    <nc r="W42">
      <v>99</v>
    </nc>
  </rcc>
  <rcc rId="2090" sId="4">
    <nc r="W43">
      <v>84</v>
    </nc>
  </rcc>
  <rcc rId="2091" sId="4">
    <nc r="W44">
      <v>1490</v>
    </nc>
  </rcc>
  <rcc rId="2092" sId="4">
    <nc r="W45">
      <v>99</v>
    </nc>
  </rcc>
  <rcc rId="2093" sId="4">
    <nc r="W46">
      <v>340</v>
    </nc>
  </rcc>
  <rcc rId="2094" sId="4">
    <nc r="W47">
      <v>125</v>
    </nc>
  </rcc>
  <rcc rId="2095" sId="4">
    <nc r="W48">
      <v>106</v>
    </nc>
  </rcc>
  <rcc rId="2096" sId="4">
    <nc r="W49">
      <v>171</v>
    </nc>
  </rcc>
  <rcc rId="2097" sId="4">
    <nc r="W50">
      <v>185</v>
    </nc>
  </rcc>
  <rcc rId="2098" sId="4">
    <nc r="W51">
      <v>45</v>
    </nc>
  </rcc>
  <rcc rId="2099" sId="4">
    <nc r="W52">
      <v>176</v>
    </nc>
  </rcc>
  <rcc rId="2100" sId="4">
    <nc r="W53">
      <v>128</v>
    </nc>
  </rcc>
  <rcc rId="2101" sId="4">
    <nc r="W54">
      <v>409</v>
    </nc>
  </rcc>
  <rcc rId="2102" sId="4">
    <nc r="W55">
      <v>157</v>
    </nc>
  </rcc>
  <rcc rId="2103" sId="4">
    <nc r="W56">
      <v>300</v>
    </nc>
  </rcc>
  <rcc rId="2104" sId="4">
    <nc r="W57">
      <v>208</v>
    </nc>
  </rcc>
  <rcc rId="2105" sId="4">
    <nc r="W58">
      <v>184</v>
    </nc>
  </rcc>
  <rcc rId="2106" sId="4">
    <nc r="W59">
      <v>69</v>
    </nc>
  </rcc>
  <rcc rId="2107" sId="4">
    <nc r="W60">
      <v>162</v>
    </nc>
  </rcc>
  <rcc rId="2108" sId="4">
    <nc r="W61">
      <v>197</v>
    </nc>
  </rcc>
  <rcc rId="2109" sId="4">
    <nc r="W62">
      <v>98</v>
    </nc>
  </rcc>
  <rcc rId="2110" sId="4">
    <nc r="W63">
      <v>76</v>
    </nc>
  </rcc>
  <rcc rId="2111" sId="4">
    <nc r="W64">
      <v>417</v>
    </nc>
  </rcc>
  <rcc rId="2112" sId="4">
    <nc r="W65">
      <v>170</v>
    </nc>
  </rcc>
  <rcc rId="2113" sId="4">
    <nc r="W66">
      <v>74</v>
    </nc>
  </rcc>
  <rcc rId="2114" sId="4">
    <nc r="W67">
      <v>250</v>
    </nc>
  </rcc>
  <rcc rId="2115" sId="4">
    <nc r="W68">
      <v>68</v>
    </nc>
  </rcc>
  <rcc rId="2116" sId="4">
    <nc r="W69">
      <v>1046</v>
    </nc>
  </rcc>
  <rcc rId="2117" sId="4">
    <nc r="W70">
      <v>87</v>
    </nc>
  </rcc>
  <rcc rId="2118" sId="4">
    <nc r="W71">
      <v>3847</v>
    </nc>
  </rcc>
  <rcc rId="2119" sId="4">
    <nc r="W72">
      <v>236</v>
    </nc>
  </rcc>
  <rcc rId="2120" sId="4">
    <nc r="W73">
      <v>202</v>
    </nc>
  </rcc>
  <rcc rId="2121" sId="4">
    <nc r="W74">
      <v>214</v>
    </nc>
  </rcc>
  <rcc rId="2122" sId="4">
    <nc r="W75">
      <v>570</v>
    </nc>
  </rcc>
  <rcc rId="2123" sId="4">
    <nc r="W76">
      <v>90</v>
    </nc>
  </rcc>
  <rcc rId="2124" sId="4">
    <nc r="W77">
      <v>143</v>
    </nc>
  </rcc>
  <rcc rId="2125" sId="4">
    <nc r="W78">
      <v>3112</v>
    </nc>
  </rcc>
  <rcc rId="2126" sId="4">
    <nc r="W79">
      <v>1906</v>
    </nc>
  </rcc>
  <rcc rId="2127" sId="4">
    <oc r="A89" t="inlineStr">
      <is>
        <t xml:space="preserve"> Vacina e Confia, em 08 de novembro de 2023.**</t>
      </is>
    </oc>
    <nc r="A89" t="inlineStr">
      <is>
        <t xml:space="preserve"> Vacina e Confia, em 01 de dezembro de 2023.**</t>
      </is>
    </nc>
  </rcc>
  <rcc rId="2128" sId="4">
    <oc r="A88" t="inlineStr">
      <is>
        <t>Fonte: SIPNI/DATASUS, em 02 de outubro de 2023.*</t>
      </is>
    </oc>
    <nc r="A88" t="inlineStr">
      <is>
        <t>Fonte: SIPNI/DATASUS, em 01 de dezembro de 2023.*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9" sId="1">
    <nc r="E2">
      <v>319</v>
    </nc>
  </rcc>
  <rcc rId="2130" sId="1">
    <nc r="E3">
      <v>76</v>
    </nc>
  </rcc>
  <rcc rId="2131" sId="1">
    <nc r="E4">
      <v>78</v>
    </nc>
  </rcc>
  <rcc rId="2132" sId="1">
    <nc r="E5">
      <v>229</v>
    </nc>
  </rcc>
  <rcc rId="2133" sId="1">
    <nc r="E6">
      <v>80</v>
    </nc>
  </rcc>
  <rcc rId="2134" sId="1">
    <nc r="E7">
      <v>37</v>
    </nc>
  </rcc>
  <rcc rId="2135" sId="1">
    <nc r="E8">
      <v>264</v>
    </nc>
  </rcc>
  <rcc rId="2136" sId="1">
    <nc r="E9">
      <v>67</v>
    </nc>
  </rcc>
  <rcc rId="2137" sId="1">
    <nc r="E10">
      <v>1175</v>
    </nc>
  </rcc>
  <rcc rId="2138" sId="1">
    <nc r="E11">
      <v>11</v>
    </nc>
  </rcc>
  <rcc rId="2139" sId="1">
    <nc r="E12">
      <v>162</v>
    </nc>
  </rcc>
  <rcc rId="2140" sId="1">
    <nc r="E13">
      <v>360</v>
    </nc>
  </rcc>
  <rcc rId="2141" sId="1">
    <nc r="E14">
      <v>115</v>
    </nc>
  </rcc>
  <rcc rId="2142" sId="1">
    <nc r="E15">
      <v>103</v>
    </nc>
  </rcc>
  <rcc rId="2143" sId="1">
    <nc r="E16">
      <v>121</v>
    </nc>
  </rcc>
  <rcc rId="2144" sId="1">
    <nc r="E17">
      <v>4121</v>
    </nc>
  </rcc>
  <rcc rId="2145" sId="1">
    <nc r="E18">
      <v>2634</v>
    </nc>
  </rcc>
  <rcc rId="2146" sId="1">
    <nc r="E19">
      <v>300</v>
    </nc>
  </rcc>
  <rcc rId="2147" sId="1">
    <nc r="E20">
      <v>2639</v>
    </nc>
  </rcc>
  <rcc rId="2148" sId="1">
    <nc r="E21">
      <v>33</v>
    </nc>
  </rcc>
  <rcc rId="2149" sId="1">
    <nc r="E22">
      <v>0</v>
    </nc>
  </rcc>
  <rcc rId="2150" sId="1">
    <nc r="E23">
      <v>45</v>
    </nc>
  </rcc>
  <rcc rId="2151" sId="1">
    <nc r="E24">
      <v>65</v>
    </nc>
  </rcc>
  <rcc rId="2152" sId="1">
    <nc r="E25">
      <v>64</v>
    </nc>
  </rcc>
  <rcc rId="2153" sId="1">
    <nc r="E26">
      <v>119</v>
    </nc>
  </rcc>
  <rcc rId="2154" sId="1">
    <nc r="E27">
      <v>118</v>
    </nc>
  </rcc>
  <rcc rId="2155" sId="1">
    <nc r="E28">
      <v>45</v>
    </nc>
  </rcc>
  <rcc rId="2156" sId="1">
    <nc r="E29">
      <v>229</v>
    </nc>
  </rcc>
  <rcc rId="2157" sId="1">
    <nc r="E30">
      <v>1325</v>
    </nc>
  </rcc>
  <rcc rId="2158" sId="1">
    <nc r="E31">
      <v>338</v>
    </nc>
  </rcc>
  <rcc rId="2159" sId="1">
    <nc r="E32">
      <v>90</v>
    </nc>
  </rcc>
  <rcc rId="2160" sId="1">
    <nc r="E33">
      <v>77</v>
    </nc>
  </rcc>
  <rcc rId="2161" sId="1">
    <nc r="E34">
      <v>64</v>
    </nc>
  </rcc>
  <rcc rId="2162" sId="1">
    <nc r="E35">
      <v>141</v>
    </nc>
  </rcc>
  <rcc rId="2163" sId="1">
    <nc r="E36">
      <v>102</v>
    </nc>
  </rcc>
  <rcc rId="2164" sId="1">
    <nc r="E37">
      <v>287</v>
    </nc>
  </rcc>
  <rcc rId="2165" sId="1">
    <nc r="E38">
      <v>89</v>
    </nc>
  </rcc>
  <rcc rId="2166" sId="1">
    <nc r="E39">
      <v>335</v>
    </nc>
  </rcc>
  <rcc rId="2167" sId="1">
    <nc r="E40">
      <v>327</v>
    </nc>
  </rcc>
  <rcc rId="2168" sId="1">
    <nc r="E41">
      <v>46</v>
    </nc>
  </rcc>
  <rcc rId="2169" sId="1">
    <nc r="E42">
      <v>124</v>
    </nc>
  </rcc>
  <rcc rId="2170" sId="1">
    <nc r="E43">
      <v>93</v>
    </nc>
  </rcc>
  <rcc rId="2171" sId="1">
    <nc r="E44">
      <v>3119</v>
    </nc>
  </rcc>
  <rcc rId="2172" sId="1">
    <nc r="E45">
      <v>68</v>
    </nc>
  </rcc>
  <rcc rId="2173" sId="1">
    <nc r="E46">
      <v>326</v>
    </nc>
  </rcc>
  <rcc rId="2174" sId="1">
    <nc r="E47">
      <v>50</v>
    </nc>
  </rcc>
  <rcc rId="2175" sId="1">
    <nc r="E48">
      <v>59</v>
    </nc>
  </rcc>
  <rcc rId="2176" sId="1">
    <nc r="E49">
      <v>86</v>
    </nc>
  </rcc>
  <rcc rId="2177" sId="1">
    <nc r="E50">
      <v>115</v>
    </nc>
  </rcc>
  <rcc rId="2178" sId="1">
    <nc r="E51">
      <v>9</v>
    </nc>
  </rcc>
  <rcc rId="2179" sId="1">
    <nc r="E52">
      <v>161</v>
    </nc>
  </rcc>
  <rcc rId="2180" sId="1">
    <nc r="E53">
      <v>49</v>
    </nc>
  </rcc>
  <rcc rId="2181" sId="1">
    <nc r="E54">
      <v>382</v>
    </nc>
  </rcc>
  <rcc rId="2182" sId="1">
    <nc r="E55">
      <v>91</v>
    </nc>
  </rcc>
  <rcc rId="2183" sId="1">
    <nc r="E56">
      <v>51</v>
    </nc>
  </rcc>
  <rcc rId="2184" sId="1">
    <nc r="E57">
      <v>53</v>
    </nc>
  </rcc>
  <rcc rId="2185" sId="1">
    <nc r="E58">
      <v>156</v>
    </nc>
  </rcc>
  <rcc rId="2186" sId="1">
    <nc r="E59">
      <v>3</v>
    </nc>
  </rcc>
  <rcc rId="2187" sId="1">
    <nc r="E60">
      <v>33</v>
    </nc>
  </rcc>
  <rcc rId="2188" sId="1">
    <nc r="E61">
      <v>57</v>
    </nc>
  </rcc>
  <rcc rId="2189" sId="1">
    <nc r="E62">
      <v>60</v>
    </nc>
  </rcc>
  <rcc rId="2190" sId="1">
    <nc r="E63">
      <v>52</v>
    </nc>
  </rcc>
  <rcc rId="2191" sId="1">
    <nc r="E64">
      <v>518</v>
    </nc>
  </rcc>
  <rcc rId="2192" sId="1">
    <nc r="E65">
      <v>194</v>
    </nc>
  </rcc>
  <rcc rId="2193" sId="1">
    <nc r="E66">
      <v>51</v>
    </nc>
  </rcc>
  <rcc rId="2194" sId="1">
    <nc r="E67">
      <v>161</v>
    </nc>
  </rcc>
  <rcc rId="2195" sId="1">
    <nc r="E68">
      <v>74</v>
    </nc>
  </rcc>
  <rcc rId="2196" sId="1">
    <nc r="E69">
      <v>2014</v>
    </nc>
  </rcc>
  <rcc rId="2197" sId="1">
    <nc r="E70">
      <v>66</v>
    </nc>
  </rcc>
  <rcc rId="2198" sId="1">
    <nc r="E71">
      <v>7186</v>
    </nc>
  </rcc>
  <rcc rId="2199" sId="1">
    <nc r="E72">
      <v>35</v>
    </nc>
  </rcc>
  <rcc rId="2200" sId="1">
    <nc r="E73">
      <v>50</v>
    </nc>
  </rcc>
  <rcc rId="2201" sId="1">
    <nc r="E74">
      <v>479</v>
    </nc>
  </rcc>
  <rcc rId="2202" sId="1">
    <nc r="E75">
      <v>235</v>
    </nc>
  </rcc>
  <rcc rId="2203" sId="1">
    <nc r="E76">
      <v>59</v>
    </nc>
  </rcc>
  <rcc rId="2204" sId="1">
    <nc r="E77">
      <v>81</v>
    </nc>
  </rcc>
  <rcc rId="2205" sId="1">
    <nc r="E78">
      <v>4444</v>
    </nc>
  </rcc>
  <rcc rId="2206" sId="1">
    <nc r="E79">
      <v>5982</v>
    </nc>
  </rcc>
  <rcc rId="2207" sId="1">
    <nc r="G2">
      <v>325</v>
    </nc>
  </rcc>
  <rcc rId="2208" sId="1">
    <nc r="G3">
      <v>122</v>
    </nc>
  </rcc>
  <rcc rId="2209" sId="1">
    <nc r="G4">
      <v>115</v>
    </nc>
  </rcc>
  <rcc rId="2210" sId="1">
    <nc r="G5">
      <v>251</v>
    </nc>
  </rcc>
  <rcc rId="2211" sId="1">
    <nc r="G6">
      <v>85</v>
    </nc>
  </rcc>
  <rcc rId="2212" sId="1">
    <nc r="G7">
      <v>72</v>
    </nc>
  </rcc>
  <rcc rId="2213" sId="1">
    <nc r="G8">
      <v>336</v>
    </nc>
  </rcc>
  <rcc rId="2214" sId="1">
    <nc r="G9">
      <v>62</v>
    </nc>
  </rcc>
  <rcc rId="2215" sId="1">
    <nc r="G10">
      <v>1207</v>
    </nc>
  </rcc>
  <rcc rId="2216" sId="1">
    <nc r="G11">
      <v>130</v>
    </nc>
  </rcc>
  <rcc rId="2217" sId="1">
    <nc r="G12">
      <v>277</v>
    </nc>
  </rcc>
  <rcc rId="2218" sId="1">
    <nc r="G13">
      <v>443</v>
    </nc>
  </rcc>
  <rcc rId="2219" sId="1">
    <nc r="G14">
      <v>170</v>
    </nc>
  </rcc>
  <rcc rId="2220" sId="1">
    <nc r="G15">
      <v>100</v>
    </nc>
  </rcc>
  <rcc rId="2221" sId="1">
    <nc r="G16">
      <v>181</v>
    </nc>
  </rcc>
  <rcc rId="2222" sId="1">
    <nc r="G17">
      <v>2005</v>
    </nc>
  </rcc>
  <rcc rId="2223" sId="1">
    <nc r="G18">
      <v>3735</v>
    </nc>
  </rcc>
  <rcc rId="2224" sId="1">
    <nc r="G19">
      <v>412</v>
    </nc>
  </rcc>
  <rcc rId="2225" sId="1">
    <nc r="G20">
      <v>1041</v>
    </nc>
  </rcc>
  <rcc rId="2226" sId="1">
    <nc r="G21">
      <v>337</v>
    </nc>
  </rcc>
  <rcc rId="2227" sId="1">
    <nc r="G22">
      <v>112</v>
    </nc>
  </rcc>
  <rcc rId="2228" sId="1">
    <nc r="G23">
      <v>58</v>
    </nc>
  </rcc>
  <rcc rId="2229" sId="1">
    <nc r="G24">
      <v>370</v>
    </nc>
  </rcc>
  <rcc rId="2230" sId="1">
    <nc r="G25">
      <v>84</v>
    </nc>
  </rcc>
  <rcc rId="2231" sId="1">
    <nc r="G26">
      <v>226</v>
    </nc>
  </rcc>
  <rcc rId="2232" sId="1">
    <nc r="G27">
      <v>189</v>
    </nc>
  </rcc>
  <rcc rId="2233" sId="1">
    <nc r="G28">
      <v>116</v>
    </nc>
  </rcc>
  <rcc rId="2234" sId="1">
    <nc r="G29">
      <v>332</v>
    </nc>
  </rcc>
  <rcc rId="2235" sId="1">
    <nc r="G30">
      <v>1245</v>
    </nc>
  </rcc>
  <rcc rId="2236" sId="1">
    <nc r="G31">
      <v>349</v>
    </nc>
  </rcc>
  <rcc rId="2237" sId="1">
    <nc r="G32">
      <v>105</v>
    </nc>
  </rcc>
  <rcc rId="2238" sId="1">
    <nc r="G33">
      <v>103</v>
    </nc>
  </rcc>
  <rcc rId="2239" sId="1">
    <nc r="G34">
      <v>102</v>
    </nc>
  </rcc>
  <rcc rId="2240" sId="1">
    <nc r="G35">
      <v>168</v>
    </nc>
  </rcc>
  <rcc rId="2241" sId="1">
    <nc r="G36">
      <v>128</v>
    </nc>
  </rcc>
  <rcc rId="2242" sId="1">
    <nc r="G37">
      <v>387</v>
    </nc>
  </rcc>
  <rcc rId="2243" sId="1">
    <nc r="G38">
      <v>90</v>
    </nc>
  </rcc>
  <rcc rId="2244" sId="1">
    <nc r="G39">
      <v>332</v>
    </nc>
  </rcc>
  <rcc rId="2245" sId="1">
    <nc r="G40">
      <v>381</v>
    </nc>
  </rcc>
  <rcc rId="2246" sId="1">
    <nc r="G41">
      <v>140</v>
    </nc>
  </rcc>
  <rcc rId="2247" sId="1">
    <nc r="G42">
      <v>135</v>
    </nc>
  </rcc>
  <rcc rId="2248" sId="1">
    <nc r="G43">
      <v>102</v>
    </nc>
  </rcc>
  <rcc rId="2249" sId="1">
    <nc r="G44">
      <v>1789</v>
    </nc>
  </rcc>
  <rcc rId="2250" sId="1">
    <nc r="G45">
      <v>136</v>
    </nc>
  </rcc>
  <rcc rId="2251" sId="1">
    <nc r="G46">
      <v>469</v>
    </nc>
  </rcc>
  <rcc rId="2252" sId="1">
    <nc r="G47">
      <v>193</v>
    </nc>
  </rcc>
  <rcc rId="2253" sId="1">
    <nc r="G48">
      <v>104</v>
    </nc>
  </rcc>
  <rcc rId="2254" sId="1">
    <nc r="G49">
      <v>190</v>
    </nc>
  </rcc>
  <rcc rId="2255" sId="1">
    <nc r="G50">
      <v>226</v>
    </nc>
  </rcc>
  <rcc rId="2256" sId="1">
    <nc r="G51">
      <v>49</v>
    </nc>
  </rcc>
  <rcc rId="2257" sId="1">
    <nc r="G52">
      <v>195</v>
    </nc>
  </rcc>
  <rcc rId="2258" sId="1">
    <nc r="G53">
      <v>121</v>
    </nc>
  </rcc>
  <rcc rId="2259" sId="1">
    <nc r="G54">
      <v>526</v>
    </nc>
  </rcc>
  <rcc rId="2260" sId="1">
    <nc r="G55">
      <v>188</v>
    </nc>
  </rcc>
  <rcc rId="2261" sId="1">
    <nc r="G56">
      <v>287</v>
    </nc>
  </rcc>
  <rcc rId="2262" sId="1">
    <nc r="G57">
      <v>232</v>
    </nc>
  </rcc>
  <rcc rId="2263" sId="1">
    <nc r="G58">
      <v>247</v>
    </nc>
  </rcc>
  <rcc rId="2264" sId="1">
    <nc r="G59">
      <v>88</v>
    </nc>
  </rcc>
  <rcc rId="2265" sId="1">
    <nc r="G60">
      <v>167</v>
    </nc>
  </rcc>
  <rcc rId="2266" sId="1">
    <nc r="G61">
      <v>261</v>
    </nc>
  </rcc>
  <rcc rId="2267" sId="1">
    <nc r="G62">
      <v>87</v>
    </nc>
  </rcc>
  <rcc rId="2268" sId="1">
    <nc r="G63">
      <v>93</v>
    </nc>
  </rcc>
  <rcc rId="2269" sId="1">
    <nc r="G64">
      <v>539</v>
    </nc>
  </rcc>
  <rcc rId="2270" sId="1">
    <nc r="G65">
      <v>202</v>
    </nc>
  </rcc>
  <rcc rId="2271" sId="1">
    <nc r="G66">
      <v>90</v>
    </nc>
  </rcc>
  <rcc rId="2272" sId="1">
    <nc r="G67">
      <v>321</v>
    </nc>
  </rcc>
  <rcc rId="2273" sId="1">
    <nc r="G68">
      <v>107</v>
    </nc>
  </rcc>
  <rcc rId="2274" sId="1">
    <nc r="G69">
      <v>1279</v>
    </nc>
  </rcc>
  <rcc rId="2275" sId="1">
    <nc r="G70">
      <v>99</v>
    </nc>
  </rcc>
  <rcc rId="2276" sId="1">
    <nc r="G71">
      <v>5180</v>
    </nc>
  </rcc>
  <rcc rId="2277" sId="1">
    <nc r="G72">
      <v>347</v>
    </nc>
  </rcc>
  <rcc rId="2278" sId="1">
    <nc r="G73">
      <v>216</v>
    </nc>
  </rcc>
  <rcc rId="2279" sId="1">
    <nc r="G74">
      <v>326</v>
    </nc>
  </rcc>
  <rcc rId="2280" sId="1">
    <nc r="G75">
      <v>722</v>
    </nc>
  </rcc>
  <rcc rId="2281" sId="1">
    <nc r="G76">
      <v>106</v>
    </nc>
  </rcc>
  <rcc rId="2282" sId="1">
    <nc r="G77">
      <v>189</v>
    </nc>
  </rcc>
  <rcc rId="2283" sId="1">
    <nc r="G78">
      <v>3683</v>
    </nc>
  </rcc>
  <rcc rId="2284" sId="1">
    <nc r="G79">
      <v>2682</v>
    </nc>
  </rcc>
  <rcc rId="2285" sId="1">
    <nc r="K2">
      <v>321</v>
    </nc>
  </rcc>
  <rcc rId="2286" sId="1">
    <nc r="K3">
      <v>146</v>
    </nc>
  </rcc>
  <rcc rId="2287" sId="1">
    <nc r="K4">
      <v>119</v>
    </nc>
  </rcc>
  <rcc rId="2288" sId="1">
    <nc r="K5">
      <v>287</v>
    </nc>
  </rcc>
  <rcc rId="2289" sId="1">
    <nc r="K6">
      <v>116</v>
    </nc>
  </rcc>
  <rcc rId="2290" sId="1">
    <nc r="K7">
      <v>77</v>
    </nc>
  </rcc>
  <rcc rId="2291" sId="1">
    <nc r="K8">
      <v>341</v>
    </nc>
  </rcc>
  <rcc rId="2292" sId="1">
    <nc r="K9">
      <v>70</v>
    </nc>
  </rcc>
  <rcc rId="2293" sId="1">
    <nc r="K10">
      <v>1328</v>
    </nc>
  </rcc>
  <rcc rId="2294" sId="1">
    <nc r="K11">
      <v>132</v>
    </nc>
  </rcc>
  <rcc rId="2295" sId="1">
    <nc r="K12">
      <v>314</v>
    </nc>
  </rcc>
  <rcc rId="2296" sId="1">
    <nc r="K13">
      <v>479</v>
    </nc>
  </rcc>
  <rcc rId="2297" sId="1">
    <nc r="K14">
      <v>179</v>
    </nc>
  </rcc>
  <rcc rId="2298" sId="1">
    <nc r="K15">
      <v>110</v>
    </nc>
  </rcc>
  <rcc rId="2299" sId="1">
    <nc r="K16">
      <v>192</v>
    </nc>
  </rcc>
  <rcc rId="2300" sId="1">
    <nc r="K17">
      <v>2077</v>
    </nc>
  </rcc>
  <rcc rId="2301" sId="1">
    <nc r="K18">
      <v>4087</v>
    </nc>
  </rcc>
  <rcc rId="2302" sId="1">
    <nc r="K19">
      <v>396</v>
    </nc>
  </rcc>
  <rcc rId="2303" sId="1">
    <nc r="K20">
      <v>1160</v>
    </nc>
  </rcc>
  <rcc rId="2304" sId="1">
    <nc r="K21">
      <v>348</v>
    </nc>
  </rcc>
  <rcc rId="2305" sId="1">
    <nc r="K22">
      <v>130</v>
    </nc>
  </rcc>
  <rcc rId="2306" sId="1">
    <nc r="K23">
      <v>55</v>
    </nc>
  </rcc>
  <rcc rId="2307" sId="1">
    <nc r="K24">
      <v>372</v>
    </nc>
  </rcc>
  <rcc rId="2308" sId="1">
    <nc r="K25">
      <v>94</v>
    </nc>
  </rcc>
  <rcc rId="2309" sId="1">
    <nc r="K26">
      <v>231</v>
    </nc>
  </rcc>
  <rcc rId="2310" sId="1">
    <nc r="K27">
      <v>209</v>
    </nc>
  </rcc>
  <rcc rId="2311" sId="1">
    <nc r="K28">
      <v>113</v>
    </nc>
  </rcc>
  <rcc rId="2312" sId="1">
    <nc r="K29">
      <v>355</v>
    </nc>
  </rcc>
  <rcc rId="2313" sId="1">
    <nc r="K30">
      <v>1385</v>
    </nc>
  </rcc>
  <rcc rId="2314" sId="1">
    <nc r="K31">
      <v>359</v>
    </nc>
  </rcc>
  <rcc rId="2315" sId="1">
    <nc r="K32">
      <v>117</v>
    </nc>
  </rcc>
  <rcc rId="2316" sId="1">
    <nc r="K33">
      <v>106</v>
    </nc>
  </rcc>
  <rcc rId="2317" sId="1">
    <nc r="K34">
      <v>114</v>
    </nc>
  </rcc>
  <rcc rId="2318" sId="1">
    <nc r="K35">
      <v>181</v>
    </nc>
  </rcc>
  <rcc rId="2319" sId="1">
    <nc r="K36">
      <v>135</v>
    </nc>
  </rcc>
  <rcc rId="2320" sId="1">
    <nc r="K37">
      <v>446</v>
    </nc>
  </rcc>
  <rcc rId="2321" sId="1">
    <nc r="K38">
      <v>103</v>
    </nc>
  </rcc>
  <rcc rId="2322" sId="1">
    <nc r="K39">
      <v>360</v>
    </nc>
  </rcc>
  <rcc rId="2323" sId="1">
    <nc r="K40">
      <v>438</v>
    </nc>
  </rcc>
  <rcc rId="2324" sId="1">
    <nc r="K41">
      <v>150</v>
    </nc>
  </rcc>
  <rcc rId="2325" sId="1">
    <nc r="K42">
      <v>149</v>
    </nc>
  </rcc>
  <rcc rId="2326" sId="1">
    <nc r="K43">
      <v>117</v>
    </nc>
  </rcc>
  <rcc rId="2327" sId="1">
    <nc r="K44">
      <v>1914</v>
    </nc>
  </rcc>
  <rcc rId="2328" sId="1">
    <nc r="K45">
      <v>156</v>
    </nc>
  </rcc>
  <rcc rId="2329" sId="1">
    <nc r="K46">
      <v>506</v>
    </nc>
  </rcc>
  <rcc rId="2330" sId="1">
    <nc r="K47">
      <v>198</v>
    </nc>
  </rcc>
  <rcc rId="2331" sId="1">
    <nc r="K48">
      <v>114</v>
    </nc>
  </rcc>
  <rcc rId="2332" sId="1">
    <nc r="K49">
      <v>201</v>
    </nc>
  </rcc>
  <rcc rId="2333" sId="1">
    <nc r="K50">
      <v>233</v>
    </nc>
  </rcc>
  <rcc rId="2334" sId="1">
    <nc r="K51">
      <v>56</v>
    </nc>
  </rcc>
  <rcc rId="2335" sId="1">
    <nc r="K52">
      <v>216</v>
    </nc>
  </rcc>
  <rcc rId="2336" sId="1">
    <nc r="K53">
      <v>128</v>
    </nc>
  </rcc>
  <rcc rId="2337" sId="1">
    <nc r="K54">
      <v>577</v>
    </nc>
  </rcc>
  <rcc rId="2338" sId="1">
    <nc r="K55">
      <v>193</v>
    </nc>
  </rcc>
  <rcc rId="2339" sId="1">
    <nc r="K56">
      <v>323</v>
    </nc>
  </rcc>
  <rcc rId="2340" sId="1">
    <nc r="K57">
      <v>262</v>
    </nc>
  </rcc>
  <rcc rId="2341" sId="1">
    <nc r="K58">
      <v>242</v>
    </nc>
  </rcc>
  <rcc rId="2342" sId="1">
    <nc r="K59">
      <v>85</v>
    </nc>
  </rcc>
  <rcc rId="2343" sId="1">
    <nc r="K60">
      <v>184</v>
    </nc>
  </rcc>
  <rcc rId="2344" sId="1">
    <nc r="K61">
      <v>276</v>
    </nc>
  </rcc>
  <rcc rId="2345" sId="1">
    <nc r="K62">
      <v>110</v>
    </nc>
  </rcc>
  <rcc rId="2346" sId="1">
    <nc r="K63">
      <v>98</v>
    </nc>
  </rcc>
  <rcc rId="2347" sId="1">
    <nc r="K64">
      <v>569</v>
    </nc>
  </rcc>
  <rcc rId="2348" sId="1">
    <nc r="K65">
      <v>200</v>
    </nc>
  </rcc>
  <rcc rId="2349" sId="1">
    <nc r="K66">
      <v>100</v>
    </nc>
  </rcc>
  <rcc rId="2350" sId="1">
    <nc r="K67">
      <v>327</v>
    </nc>
  </rcc>
  <rcc rId="2351" sId="1">
    <nc r="K68">
      <v>115</v>
    </nc>
  </rcc>
  <rcc rId="2352" sId="1">
    <nc r="K69">
      <v>1428</v>
    </nc>
  </rcc>
  <rcc rId="2353" sId="1">
    <nc r="K70">
      <v>111</v>
    </nc>
  </rcc>
  <rcc rId="2354" sId="1">
    <nc r="K71">
      <v>5909</v>
    </nc>
  </rcc>
  <rcc rId="2355" sId="1">
    <nc r="K72">
      <v>378</v>
    </nc>
  </rcc>
  <rcc rId="2356" sId="1">
    <nc r="K73">
      <v>229</v>
    </nc>
  </rcc>
  <rcc rId="2357" sId="1">
    <nc r="K74">
      <v>354</v>
    </nc>
  </rcc>
  <rcc rId="2358" sId="1">
    <nc r="K75">
      <v>851</v>
    </nc>
  </rcc>
  <rcc rId="2359" sId="1">
    <nc r="K76">
      <v>111</v>
    </nc>
  </rcc>
  <rcc rId="2360" sId="1">
    <nc r="K77">
      <v>194</v>
    </nc>
  </rcc>
  <rcc rId="2361" sId="1">
    <nc r="K78">
      <v>4023</v>
    </nc>
  </rcc>
  <rcc rId="2362" sId="1">
    <nc r="K79">
      <v>2693</v>
    </nc>
  </rcc>
  <rcc rId="2363" sId="1">
    <nc r="M2">
      <v>318</v>
    </nc>
  </rcc>
  <rcc rId="2364" sId="1">
    <nc r="M3">
      <v>141</v>
    </nc>
  </rcc>
  <rcc rId="2365" sId="1">
    <nc r="M4">
      <v>119</v>
    </nc>
  </rcc>
  <rcc rId="2366" sId="1">
    <nc r="M5">
      <v>287</v>
    </nc>
  </rcc>
  <rcc rId="2367" sId="1">
    <nc r="M6">
      <v>116</v>
    </nc>
  </rcc>
  <rcc rId="2368" sId="1">
    <nc r="M7">
      <v>78</v>
    </nc>
  </rcc>
  <rcc rId="2369" sId="1">
    <nc r="M8">
      <v>344</v>
    </nc>
  </rcc>
  <rcc rId="2370" sId="1">
    <nc r="M9">
      <v>71</v>
    </nc>
  </rcc>
  <rcc rId="2371" sId="1">
    <nc r="M10">
      <v>1291</v>
    </nc>
  </rcc>
  <rcc rId="2372" sId="1">
    <nc r="M11">
      <v>132</v>
    </nc>
  </rcc>
  <rcc rId="2373" sId="1">
    <nc r="M12">
      <v>305</v>
    </nc>
  </rcc>
  <rcc rId="2374" sId="1">
    <nc r="M13">
      <v>460</v>
    </nc>
  </rcc>
  <rcc rId="2375" sId="1">
    <nc r="M14">
      <v>185</v>
    </nc>
  </rcc>
  <rcc rId="2376" sId="1">
    <nc r="M15">
      <v>106</v>
    </nc>
  </rcc>
  <rcc rId="2377" sId="1">
    <nc r="M16">
      <v>185</v>
    </nc>
  </rcc>
  <rcc rId="2378" sId="1">
    <nc r="M17">
      <v>2014</v>
    </nc>
  </rcc>
  <rcc rId="2379" sId="1">
    <nc r="M18">
      <v>3942</v>
    </nc>
  </rcc>
  <rcc rId="2380" sId="1">
    <nc r="M19">
      <v>392</v>
    </nc>
  </rcc>
  <rcc rId="2381" sId="1">
    <nc r="M20">
      <v>1149</v>
    </nc>
  </rcc>
  <rcc rId="2382" sId="1">
    <nc r="M21">
      <v>328</v>
    </nc>
  </rcc>
  <rcc rId="2383" sId="1">
    <nc r="M22">
      <v>133</v>
    </nc>
  </rcc>
  <rcc rId="2384" sId="1">
    <nc r="M23">
      <v>55</v>
    </nc>
  </rcc>
  <rcc rId="2385" sId="1">
    <nc r="M24">
      <v>368</v>
    </nc>
  </rcc>
  <rcc rId="2386" sId="1">
    <nc r="M25">
      <v>90</v>
    </nc>
  </rcc>
  <rcc rId="2387" sId="1">
    <nc r="M26">
      <v>227</v>
    </nc>
  </rcc>
  <rcc rId="2388" sId="1">
    <nc r="M27">
      <v>203</v>
    </nc>
  </rcc>
  <rcc rId="2389" sId="1">
    <nc r="M28">
      <v>116</v>
    </nc>
  </rcc>
  <rcc rId="2390" sId="1">
    <nc r="M29">
      <v>350</v>
    </nc>
  </rcc>
  <rcc rId="2391" sId="1">
    <nc r="M30">
      <v>1353</v>
    </nc>
  </rcc>
  <rcc rId="2392" sId="1">
    <nc r="M31">
      <v>355</v>
    </nc>
  </rcc>
  <rcc rId="2393" sId="1">
    <nc r="M32">
      <v>117</v>
    </nc>
  </rcc>
  <rcc rId="2394" sId="1">
    <nc r="M33">
      <v>106</v>
    </nc>
  </rcc>
  <rcc rId="2395" sId="1">
    <nc r="M34">
      <v>119</v>
    </nc>
  </rcc>
  <rcc rId="2396" sId="1">
    <nc r="M35">
      <v>173</v>
    </nc>
  </rcc>
  <rcc rId="2397" sId="1">
    <nc r="M36">
      <v>135</v>
    </nc>
  </rcc>
  <rcc rId="2398" sId="1">
    <nc r="M37">
      <v>434</v>
    </nc>
  </rcc>
  <rcc rId="2399" sId="1">
    <nc r="M38">
      <v>108</v>
    </nc>
  </rcc>
  <rcc rId="2400" sId="1">
    <nc r="M39">
      <v>355</v>
    </nc>
  </rcc>
  <rcc rId="2401" sId="1">
    <nc r="M40">
      <v>431</v>
    </nc>
  </rcc>
  <rcc rId="2402" sId="1">
    <nc r="M41">
      <v>144</v>
    </nc>
  </rcc>
  <rcc rId="2403" sId="1">
    <nc r="M42">
      <v>148</v>
    </nc>
  </rcc>
  <rcc rId="2404" sId="1">
    <nc r="M43">
      <v>116</v>
    </nc>
  </rcc>
  <rcc rId="2405" sId="1">
    <nc r="M44">
      <v>1921</v>
    </nc>
  </rcc>
  <rcc rId="2406" sId="1">
    <nc r="M45">
      <v>152</v>
    </nc>
  </rcc>
  <rcc rId="2407" sId="1">
    <nc r="M46">
      <v>497</v>
    </nc>
  </rcc>
  <rcc rId="2408" sId="1">
    <nc r="M47">
      <v>194</v>
    </nc>
  </rcc>
  <rcc rId="2409" sId="1">
    <nc r="M48">
      <v>121</v>
    </nc>
  </rcc>
  <rcc rId="2410" sId="1">
    <nc r="M49">
      <v>194</v>
    </nc>
  </rcc>
  <rcc rId="2411" sId="1">
    <nc r="M50">
      <v>237</v>
    </nc>
  </rcc>
  <rcc rId="2412" sId="1">
    <nc r="M51">
      <v>55</v>
    </nc>
  </rcc>
  <rcc rId="2413" sId="1">
    <nc r="M52">
      <v>215</v>
    </nc>
  </rcc>
  <rcc rId="2414" sId="1">
    <nc r="M53">
      <v>127</v>
    </nc>
  </rcc>
  <rcc rId="2415" sId="1">
    <nc r="M54">
      <v>573</v>
    </nc>
  </rcc>
  <rcc rId="2416" sId="1">
    <nc r="M55">
      <v>191</v>
    </nc>
  </rcc>
  <rcc rId="2417" sId="1">
    <nc r="M56">
      <v>316</v>
    </nc>
  </rcc>
  <rcc rId="2418" sId="1">
    <nc r="M57">
      <v>250</v>
    </nc>
  </rcc>
  <rcc rId="2419" sId="1">
    <nc r="M58">
      <v>232</v>
    </nc>
  </rcc>
  <rcc rId="2420" sId="1">
    <nc r="M59">
      <v>85</v>
    </nc>
  </rcc>
  <rcc rId="2421" sId="1">
    <nc r="M60">
      <v>178</v>
    </nc>
  </rcc>
  <rcc rId="2422" sId="1">
    <nc r="M61">
      <v>282</v>
    </nc>
  </rcc>
  <rcc rId="2423" sId="1">
    <nc r="M62">
      <v>109</v>
    </nc>
  </rcc>
  <rcc rId="2424" sId="1">
    <nc r="M63">
      <v>100</v>
    </nc>
  </rcc>
  <rcc rId="2425" sId="1">
    <nc r="M64">
      <v>582</v>
    </nc>
  </rcc>
  <rcc rId="2426" sId="1">
    <nc r="M65">
      <v>198</v>
    </nc>
  </rcc>
  <rcc rId="2427" sId="1">
    <nc r="M66">
      <v>98</v>
    </nc>
  </rcc>
  <rcc rId="2428" sId="1">
    <nc r="M67">
      <v>321</v>
    </nc>
  </rcc>
  <rcc rId="2429" sId="1">
    <nc r="M68">
      <v>111</v>
    </nc>
  </rcc>
  <rcc rId="2430" sId="1">
    <nc r="M69">
      <v>1382</v>
    </nc>
  </rcc>
  <rcc rId="2431" sId="1">
    <nc r="M70">
      <v>115</v>
    </nc>
  </rcc>
  <rcc rId="2432" sId="1">
    <nc r="M71">
      <v>5644</v>
    </nc>
  </rcc>
  <rcc rId="2433" sId="1">
    <nc r="M72">
      <v>370</v>
    </nc>
  </rcc>
  <rcc rId="2434" sId="1">
    <nc r="M73">
      <v>230</v>
    </nc>
  </rcc>
  <rcc rId="2435" sId="1">
    <nc r="M74">
      <v>353</v>
    </nc>
  </rcc>
  <rcc rId="2436" sId="1">
    <nc r="M75">
      <v>805</v>
    </nc>
  </rcc>
  <rcc rId="2437" sId="1">
    <nc r="M76">
      <v>106</v>
    </nc>
  </rcc>
  <rcc rId="2438" sId="1">
    <nc r="M77">
      <v>197</v>
    </nc>
  </rcc>
  <rcc rId="2439" sId="1">
    <nc r="M78">
      <v>3918</v>
    </nc>
  </rcc>
  <rcc rId="2440" sId="1">
    <nc r="M79">
      <v>2624</v>
    </nc>
  </rcc>
  <rcc rId="2441" sId="1">
    <nc r="I2">
      <v>325</v>
    </nc>
  </rcc>
  <rcc rId="2442" sId="1">
    <nc r="I3">
      <v>130</v>
    </nc>
  </rcc>
  <rcc rId="2443" sId="1">
    <nc r="I4">
      <v>113</v>
    </nc>
  </rcc>
  <rcc rId="2444" sId="1">
    <nc r="I5">
      <v>258</v>
    </nc>
  </rcc>
  <rcc rId="2445" sId="1">
    <nc r="I6">
      <v>91</v>
    </nc>
  </rcc>
  <rcc rId="2446" sId="1">
    <nc r="I7">
      <v>72</v>
    </nc>
  </rcc>
  <rcc rId="2447" sId="1">
    <nc r="I8">
      <v>334</v>
    </nc>
  </rcc>
  <rcc rId="2448" sId="1">
    <nc r="I9">
      <v>63</v>
    </nc>
  </rcc>
  <rcc rId="2449" sId="1">
    <nc r="I10">
      <v>1220</v>
    </nc>
  </rcc>
  <rcc rId="2450" sId="1">
    <nc r="I11">
      <v>130</v>
    </nc>
  </rcc>
  <rcc rId="2451" sId="1">
    <nc r="I12">
      <v>278</v>
    </nc>
  </rcc>
  <rcc rId="2452" sId="1">
    <nc r="I13">
      <v>451</v>
    </nc>
  </rcc>
  <rcc rId="2453" sId="1">
    <nc r="I14">
      <v>181</v>
    </nc>
  </rcc>
  <rcc rId="2454" sId="1">
    <nc r="I15">
      <v>100</v>
    </nc>
  </rcc>
  <rcc rId="2455" sId="1">
    <nc r="I16">
      <v>180</v>
    </nc>
  </rcc>
  <rcc rId="2456" sId="1">
    <nc r="I17">
      <v>2017</v>
    </nc>
  </rcc>
  <rcc rId="2457" sId="1">
    <nc r="I18">
      <v>3780</v>
    </nc>
  </rcc>
  <rcc rId="2458" sId="1">
    <nc r="I19">
      <v>409</v>
    </nc>
  </rcc>
  <rcc rId="2459" sId="1">
    <nc r="I20">
      <v>1047</v>
    </nc>
  </rcc>
  <rcc rId="2460" sId="1">
    <nc r="I21">
      <v>346</v>
    </nc>
  </rcc>
  <rcc rId="2461" sId="1">
    <nc r="I22">
      <v>113</v>
    </nc>
  </rcc>
  <rcc rId="2462" sId="1">
    <nc r="I23">
      <v>57</v>
    </nc>
  </rcc>
  <rcc rId="2463" sId="1">
    <nc r="I24">
      <v>372</v>
    </nc>
  </rcc>
  <rcc rId="2464" sId="1">
    <nc r="I25">
      <v>83</v>
    </nc>
  </rcc>
  <rcc rId="2465" sId="1">
    <nc r="I26">
      <v>230</v>
    </nc>
  </rcc>
  <rcc rId="2466" sId="1">
    <nc r="I27">
      <v>194</v>
    </nc>
  </rcc>
  <rcc rId="2467" sId="1">
    <nc r="I28">
      <v>115</v>
    </nc>
  </rcc>
  <rcc rId="2468" sId="1">
    <nc r="I29">
      <v>335</v>
    </nc>
  </rcc>
  <rcc rId="2469" sId="1">
    <nc r="I30">
      <v>1264</v>
    </nc>
  </rcc>
  <rcc rId="2470" sId="1">
    <nc r="I31">
      <v>351</v>
    </nc>
  </rcc>
  <rcc rId="2471" sId="1">
    <nc r="I32">
      <v>105</v>
    </nc>
  </rcc>
  <rcc rId="2472" sId="1">
    <nc r="I33">
      <v>105</v>
    </nc>
  </rcc>
  <rcc rId="2473" sId="1">
    <nc r="I34">
      <v>101</v>
    </nc>
  </rcc>
  <rcc rId="2474" sId="1">
    <nc r="I35">
      <v>170</v>
    </nc>
  </rcc>
  <rcc rId="2475" sId="1">
    <nc r="I36">
      <v>128</v>
    </nc>
  </rcc>
  <rcc rId="2476" sId="1">
    <nc r="I37">
      <v>392</v>
    </nc>
  </rcc>
  <rcc rId="2477" sId="1">
    <nc r="I38">
      <v>91</v>
    </nc>
  </rcc>
  <rcc rId="2478" sId="1">
    <nc r="I39">
      <v>336</v>
    </nc>
  </rcc>
  <rcc rId="2479" sId="1">
    <nc r="I40">
      <v>391</v>
    </nc>
  </rcc>
  <rcc rId="2480" sId="1">
    <nc r="I41">
      <v>142</v>
    </nc>
  </rcc>
  <rcc rId="2481" sId="1">
    <nc r="I42">
      <v>133</v>
    </nc>
  </rcc>
  <rcc rId="2482" sId="1">
    <nc r="I43">
      <v>102</v>
    </nc>
  </rcc>
  <rcc rId="2483" sId="1">
    <nc r="I44">
      <v>1817</v>
    </nc>
  </rcc>
  <rcc rId="2484" sId="1">
    <nc r="I45">
      <v>139</v>
    </nc>
  </rcc>
  <rcc rId="2485" sId="1">
    <nc r="I46">
      <v>480</v>
    </nc>
  </rcc>
  <rcc rId="2486" sId="1">
    <nc r="I47">
      <v>190</v>
    </nc>
  </rcc>
  <rcc rId="2487" sId="1">
    <nc r="I48">
      <v>103</v>
    </nc>
  </rcc>
  <rcc rId="2488" sId="1">
    <nc r="I49">
      <v>196</v>
    </nc>
  </rcc>
  <rcc rId="2489" sId="1">
    <nc r="I50">
      <v>227</v>
    </nc>
  </rcc>
  <rcc rId="2490" sId="1">
    <nc r="I51">
      <v>55</v>
    </nc>
  </rcc>
  <rcc rId="2491" sId="1">
    <nc r="I52">
      <v>200</v>
    </nc>
  </rcc>
  <rcc rId="2492" sId="1">
    <nc r="I53">
      <v>120</v>
    </nc>
  </rcc>
  <rcc rId="2493" sId="1">
    <nc r="I54">
      <v>523</v>
    </nc>
  </rcc>
  <rcc rId="2494" sId="1">
    <nc r="I55">
      <v>187</v>
    </nc>
  </rcc>
  <rcc rId="2495" sId="1">
    <nc r="I56">
      <v>300</v>
    </nc>
  </rcc>
  <rcc rId="2496" sId="1">
    <nc r="I57">
      <v>238</v>
    </nc>
  </rcc>
  <rcc rId="2497" sId="1">
    <nc r="I58">
      <v>245</v>
    </nc>
  </rcc>
  <rcc rId="2498" sId="1">
    <nc r="I59">
      <v>86</v>
    </nc>
  </rcc>
  <rcc rId="2499" sId="1">
    <nc r="I60">
      <v>168</v>
    </nc>
  </rcc>
  <rcc rId="2500" sId="1">
    <nc r="I61">
      <v>261</v>
    </nc>
  </rcc>
  <rcc rId="2501" sId="1">
    <nc r="I62">
      <v>91</v>
    </nc>
  </rcc>
  <rcc rId="2502" sId="1">
    <nc r="I63">
      <v>94</v>
    </nc>
  </rcc>
  <rcc rId="2503" sId="1">
    <nc r="I64">
      <v>544</v>
    </nc>
  </rcc>
  <rcc rId="2504" sId="1">
    <nc r="I65">
      <v>202</v>
    </nc>
  </rcc>
  <rcc rId="2505" sId="1">
    <nc r="I66">
      <v>95</v>
    </nc>
  </rcc>
  <rcc rId="2506" sId="1">
    <nc r="I67">
      <v>319</v>
    </nc>
  </rcc>
  <rcc rId="2507" sId="1">
    <nc r="I68">
      <v>108</v>
    </nc>
  </rcc>
  <rcc rId="2508" sId="1">
    <nc r="I69">
      <v>1296</v>
    </nc>
  </rcc>
  <rcc rId="2509" sId="1">
    <nc r="I70">
      <v>99</v>
    </nc>
  </rcc>
  <rcc rId="2510" sId="1">
    <nc r="I71">
      <v>5289</v>
    </nc>
  </rcc>
  <rcc rId="2511" sId="1">
    <nc r="I72">
      <v>348</v>
    </nc>
  </rcc>
  <rcc rId="2512" sId="1">
    <nc r="I73">
      <v>215</v>
    </nc>
  </rcc>
  <rcc rId="2513" sId="1">
    <nc r="I74">
      <v>327</v>
    </nc>
  </rcc>
  <rcc rId="2514" sId="1">
    <nc r="I75">
      <v>722</v>
    </nc>
  </rcc>
  <rcc rId="2515" sId="1">
    <nc r="I76">
      <v>108</v>
    </nc>
  </rcc>
  <rcc rId="2516" sId="1">
    <nc r="I77">
      <v>192</v>
    </nc>
  </rcc>
  <rcc rId="2517" sId="1">
    <nc r="I78">
      <v>3707</v>
    </nc>
  </rcc>
  <rcc rId="2518" sId="1">
    <nc r="I79">
      <v>2675</v>
    </nc>
  </rcc>
  <rcc rId="2519" sId="1">
    <nc r="O2">
      <v>307</v>
    </nc>
  </rcc>
  <rcc rId="2520" sId="1">
    <nc r="O3">
      <v>132</v>
    </nc>
  </rcc>
  <rcc rId="2521" sId="1">
    <nc r="O4">
      <v>107</v>
    </nc>
  </rcc>
  <rcc rId="2522" sId="1">
    <nc r="O5">
      <v>268</v>
    </nc>
  </rcc>
  <rcc rId="2523" sId="1">
    <nc r="O6">
      <v>99</v>
    </nc>
  </rcc>
  <rcc rId="2524" sId="1">
    <nc r="O7">
      <v>72</v>
    </nc>
  </rcc>
  <rcc rId="2525" sId="1">
    <nc r="O8">
      <v>328</v>
    </nc>
  </rcc>
  <rcc rId="2526" sId="1">
    <nc r="O9">
      <v>60</v>
    </nc>
  </rcc>
  <rcc rId="2527" sId="1">
    <nc r="O10">
      <v>1250</v>
    </nc>
  </rcc>
  <rcc rId="2528" sId="1">
    <nc r="O11">
      <v>125</v>
    </nc>
  </rcc>
  <rcc rId="2529" sId="1">
    <nc r="O12">
      <v>291</v>
    </nc>
  </rcc>
  <rcc rId="2530" sId="1">
    <nc r="O13">
      <v>478</v>
    </nc>
  </rcc>
  <rcc rId="2531" sId="1">
    <nc r="O14">
      <v>168</v>
    </nc>
  </rcc>
  <rcc rId="2532" sId="1">
    <nc r="O15">
      <v>119</v>
    </nc>
  </rcc>
  <rcc rId="2533" sId="1">
    <nc r="O16">
      <v>177</v>
    </nc>
  </rcc>
  <rcc rId="2534" sId="1">
    <nc r="O17">
      <v>2020</v>
    </nc>
  </rcc>
  <rcc rId="2535" sId="1">
    <nc r="O18">
      <v>3886</v>
    </nc>
  </rcc>
  <rcc rId="2536" sId="1">
    <nc r="O19">
      <v>382</v>
    </nc>
  </rcc>
  <rcc rId="2537" sId="1">
    <nc r="O20">
      <v>1063</v>
    </nc>
  </rcc>
  <rcc rId="2538" sId="1">
    <nc r="O21">
      <v>363</v>
    </nc>
  </rcc>
  <rcc rId="2539" sId="1">
    <nc r="O22">
      <v>118</v>
    </nc>
  </rcc>
  <rcc rId="2540" sId="1">
    <nc r="O23">
      <v>54</v>
    </nc>
  </rcc>
  <rcc rId="2541" sId="1">
    <nc r="O24">
      <v>367</v>
    </nc>
  </rcc>
  <rcc rId="2542" sId="1">
    <nc r="O25">
      <v>91</v>
    </nc>
  </rcc>
  <rcc rId="2543" sId="1">
    <nc r="O26">
      <v>221</v>
    </nc>
  </rcc>
  <rcc rId="2544" sId="1">
    <nc r="O27">
      <v>206</v>
    </nc>
  </rcc>
  <rcc rId="2545" sId="1">
    <nc r="O28">
      <v>115</v>
    </nc>
  </rcc>
  <rcc rId="2546" sId="1">
    <nc r="O29">
      <v>350</v>
    </nc>
  </rcc>
  <rcc rId="2547" sId="1">
    <nc r="O30">
      <v>1258</v>
    </nc>
  </rcc>
  <rcc rId="2548" sId="1">
    <nc r="O31">
      <v>354</v>
    </nc>
  </rcc>
  <rcc rId="2549" sId="1">
    <nc r="O32">
      <v>115</v>
    </nc>
  </rcc>
  <rcc rId="2550" sId="1">
    <nc r="O33">
      <v>112</v>
    </nc>
  </rcc>
  <rcc rId="2551" sId="1">
    <nc r="O34">
      <v>116</v>
    </nc>
  </rcc>
  <rcc rId="2552" sId="1">
    <nc r="O35">
      <v>161</v>
    </nc>
  </rcc>
  <rcc rId="2553" sId="1">
    <nc r="O36">
      <v>139</v>
    </nc>
  </rcc>
  <rcc rId="2554" sId="1">
    <nc r="O37">
      <v>412</v>
    </nc>
  </rcc>
  <rcc rId="2555" sId="1">
    <nc r="O38">
      <v>98</v>
    </nc>
  </rcc>
  <rcc rId="2556" sId="1">
    <nc r="O39">
      <v>361</v>
    </nc>
  </rcc>
  <rcc rId="2557" sId="1">
    <nc r="O40">
      <v>404</v>
    </nc>
  </rcc>
  <rcc rId="2558" sId="1">
    <nc r="O41">
      <v>140</v>
    </nc>
  </rcc>
  <rcc rId="2559" sId="1">
    <nc r="O42">
      <v>144</v>
    </nc>
  </rcc>
  <rcc rId="2560" sId="1">
    <nc r="O43">
      <v>100</v>
    </nc>
  </rcc>
  <rcc rId="2561" sId="1">
    <nc r="O44">
      <v>1826</v>
    </nc>
  </rcc>
  <rcc rId="2562" sId="1">
    <nc r="O45">
      <v>147</v>
    </nc>
  </rcc>
  <rcc rId="2563" sId="1">
    <nc r="O46">
      <v>476</v>
    </nc>
  </rcc>
  <rcc rId="2564" sId="1">
    <nc r="O47">
      <v>196</v>
    </nc>
  </rcc>
  <rcc rId="2565" sId="1">
    <nc r="O48">
      <v>92</v>
    </nc>
  </rcc>
  <rcc rId="2566" sId="1">
    <nc r="O49">
      <v>182</v>
    </nc>
  </rcc>
  <rcc rId="2567" sId="1">
    <nc r="O50">
      <v>220</v>
    </nc>
  </rcc>
  <rcc rId="2568" sId="1">
    <nc r="O51">
      <v>55</v>
    </nc>
  </rcc>
  <rcc rId="2569" sId="1">
    <nc r="O52">
      <v>203</v>
    </nc>
  </rcc>
  <rcc rId="2570" sId="1">
    <nc r="O53">
      <v>122</v>
    </nc>
  </rcc>
  <rcc rId="2571" sId="1">
    <nc r="O54">
      <v>568</v>
    </nc>
  </rcc>
  <rcc rId="2572" sId="1">
    <nc r="O55">
      <v>183</v>
    </nc>
  </rcc>
  <rcc rId="2573" sId="1">
    <nc r="O56">
      <v>300</v>
    </nc>
  </rcc>
  <rcc rId="2574" sId="1">
    <nc r="O57">
      <v>237</v>
    </nc>
  </rcc>
  <rcc rId="2575" sId="1">
    <nc r="O58">
      <v>230</v>
    </nc>
  </rcc>
  <rcc rId="2576" sId="1">
    <nc r="O59">
      <v>88</v>
    </nc>
  </rcc>
  <rcc rId="2577" sId="1">
    <nc r="O60">
      <v>174</v>
    </nc>
  </rcc>
  <rcc rId="2578" sId="1">
    <nc r="O61">
      <v>267</v>
    </nc>
  </rcc>
  <rcc rId="2579" sId="1">
    <nc r="O62">
      <v>102</v>
    </nc>
  </rcc>
  <rcc rId="2580" sId="1">
    <nc r="O63">
      <v>95</v>
    </nc>
  </rcc>
  <rcc rId="2581" sId="1">
    <nc r="O64">
      <v>563</v>
    </nc>
  </rcc>
  <rcc rId="2582" sId="1">
    <nc r="O65">
      <v>192</v>
    </nc>
  </rcc>
  <rcc rId="2583" sId="1">
    <nc r="O66">
      <v>94</v>
    </nc>
  </rcc>
  <rcc rId="2584" sId="1">
    <nc r="O67">
      <v>316</v>
    </nc>
  </rcc>
  <rcc rId="2585" sId="1">
    <nc r="O68">
      <v>114</v>
    </nc>
  </rcc>
  <rcc rId="2586" sId="1">
    <nc r="O69">
      <v>1346</v>
    </nc>
  </rcc>
  <rcc rId="2587" sId="1">
    <nc r="O70">
      <v>96</v>
    </nc>
  </rcc>
  <rcc rId="2588" sId="1">
    <nc r="O71">
      <v>5409</v>
    </nc>
  </rcc>
  <rcc rId="2589" sId="1">
    <nc r="O72">
      <v>359</v>
    </nc>
  </rcc>
  <rcc rId="2590" sId="1">
    <nc r="O73">
      <v>220</v>
    </nc>
  </rcc>
  <rcc rId="2591" sId="1">
    <nc r="O74">
      <v>325</v>
    </nc>
  </rcc>
  <rcc rId="2592" sId="1">
    <nc r="O75">
      <v>794</v>
    </nc>
  </rcc>
  <rcc rId="2593" sId="1">
    <nc r="O76">
      <v>108</v>
    </nc>
  </rcc>
  <rcc rId="2594" sId="1">
    <nc r="O77">
      <v>200</v>
    </nc>
  </rcc>
  <rcc rId="2595" sId="1">
    <nc r="O78">
      <v>3771</v>
    </nc>
  </rcc>
  <rcc rId="2596" sId="1">
    <nc r="O79">
      <v>2498</v>
    </nc>
  </rcc>
  <rcc rId="2597" sId="1">
    <nc r="Q2">
      <v>289</v>
    </nc>
  </rcc>
  <rcc rId="2598" sId="1">
    <nc r="Q3">
      <v>107</v>
    </nc>
  </rcc>
  <rcc rId="2599" sId="1">
    <nc r="Q4">
      <v>97</v>
    </nc>
  </rcc>
  <rcc rId="2600" sId="1">
    <nc r="Q5">
      <v>248</v>
    </nc>
  </rcc>
  <rcc rId="2601" sId="1">
    <nc r="Q6">
      <v>98</v>
    </nc>
  </rcc>
  <rcc rId="2602" sId="1">
    <nc r="Q7">
      <v>64</v>
    </nc>
  </rcc>
  <rcc rId="2603" sId="1">
    <nc r="Q8">
      <v>268</v>
    </nc>
  </rcc>
  <rcc rId="2604" sId="1">
    <nc r="Q9">
      <v>46</v>
    </nc>
  </rcc>
  <rcc rId="2605" sId="1">
    <nc r="Q10">
      <v>1076</v>
    </nc>
  </rcc>
  <rcc rId="2606" sId="1">
    <nc r="Q11">
      <v>115</v>
    </nc>
  </rcc>
  <rcc rId="2607" sId="1">
    <nc r="Q12">
      <v>295</v>
    </nc>
  </rcc>
  <rcc rId="2608" sId="1">
    <nc r="Q13">
      <v>407</v>
    </nc>
  </rcc>
  <rcc rId="2609" sId="1">
    <nc r="Q14">
      <v>153</v>
    </nc>
  </rcc>
  <rcc rId="2610" sId="1">
    <nc r="Q15">
      <v>90</v>
    </nc>
  </rcc>
  <rcc rId="2611" sId="1">
    <nc r="Q16">
      <v>179</v>
    </nc>
  </rcc>
  <rcc rId="2612" sId="1">
    <nc r="Q17">
      <v>1628</v>
    </nc>
  </rcc>
  <rcc rId="2613" sId="1">
    <nc r="Q18">
      <v>3298</v>
    </nc>
  </rcc>
  <rcc rId="2614" sId="1">
    <nc r="Q19">
      <v>402</v>
    </nc>
  </rcc>
  <rcc rId="2615" sId="1">
    <nc r="Q20">
      <v>939</v>
    </nc>
  </rcc>
  <rcc rId="2616" sId="1">
    <nc r="Q21">
      <v>311</v>
    </nc>
  </rcc>
  <rcc rId="2617" sId="1">
    <nc r="Q22">
      <v>118</v>
    </nc>
  </rcc>
  <rcc rId="2618" sId="1">
    <nc r="Q23">
      <v>42</v>
    </nc>
  </rcc>
  <rcc rId="2619" sId="1">
    <nc r="Q24">
      <v>371</v>
    </nc>
  </rcc>
  <rcc rId="2620" sId="1">
    <nc r="Q25">
      <v>65</v>
    </nc>
  </rcc>
  <rcc rId="2621" sId="1">
    <nc r="Q26">
      <v>201</v>
    </nc>
  </rcc>
  <rcc rId="2622" sId="1">
    <nc r="Q27">
      <v>164</v>
    </nc>
  </rcc>
  <rcc rId="2623" sId="1">
    <nc r="Q28">
      <v>103</v>
    </nc>
  </rcc>
  <rcc rId="2624" sId="1">
    <nc r="Q29">
      <v>309</v>
    </nc>
  </rcc>
  <rcc rId="2625" sId="1">
    <nc r="Q30">
      <v>981</v>
    </nc>
  </rcc>
  <rcc rId="2626" sId="1">
    <nc r="Q31">
      <v>323</v>
    </nc>
  </rcc>
  <rcc rId="2627" sId="1">
    <nc r="Q32">
      <v>98</v>
    </nc>
  </rcc>
  <rcc rId="2628" sId="1">
    <nc r="Q33">
      <v>89</v>
    </nc>
  </rcc>
  <rcc rId="2629" sId="1">
    <nc r="Q34">
      <v>112</v>
    </nc>
  </rcc>
  <rcc rId="2630" sId="1">
    <nc r="Q35">
      <v>157</v>
    </nc>
  </rcc>
  <rcc rId="2631" sId="1">
    <nc r="Q36">
      <v>130</v>
    </nc>
  </rcc>
  <rcc rId="2632" sId="1">
    <nc r="Q37">
      <v>310</v>
    </nc>
  </rcc>
  <rcc rId="2633" sId="1">
    <nc r="Q38">
      <v>90</v>
    </nc>
  </rcc>
  <rcc rId="2634" sId="1">
    <nc r="Q39">
      <v>297</v>
    </nc>
  </rcc>
  <rcc rId="2635" sId="1">
    <nc r="Q40">
      <v>343</v>
    </nc>
  </rcc>
  <rcc rId="2636" sId="1">
    <nc r="Q41">
      <v>109</v>
    </nc>
  </rcc>
  <rcc rId="2637" sId="1">
    <nc r="Q42">
      <v>125</v>
    </nc>
  </rcc>
  <rcc rId="2638" sId="1">
    <nc r="Q43">
      <v>92</v>
    </nc>
  </rcc>
  <rcc rId="2639" sId="1">
    <nc r="Q44">
      <v>1652</v>
    </nc>
  </rcc>
  <rcc rId="2640" sId="1">
    <nc r="Q45">
      <v>117</v>
    </nc>
  </rcc>
  <rcc rId="2641" sId="1">
    <nc r="Q46">
      <v>365</v>
    </nc>
  </rcc>
  <rcc rId="2642" sId="1">
    <nc r="Q47">
      <v>138</v>
    </nc>
  </rcc>
  <rcc rId="2643" sId="1">
    <nc r="Q48">
      <v>127</v>
    </nc>
  </rcc>
  <rcc rId="2644" sId="1">
    <nc r="Q49">
      <v>196</v>
    </nc>
  </rcc>
  <rcc rId="2645" sId="1">
    <nc r="Q50">
      <v>219</v>
    </nc>
  </rcc>
  <rcc rId="2646" sId="1">
    <nc r="Q51">
      <v>55</v>
    </nc>
  </rcc>
  <rcc rId="2647" sId="1">
    <nc r="Q52">
      <v>176</v>
    </nc>
  </rcc>
  <rcc rId="2648" sId="1">
    <nc r="Q53">
      <v>138</v>
    </nc>
  </rcc>
  <rcc rId="2649" sId="1">
    <nc r="Q54">
      <v>498</v>
    </nc>
  </rcc>
  <rcc rId="2650" sId="1">
    <nc r="Q55">
      <v>191</v>
    </nc>
  </rcc>
  <rcc rId="2651" sId="1">
    <nc r="Q56">
      <v>242</v>
    </nc>
  </rcc>
  <rcc rId="2652" sId="1">
    <nc r="Q57">
      <v>216</v>
    </nc>
  </rcc>
  <rcc rId="2653" sId="1">
    <nc r="Q58">
      <v>216</v>
    </nc>
  </rcc>
  <rcc rId="2654" sId="1">
    <nc r="Q59">
      <v>78</v>
    </nc>
  </rcc>
  <rcc rId="2655" sId="1">
    <nc r="Q60">
      <v>148</v>
    </nc>
  </rcc>
  <rcc rId="2656" sId="1">
    <nc r="Q61">
      <v>272</v>
    </nc>
  </rcc>
  <rcc rId="2657" sId="1">
    <nc r="Q62">
      <v>106</v>
    </nc>
  </rcc>
  <rcc rId="2658" sId="1">
    <nc r="Q63">
      <v>76</v>
    </nc>
  </rcc>
  <rcc rId="2659" sId="1">
    <nc r="Q64">
      <v>495</v>
    </nc>
  </rcc>
  <rcc rId="2660" sId="1">
    <nc r="Q65">
      <v>213</v>
    </nc>
  </rcc>
  <rcc rId="2661" sId="1">
    <nc r="Q66">
      <v>80</v>
    </nc>
  </rcc>
  <rcc rId="2662" sId="1">
    <nc r="Q67">
      <v>329</v>
    </nc>
  </rcc>
  <rcc rId="2663" sId="1">
    <nc r="Q68">
      <v>88</v>
    </nc>
  </rcc>
  <rcc rId="2664" sId="1">
    <nc r="Q69">
      <v>1035</v>
    </nc>
  </rcc>
  <rcc rId="2665" sId="1">
    <nc r="Q70">
      <v>91</v>
    </nc>
  </rcc>
  <rcc rId="2666" sId="1">
    <nc r="Q71">
      <v>4498</v>
    </nc>
  </rcc>
  <rcc rId="2667" sId="1">
    <nc r="Q72">
      <v>302</v>
    </nc>
  </rcc>
  <rcc rId="2668" sId="1">
    <nc r="Q73">
      <v>193</v>
    </nc>
  </rcc>
  <rcc rId="2669" sId="1">
    <nc r="Q74">
      <v>327</v>
    </nc>
  </rcc>
  <rcc rId="2670" sId="1">
    <nc r="Q75">
      <v>563</v>
    </nc>
  </rcc>
  <rcc rId="2671" sId="1">
    <nc r="Q76">
      <v>95</v>
    </nc>
  </rcc>
  <rcc rId="2672" sId="1">
    <nc r="Q77">
      <v>176</v>
    </nc>
  </rcc>
  <rcc rId="2673" sId="1">
    <nc r="Q78">
      <v>3420</v>
    </nc>
  </rcc>
  <rcc rId="2674" sId="1">
    <nc r="Q79">
      <v>2229</v>
    </nc>
  </rcc>
  <rcc rId="2675" sId="1">
    <nc r="U2">
      <v>318</v>
    </nc>
  </rcc>
  <rcc rId="2676" sId="1">
    <nc r="U3">
      <v>139</v>
    </nc>
  </rcc>
  <rcc rId="2677" sId="1">
    <nc r="U4">
      <v>133</v>
    </nc>
  </rcc>
  <rcc rId="2678" sId="1">
    <nc r="U5">
      <v>273</v>
    </nc>
  </rcc>
  <rcc rId="2679" sId="1">
    <nc r="U6">
      <v>84</v>
    </nc>
  </rcc>
  <rcc rId="2680" sId="1">
    <nc r="U7">
      <v>73</v>
    </nc>
  </rcc>
  <rcc rId="2681" sId="1">
    <nc r="U8">
      <v>350</v>
    </nc>
  </rcc>
  <rcc rId="2682" sId="1">
    <nc r="U9">
      <v>74</v>
    </nc>
  </rcc>
  <rcc rId="2683" sId="1">
    <nc r="U10">
      <v>1241</v>
    </nc>
  </rcc>
  <rcc rId="2684" sId="1">
    <nc r="U11">
      <v>124</v>
    </nc>
  </rcc>
  <rcc rId="2685" sId="1">
    <nc r="U12">
      <v>319</v>
    </nc>
  </rcc>
  <rcc rId="2686" sId="1">
    <nc r="U13">
      <v>437</v>
    </nc>
  </rcc>
  <rcc rId="2687" sId="1">
    <nc r="U14">
      <v>174</v>
    </nc>
  </rcc>
  <rcc rId="2688" sId="1">
    <nc r="U15">
      <v>107</v>
    </nc>
  </rcc>
  <rcc rId="2689" sId="1">
    <nc r="U16">
      <v>211</v>
    </nc>
  </rcc>
  <rcc rId="2690" sId="1">
    <nc r="U17">
      <v>1963</v>
    </nc>
  </rcc>
  <rcc rId="2691" sId="1">
    <nc r="U18">
      <v>3644</v>
    </nc>
  </rcc>
  <rcc rId="2692" sId="1">
    <nc r="U19">
      <v>431</v>
    </nc>
  </rcc>
  <rcc rId="2693" sId="1">
    <nc r="U20">
      <v>1041</v>
    </nc>
  </rcc>
  <rcc rId="2694" sId="1">
    <nc r="U21">
      <v>362</v>
    </nc>
  </rcc>
  <rcc rId="2695" sId="1">
    <nc r="U22">
      <v>131</v>
    </nc>
  </rcc>
  <rcc rId="2696" sId="1">
    <nc r="U23">
      <v>60</v>
    </nc>
  </rcc>
  <rcc rId="2697" sId="1">
    <nc r="U24">
      <v>372</v>
    </nc>
  </rcc>
  <rcc rId="2698" sId="1">
    <nc r="U25">
      <v>71</v>
    </nc>
  </rcc>
  <rcc rId="2699" sId="1">
    <nc r="U26">
      <v>216</v>
    </nc>
  </rcc>
  <rcc rId="2700" sId="1">
    <nc r="U27">
      <v>219</v>
    </nc>
  </rcc>
  <rcc rId="2701" sId="1">
    <nc r="U28">
      <v>129</v>
    </nc>
  </rcc>
  <rcc rId="2702" sId="1">
    <nc r="U29">
      <v>320</v>
    </nc>
  </rcc>
  <rcc rId="2703" sId="1">
    <nc r="U30">
      <v>1321</v>
    </nc>
  </rcc>
  <rcc rId="2704" sId="1">
    <nc r="U31">
      <v>345</v>
    </nc>
  </rcc>
  <rcc rId="2705" sId="1">
    <nc r="U32">
      <v>124</v>
    </nc>
  </rcc>
  <rcc rId="2706" sId="1">
    <nc r="U33">
      <v>108</v>
    </nc>
  </rcc>
  <rcc rId="2707" sId="1">
    <nc r="U34">
      <v>106</v>
    </nc>
  </rcc>
  <rcc rId="2708" sId="1">
    <nc r="U35">
      <v>146</v>
    </nc>
  </rcc>
  <rcc rId="2709" sId="1">
    <nc r="U36">
      <v>131</v>
    </nc>
  </rcc>
  <rcc rId="2710" sId="1">
    <nc r="U37">
      <v>399</v>
    </nc>
  </rcc>
  <rcc rId="2711" sId="1">
    <nc r="U38">
      <v>99</v>
    </nc>
  </rcc>
  <rcc rId="2712" sId="1">
    <nc r="U39">
      <v>311</v>
    </nc>
  </rcc>
  <rcc rId="2713" sId="1">
    <nc r="U40">
      <v>451</v>
    </nc>
  </rcc>
  <rcc rId="2714" sId="1">
    <nc r="U41">
      <v>126</v>
    </nc>
  </rcc>
  <rcc rId="2715" sId="1">
    <nc r="U42">
      <v>132</v>
    </nc>
  </rcc>
  <rcc rId="2716" sId="1">
    <nc r="U43">
      <v>87</v>
    </nc>
  </rcc>
  <rcc rId="2717" sId="1">
    <nc r="U44">
      <v>2001</v>
    </nc>
  </rcc>
  <rcc rId="2718" sId="1">
    <nc r="U45">
      <v>127</v>
    </nc>
  </rcc>
  <rcc rId="2719" sId="1">
    <nc r="U46">
      <v>467</v>
    </nc>
  </rcc>
  <rcc rId="2720" sId="1">
    <nc r="U47">
      <v>199</v>
    </nc>
  </rcc>
  <rcc rId="2721" sId="1">
    <nc r="U48">
      <v>124</v>
    </nc>
  </rcc>
  <rcc rId="2722" sId="1">
    <nc r="U49">
      <v>201</v>
    </nc>
  </rcc>
  <rcc rId="2723" sId="1">
    <nc r="U50">
      <v>230</v>
    </nc>
  </rcc>
  <rcc rId="2724" sId="1">
    <nc r="U51">
      <v>63</v>
    </nc>
  </rcc>
  <rcc rId="2725" sId="1">
    <nc r="U52">
      <v>191</v>
    </nc>
  </rcc>
  <rcc rId="2726" sId="1">
    <nc r="U53">
      <v>161</v>
    </nc>
  </rcc>
  <rcc rId="2727" sId="1">
    <nc r="U54">
      <v>585</v>
    </nc>
  </rcc>
  <rcc rId="2728" sId="1">
    <nc r="U55">
      <v>195</v>
    </nc>
  </rcc>
  <rcc rId="2729" sId="1">
    <nc r="U56">
      <v>290</v>
    </nc>
  </rcc>
  <rcc rId="2730" sId="1">
    <nc r="U57">
      <v>271</v>
    </nc>
  </rcc>
  <rcc rId="2731" sId="1">
    <nc r="U58">
      <v>255</v>
    </nc>
  </rcc>
  <rcc rId="2732" sId="1">
    <nc r="U59">
      <v>81</v>
    </nc>
  </rcc>
  <rcc rId="2733" sId="1">
    <nc r="U60">
      <v>156</v>
    </nc>
  </rcc>
  <rcc rId="2734" sId="1">
    <nc r="U61">
      <v>284</v>
    </nc>
  </rcc>
  <rcc rId="2735" sId="1">
    <nc r="U62">
      <v>108</v>
    </nc>
  </rcc>
  <rcc rId="2736" sId="1">
    <nc r="U63">
      <v>86</v>
    </nc>
  </rcc>
  <rcc rId="2737" sId="1">
    <nc r="U64">
      <v>520</v>
    </nc>
  </rcc>
  <rcc rId="2738" sId="1">
    <nc r="U65">
      <v>234</v>
    </nc>
  </rcc>
  <rcc rId="2739" sId="1">
    <nc r="U66">
      <v>93</v>
    </nc>
  </rcc>
  <rcc rId="2740" sId="1">
    <nc r="U67">
      <v>364</v>
    </nc>
  </rcc>
  <rcc rId="2741" sId="1">
    <nc r="U68">
      <v>91</v>
    </nc>
  </rcc>
  <rcc rId="2742" sId="1">
    <nc r="U69">
      <v>1310</v>
    </nc>
  </rcc>
  <rcc rId="2743" sId="1">
    <nc r="U70">
      <v>101</v>
    </nc>
  </rcc>
  <rcc rId="2744" sId="1">
    <nc r="U71">
      <v>5540</v>
    </nc>
  </rcc>
  <rcc rId="2745" sId="1">
    <nc r="U72">
      <v>369</v>
    </nc>
  </rcc>
  <rcc rId="2746" sId="1">
    <nc r="U73">
      <v>212</v>
    </nc>
  </rcc>
  <rcc rId="2747" sId="1">
    <nc r="U74">
      <v>327</v>
    </nc>
  </rcc>
  <rcc rId="2748" sId="1">
    <nc r="U75">
      <v>730</v>
    </nc>
  </rcc>
  <rcc rId="2749" sId="1">
    <nc r="U76">
      <v>105</v>
    </nc>
  </rcc>
  <rcc rId="2750" sId="1">
    <nc r="U77">
      <v>218</v>
    </nc>
  </rcc>
  <rcc rId="2751" sId="1">
    <nc r="U78">
      <v>3839</v>
    </nc>
  </rcc>
  <rcc rId="2752" sId="1">
    <nc r="U79">
      <v>2707</v>
    </nc>
  </rcc>
  <rcc rId="2753" sId="1">
    <nc r="W2">
      <v>318</v>
    </nc>
  </rcc>
  <rcc rId="2754" sId="1">
    <nc r="W3">
      <v>132</v>
    </nc>
  </rcc>
  <rcc rId="2755" sId="1">
    <nc r="W4">
      <v>116</v>
    </nc>
  </rcc>
  <rcc rId="2756" sId="1">
    <nc r="W5">
      <v>279</v>
    </nc>
  </rcc>
  <rcc rId="2757" sId="1">
    <nc r="W6">
      <v>94</v>
    </nc>
  </rcc>
  <rcc rId="2758" sId="1">
    <nc r="W7">
      <v>82</v>
    </nc>
  </rcc>
  <rcc rId="2759" sId="1">
    <nc r="W8">
      <v>337</v>
    </nc>
  </rcc>
  <rcc rId="2760" sId="1">
    <nc r="W9">
      <v>59</v>
    </nc>
  </rcc>
  <rcc rId="2761" sId="1">
    <nc r="W10">
      <v>1119</v>
    </nc>
  </rcc>
  <rcc rId="2762" sId="1">
    <nc r="W11">
      <v>111</v>
    </nc>
  </rcc>
  <rcc rId="2763" sId="1">
    <nc r="W12">
      <v>308</v>
    </nc>
  </rcc>
  <rcc rId="2764" sId="1">
    <nc r="W13">
      <v>388</v>
    </nc>
  </rcc>
  <rcc rId="2765" sId="1">
    <nc r="W14">
      <v>143</v>
    </nc>
  </rcc>
  <rcc rId="2766" sId="1">
    <nc r="W15">
      <v>90</v>
    </nc>
  </rcc>
  <rcc rId="2767" sId="1">
    <nc r="W16">
      <v>197</v>
    </nc>
  </rcc>
  <rcc rId="2768" sId="1">
    <nc r="W17">
      <v>1706</v>
    </nc>
  </rcc>
  <rcc rId="2769" sId="1">
    <nc r="W18">
      <v>3346</v>
    </nc>
  </rcc>
  <rcc rId="2770" sId="1">
    <nc r="W19">
      <v>404</v>
    </nc>
  </rcc>
  <rcc rId="2771" sId="1">
    <nc r="W20">
      <v>916</v>
    </nc>
  </rcc>
  <rcc rId="2772" sId="1">
    <nc r="W21">
      <v>361</v>
    </nc>
  </rcc>
  <rcc rId="2773" sId="1">
    <nc r="W22">
      <v>127</v>
    </nc>
  </rcc>
  <rcc rId="2774" sId="1">
    <nc r="W23">
      <v>55</v>
    </nc>
  </rcc>
  <rcc rId="2775" sId="1">
    <nc r="W24">
      <v>341</v>
    </nc>
  </rcc>
  <rcc rId="2776" sId="1">
    <nc r="W25">
      <v>68</v>
    </nc>
  </rcc>
  <rcc rId="2777" sId="1">
    <nc r="W26">
      <v>199</v>
    </nc>
  </rcc>
  <rcc rId="2778" sId="1">
    <nc r="W27">
      <v>200</v>
    </nc>
  </rcc>
  <rcc rId="2779" sId="1">
    <nc r="W28">
      <v>130</v>
    </nc>
  </rcc>
  <rcc rId="2780" sId="1">
    <nc r="W29">
      <v>288</v>
    </nc>
  </rcc>
  <rcc rId="2781" sId="1">
    <nc r="W30">
      <v>1242</v>
    </nc>
  </rcc>
  <rcc rId="2782" sId="1">
    <nc r="W31">
      <v>349</v>
    </nc>
  </rcc>
  <rcc rId="2783" sId="1">
    <nc r="W32">
      <v>118</v>
    </nc>
  </rcc>
  <rcc rId="2784" sId="1">
    <nc r="W33">
      <v>110</v>
    </nc>
  </rcc>
  <rcc rId="2785" sId="1">
    <nc r="W34">
      <v>107</v>
    </nc>
  </rcc>
  <rcc rId="2786" sId="1">
    <nc r="W35">
      <v>167</v>
    </nc>
  </rcc>
  <rcc rId="2787" sId="1">
    <nc r="W36">
      <v>120</v>
    </nc>
  </rcc>
  <rcc rId="2788" sId="1">
    <nc r="W37">
      <v>317</v>
    </nc>
  </rcc>
  <rcc rId="2789" sId="1">
    <nc r="W38">
      <v>96</v>
    </nc>
  </rcc>
  <rcc rId="2790" sId="1">
    <nc r="W39">
      <v>325</v>
    </nc>
  </rcc>
  <rcc rId="2791" sId="1">
    <nc r="W40">
      <v>413</v>
    </nc>
  </rcc>
  <rcc rId="2792" sId="1">
    <nc r="W41">
      <v>127</v>
    </nc>
  </rcc>
  <rcc rId="2793" sId="1">
    <nc r="W42">
      <v>128</v>
    </nc>
  </rcc>
  <rcc rId="2794" sId="1">
    <nc r="W43">
      <v>83</v>
    </nc>
  </rcc>
  <rcc rId="2795" sId="1">
    <nc r="W44">
      <v>1759</v>
    </nc>
  </rcc>
  <rcc rId="2796" sId="1">
    <nc r="W45">
      <v>118</v>
    </nc>
  </rcc>
  <rcc rId="2797" sId="1">
    <nc r="W46">
      <v>443</v>
    </nc>
  </rcc>
  <rcc rId="2798" sId="1">
    <nc r="W47">
      <v>204</v>
    </nc>
  </rcc>
  <rcc rId="2799" sId="1">
    <nc r="W48">
      <v>130</v>
    </nc>
  </rcc>
  <rcc rId="2800" sId="1">
    <nc r="W49">
      <v>214</v>
    </nc>
  </rcc>
  <rcc rId="2801" sId="1">
    <nc r="W50">
      <v>235</v>
    </nc>
  </rcc>
  <rcc rId="2802" sId="1">
    <nc r="W51">
      <v>70</v>
    </nc>
  </rcc>
  <rcc rId="2803" sId="1">
    <nc r="W52">
      <v>194</v>
    </nc>
  </rcc>
  <rcc rId="2804" sId="1">
    <nc r="W53">
      <v>176</v>
    </nc>
  </rcc>
  <rcc rId="2805" sId="1">
    <nc r="W54">
      <v>581</v>
    </nc>
  </rcc>
  <rcc rId="2806" sId="1">
    <nc r="W55">
      <v>180</v>
    </nc>
  </rcc>
  <rcc rId="2807" sId="1">
    <nc r="W56">
      <v>288</v>
    </nc>
  </rcc>
  <rcc rId="2808" sId="1">
    <nc r="W57">
      <v>258</v>
    </nc>
  </rcc>
  <rcc rId="2809" sId="1">
    <nc r="W58">
      <v>215</v>
    </nc>
  </rcc>
  <rcc rId="2810" sId="1">
    <nc r="W59">
      <v>88</v>
    </nc>
  </rcc>
  <rcc rId="2811" sId="1">
    <nc r="W60">
      <v>175</v>
    </nc>
  </rcc>
  <rcc rId="2812" sId="1">
    <nc r="W61">
      <v>276</v>
    </nc>
  </rcc>
  <rcc rId="2813" sId="1">
    <nc r="W62">
      <v>117</v>
    </nc>
  </rcc>
  <rcc rId="2814" sId="1">
    <nc r="W63">
      <v>93</v>
    </nc>
  </rcc>
  <rcc rId="2815" sId="1">
    <nc r="W64">
      <v>539</v>
    </nc>
  </rcc>
  <rcc rId="2816" sId="1">
    <nc r="W65">
      <v>225</v>
    </nc>
  </rcc>
  <rcc rId="2817" sId="1">
    <nc r="W66">
      <v>99</v>
    </nc>
  </rcc>
  <rcc rId="2818" sId="1">
    <nc r="W67">
      <v>365</v>
    </nc>
  </rcc>
  <rcc rId="2819" sId="1">
    <nc r="W68">
      <v>70</v>
    </nc>
  </rcc>
  <rcc rId="2820" sId="1">
    <nc r="W69">
      <v>1229</v>
    </nc>
  </rcc>
  <rcc rId="2821" sId="1">
    <nc r="W70">
      <v>109</v>
    </nc>
  </rcc>
  <rcc rId="2822" sId="1">
    <nc r="W71">
      <v>4428</v>
    </nc>
  </rcc>
  <rcc rId="2823" sId="1">
    <nc r="W72">
      <v>316</v>
    </nc>
  </rcc>
  <rcc rId="2824" sId="1">
    <nc r="W73">
      <v>209</v>
    </nc>
  </rcc>
  <rcc rId="2825" sId="1">
    <nc r="W74">
      <v>313</v>
    </nc>
  </rcc>
  <rcc rId="2826" sId="1">
    <nc r="W75">
      <v>625</v>
    </nc>
  </rcc>
  <rcc rId="2827" sId="1">
    <nc r="W76">
      <v>105</v>
    </nc>
  </rcc>
  <rcc rId="2828" sId="1">
    <nc r="W77">
      <v>205</v>
    </nc>
  </rcc>
  <rcc rId="2829" sId="1">
    <nc r="W78">
      <v>3375</v>
    </nc>
  </rcc>
  <rcc rId="2830" sId="1">
    <nc r="W79">
      <v>2459</v>
    </nc>
  </rcc>
  <rcc rId="2831" sId="1">
    <nc r="S2">
      <v>326</v>
    </nc>
  </rcc>
  <rcc rId="2832" sId="1">
    <nc r="S3">
      <v>143</v>
    </nc>
  </rcc>
  <rcc rId="2833" sId="1">
    <nc r="S4">
      <v>125</v>
    </nc>
  </rcc>
  <rcc rId="2834" sId="1">
    <nc r="S5">
      <v>290</v>
    </nc>
  </rcc>
  <rcc rId="2835" sId="1">
    <nc r="S6">
      <v>100</v>
    </nc>
  </rcc>
  <rcc rId="2836" sId="1">
    <nc r="S7">
      <v>87</v>
    </nc>
  </rcc>
  <rcc rId="2837" sId="1">
    <nc r="S8">
      <v>355</v>
    </nc>
  </rcc>
  <rcc rId="2838" sId="1">
    <nc r="S9">
      <v>65</v>
    </nc>
  </rcc>
  <rcc rId="2839" sId="1">
    <nc r="S10">
      <v>1253</v>
    </nc>
  </rcc>
  <rcc rId="2840" sId="1">
    <nc r="S11">
      <v>113</v>
    </nc>
  </rcc>
  <rcc rId="2841" sId="1">
    <nc r="S12">
      <v>335</v>
    </nc>
  </rcc>
  <rcc rId="2842" sId="1">
    <nc r="S13">
      <v>433</v>
    </nc>
  </rcc>
  <rcc rId="2843" sId="1">
    <nc r="S14">
      <v>163</v>
    </nc>
  </rcc>
  <rcc rId="2844" sId="1">
    <nc r="S15">
      <v>105</v>
    </nc>
  </rcc>
  <rcc rId="2845" sId="1">
    <nc r="S16">
      <v>200</v>
    </nc>
  </rcc>
  <rcc rId="2846" sId="1">
    <nc r="S17">
      <v>2004</v>
    </nc>
  </rcc>
  <rcc rId="2847" sId="1">
    <nc r="S18">
      <v>3954</v>
    </nc>
  </rcc>
  <rcc rId="2848" sId="1">
    <nc r="S19">
      <v>421</v>
    </nc>
  </rcc>
  <rcc rId="2849" sId="1">
    <nc r="S20">
      <v>1073</v>
    </nc>
  </rcc>
  <rcc rId="2850" sId="1">
    <nc r="S21">
      <v>360</v>
    </nc>
  </rcc>
  <rcc rId="2851" sId="1">
    <nc r="S22">
      <v>133</v>
    </nc>
  </rcc>
  <rcc rId="2852" sId="1">
    <nc r="S23">
      <v>56</v>
    </nc>
  </rcc>
  <rcc rId="2853" sId="1">
    <nc r="S24">
      <v>358</v>
    </nc>
  </rcc>
  <rcc rId="2854" sId="1">
    <nc r="S25">
      <v>71</v>
    </nc>
  </rcc>
  <rcc rId="2855" sId="1">
    <nc r="S26">
      <v>190</v>
    </nc>
  </rcc>
  <rcc rId="2856" sId="1">
    <nc r="S27">
      <v>204</v>
    </nc>
  </rcc>
  <rcc rId="2857" sId="1">
    <nc r="S28">
      <v>142</v>
    </nc>
  </rcc>
  <rcc rId="2858" sId="1">
    <nc r="S29">
      <v>296</v>
    </nc>
  </rcc>
  <rcc rId="2859" sId="1">
    <nc r="S30">
      <v>1365</v>
    </nc>
  </rcc>
  <rcc rId="2860" sId="1">
    <nc r="S31">
      <v>351</v>
    </nc>
  </rcc>
  <rcc rId="2861" sId="1">
    <nc r="S32">
      <v>120</v>
    </nc>
  </rcc>
  <rcc rId="2862" sId="1">
    <nc r="S33">
      <v>110</v>
    </nc>
  </rcc>
  <rcc rId="2863" sId="1">
    <nc r="S34">
      <v>115</v>
    </nc>
  </rcc>
  <rcc rId="2864" sId="1">
    <nc r="S35">
      <v>183</v>
    </nc>
  </rcc>
  <rcc rId="2865" sId="1">
    <nc r="S36">
      <v>120</v>
    </nc>
  </rcc>
  <rcc rId="2866" sId="1">
    <nc r="S37">
      <v>372</v>
    </nc>
  </rcc>
  <rcc rId="2867" sId="1">
    <nc r="S38">
      <v>97</v>
    </nc>
  </rcc>
  <rcc rId="2868" sId="1">
    <nc r="S39">
      <v>335</v>
    </nc>
  </rcc>
  <rcc rId="2869" sId="1">
    <nc r="S40">
      <v>438</v>
    </nc>
  </rcc>
  <rcc rId="2870" sId="1">
    <nc r="S41">
      <v>134</v>
    </nc>
  </rcc>
  <rcc rId="2871" sId="1">
    <nc r="S42">
      <v>137</v>
    </nc>
  </rcc>
  <rcc rId="2872" sId="1">
    <nc r="S43">
      <v>82</v>
    </nc>
  </rcc>
  <rcc rId="2873" sId="1">
    <nc r="S44">
      <v>1964</v>
    </nc>
  </rcc>
  <rcc rId="2874" sId="1">
    <nc r="S45">
      <v>118</v>
    </nc>
  </rcc>
  <rcc rId="2875" sId="1">
    <nc r="S46">
      <v>480</v>
    </nc>
  </rcc>
  <rcc rId="2876" sId="1">
    <nc r="S47">
      <v>223</v>
    </nc>
  </rcc>
  <rcc rId="2877" sId="1">
    <nc r="S48">
      <v>132</v>
    </nc>
  </rcc>
  <rcc rId="2878" sId="1">
    <nc r="S49">
      <v>219</v>
    </nc>
  </rcc>
  <rcc rId="2879" sId="1">
    <nc r="S50">
      <v>238</v>
    </nc>
  </rcc>
  <rcc rId="2880" sId="1">
    <nc r="S51">
      <v>71</v>
    </nc>
  </rcc>
  <rcc rId="2881" sId="1">
    <nc r="S52">
      <v>192</v>
    </nc>
  </rcc>
  <rcc rId="2882" sId="1">
    <nc r="S53">
      <v>175</v>
    </nc>
  </rcc>
  <rcc rId="2883" sId="1">
    <nc r="S54">
      <v>575</v>
    </nc>
  </rcc>
  <rcc rId="2884" sId="1">
    <nc r="S55">
      <v>180</v>
    </nc>
  </rcc>
  <rcc rId="2885" sId="1">
    <nc r="S56">
      <v>308</v>
    </nc>
  </rcc>
  <rcc rId="2886" sId="1">
    <nc r="S57">
      <v>285</v>
    </nc>
  </rcc>
  <rcc rId="2887" sId="1">
    <nc r="S58">
      <v>247</v>
    </nc>
  </rcc>
  <rcc rId="2888" sId="1">
    <nc r="S59">
      <v>84</v>
    </nc>
  </rcc>
  <rcc rId="2889" sId="1">
    <nc r="S60">
      <v>180</v>
    </nc>
  </rcc>
  <rcc rId="2890" sId="1">
    <nc r="S61">
      <v>293</v>
    </nc>
  </rcc>
  <rcc rId="2891" sId="1">
    <nc r="S62">
      <v>120</v>
    </nc>
  </rcc>
  <rcc rId="2892" sId="1">
    <nc r="S63">
      <v>93</v>
    </nc>
  </rcc>
  <rcc rId="2893" sId="1">
    <nc r="S64">
      <v>544</v>
    </nc>
  </rcc>
  <rcc rId="2894" sId="1">
    <nc r="S65">
      <v>241</v>
    </nc>
  </rcc>
  <rcc rId="2895" sId="1">
    <nc r="S66">
      <v>100</v>
    </nc>
  </rcc>
  <rcc rId="2896" sId="1">
    <nc r="S67">
      <v>359</v>
    </nc>
  </rcc>
  <rcc rId="2897" sId="1">
    <nc r="S68">
      <v>69</v>
    </nc>
  </rcc>
  <rcc rId="2898" sId="1">
    <nc r="S69">
      <v>1411</v>
    </nc>
  </rcc>
  <rcc rId="2899" sId="1">
    <nc r="S70">
      <v>109</v>
    </nc>
  </rcc>
  <rcc rId="2900" sId="1">
    <nc r="S71">
      <v>5487</v>
    </nc>
  </rcc>
  <rcc rId="2901" sId="1">
    <nc r="S72">
      <v>353</v>
    </nc>
  </rcc>
  <rcc rId="2902" sId="1">
    <nc r="S73">
      <v>226</v>
    </nc>
  </rcc>
  <rcc rId="2903" sId="1">
    <nc r="S74">
      <v>329</v>
    </nc>
  </rcc>
  <rcc rId="2904" sId="1">
    <nc r="S75">
      <v>775</v>
    </nc>
  </rcc>
  <rcc rId="2905" sId="1">
    <nc r="S76">
      <v>118</v>
    </nc>
  </rcc>
  <rcc rId="2906" sId="1">
    <nc r="S77">
      <v>230</v>
    </nc>
  </rcc>
  <rcc rId="2907" sId="1">
    <nc r="S78">
      <v>3998</v>
    </nc>
  </rcc>
  <rcc rId="2908" sId="1">
    <nc r="S79">
      <v>2861</v>
    </nc>
  </rcc>
  <rcc rId="2909" sId="1">
    <nc r="Z2">
      <v>342</v>
    </nc>
  </rcc>
  <rcc rId="2910" sId="1">
    <nc r="Z3">
      <v>67</v>
    </nc>
  </rcc>
  <rcc rId="2911" sId="1">
    <nc r="Z4">
      <v>61</v>
    </nc>
  </rcc>
  <rcc rId="2912" sId="1">
    <nc r="Z5">
      <v>225</v>
    </nc>
  </rcc>
  <rcc rId="2913" sId="1">
    <nc r="Z6">
      <v>37</v>
    </nc>
  </rcc>
  <rcc rId="2914" sId="1">
    <nc r="Z7">
      <v>19</v>
    </nc>
  </rcc>
  <rcc rId="2915" sId="1">
    <nc r="Z8">
      <v>36</v>
    </nc>
  </rcc>
  <rcc rId="2916" sId="1">
    <nc r="Z9">
      <v>59</v>
    </nc>
  </rcc>
  <rcc rId="2917" sId="1">
    <nc r="Z10">
      <v>1147</v>
    </nc>
  </rcc>
  <rcc rId="2918" sId="1">
    <nc r="Z11">
      <v>10</v>
    </nc>
  </rcc>
  <rcc rId="2919" sId="1">
    <nc r="Z12">
      <v>57</v>
    </nc>
  </rcc>
  <rcc rId="2920" sId="1">
    <nc r="Z13">
      <v>353</v>
    </nc>
  </rcc>
  <rcc rId="2921" sId="1">
    <nc r="Z14">
      <v>22</v>
    </nc>
  </rcc>
  <rcc rId="2922" sId="1">
    <nc r="Z15">
      <v>84</v>
    </nc>
  </rcc>
  <rcc rId="2923" sId="1">
    <nc r="Z16">
      <v>12</v>
    </nc>
  </rcc>
  <rcc rId="2924" sId="1">
    <nc r="Z17">
      <v>4189</v>
    </nc>
  </rcc>
  <rcc rId="2925" sId="1">
    <nc r="Z18">
      <v>2507</v>
    </nc>
  </rcc>
  <rcc rId="2926" sId="1">
    <nc r="Z19">
      <v>285</v>
    </nc>
  </rcc>
  <rcc rId="2927" sId="1">
    <nc r="Z20">
      <v>3019</v>
    </nc>
  </rcc>
  <rcc rId="2928" sId="1">
    <nc r="Z21">
      <v>11</v>
    </nc>
  </rcc>
  <rcc rId="2929" sId="1">
    <nc r="Z22">
      <v>1</v>
    </nc>
  </rcc>
  <rcc rId="2930" sId="1">
    <nc r="Z23">
      <v>47</v>
    </nc>
  </rcc>
  <rcc rId="2931" sId="1">
    <nc r="Z24">
      <v>29</v>
    </nc>
  </rcc>
  <rcc rId="2932" sId="1">
    <nc r="Z25">
      <v>45</v>
    </nc>
  </rcc>
  <rcc rId="2933" sId="1">
    <nc r="Z26">
      <v>96</v>
    </nc>
  </rcc>
  <rcc rId="2934" sId="1">
    <nc r="Z27">
      <v>31</v>
    </nc>
  </rcc>
  <rcc rId="2935" sId="1">
    <nc r="Z28">
      <v>29</v>
    </nc>
  </rcc>
  <rcc rId="2936" sId="1">
    <nc r="Z29">
      <v>205</v>
    </nc>
  </rcc>
  <rcc rId="2937" sId="1">
    <nc r="Z30">
      <v>1359</v>
    </nc>
  </rcc>
  <rcc rId="2938" sId="1">
    <nc r="Z31">
      <v>114</v>
    </nc>
  </rcc>
  <rcc rId="2939" sId="1">
    <nc r="Z32">
      <v>83</v>
    </nc>
  </rcc>
  <rcc rId="2940" sId="1">
    <nc r="Z33">
      <v>48</v>
    </nc>
  </rcc>
  <rcc rId="2941" sId="1">
    <nc r="Z34">
      <v>38</v>
    </nc>
  </rcc>
  <rcc rId="2942" sId="1">
    <nc r="Z35">
      <v>64</v>
    </nc>
  </rcc>
  <rcc rId="2943" sId="1">
    <nc r="Z36">
      <v>15</v>
    </nc>
  </rcc>
  <rcc rId="2944" sId="1">
    <nc r="Z37">
      <v>886</v>
    </nc>
  </rcc>
  <rcc rId="2945" sId="1">
    <nc r="Z38">
      <v>6</v>
    </nc>
  </rcc>
  <rcc rId="2946" sId="1">
    <nc r="Z39">
      <v>280</v>
    </nc>
  </rcc>
  <rcc rId="2947" sId="1">
    <nc r="Z40">
      <v>329</v>
    </nc>
  </rcc>
  <rcc rId="2948" sId="1">
    <nc r="Z41">
      <v>37</v>
    </nc>
  </rcc>
  <rcc rId="2949" sId="1">
    <nc r="Z42">
      <v>87</v>
    </nc>
  </rcc>
  <rcc rId="2950" sId="1">
    <nc r="Z43">
      <v>3</v>
    </nc>
  </rcc>
  <rcc rId="2951" sId="1">
    <nc r="Z44">
      <v>3106</v>
    </nc>
  </rcc>
  <rcc rId="2952" sId="1">
    <nc r="Z45">
      <v>54</v>
    </nc>
  </rcc>
  <rcc rId="2953" sId="1">
    <nc r="Z46">
      <v>64</v>
    </nc>
  </rcc>
  <rcc rId="2954" sId="1">
    <nc r="Z47">
      <v>29</v>
    </nc>
  </rcc>
  <rcc rId="2955" sId="1">
    <nc r="Z48">
      <v>40</v>
    </nc>
  </rcc>
  <rcc rId="2956" sId="1">
    <nc r="Z49">
      <v>71</v>
    </nc>
  </rcc>
  <rcc rId="2957" sId="1">
    <nc r="Z50">
      <v>82</v>
    </nc>
  </rcc>
  <rcc rId="2958" sId="1">
    <nc r="Z51">
      <v>10</v>
    </nc>
  </rcc>
  <rcc rId="2959" sId="1">
    <nc r="Z52">
      <v>119</v>
    </nc>
  </rcc>
  <rcc rId="2960" sId="1">
    <nc r="Z53">
      <v>48</v>
    </nc>
  </rcc>
  <rcc rId="2961" sId="1">
    <nc r="Z54">
      <v>362</v>
    </nc>
  </rcc>
  <rcc rId="2962" sId="1">
    <nc r="Z55">
      <v>34</v>
    </nc>
  </rcc>
  <rcc rId="2963" sId="1">
    <nc r="Z56">
      <v>39</v>
    </nc>
  </rcc>
  <rcc rId="2964" sId="1">
    <nc r="Z57">
      <v>24</v>
    </nc>
  </rcc>
  <rcc rId="2965" sId="1">
    <nc r="Z58">
      <v>16</v>
    </nc>
  </rcc>
  <rcc rId="2966" sId="1">
    <nc r="Z59">
      <v>13</v>
    </nc>
  </rcc>
  <rcc rId="2967" sId="1">
    <nc r="Z60">
      <v>24</v>
    </nc>
  </rcc>
  <rcc rId="2968" sId="1">
    <nc r="Z61">
      <v>42</v>
    </nc>
  </rcc>
  <rcc rId="2969" sId="1">
    <nc r="Z62">
      <v>29</v>
    </nc>
  </rcc>
  <rcc rId="2970" sId="1">
    <nc r="Z63">
      <v>25</v>
    </nc>
  </rcc>
  <rcc rId="2971" sId="1">
    <nc r="Z64">
      <v>389</v>
    </nc>
  </rcc>
  <rcc rId="2972" sId="1">
    <nc r="Z65">
      <v>609</v>
    </nc>
  </rcc>
  <rcc rId="2973" sId="1">
    <nc r="Z66">
      <v>29</v>
    </nc>
  </rcc>
  <rcc rId="2974" sId="1">
    <nc r="Z67">
      <v>99</v>
    </nc>
  </rcc>
  <rcc rId="2975" sId="1">
    <nc r="Z68">
      <v>71</v>
    </nc>
  </rcc>
  <rcc rId="2976" sId="1">
    <nc r="Z69">
      <v>2262</v>
    </nc>
  </rcc>
  <rcc rId="2977" sId="1">
    <nc r="Z70">
      <v>37</v>
    </nc>
  </rcc>
  <rcc rId="2978" sId="1">
    <nc r="Z71">
      <v>7698</v>
    </nc>
  </rcc>
  <rcc rId="2979" sId="1">
    <nc r="Z72">
      <v>26</v>
    </nc>
  </rcc>
  <rcc rId="2980" sId="1">
    <nc r="Z73">
      <v>49</v>
    </nc>
  </rcc>
  <rcc rId="2981" sId="1">
    <nc r="Z74">
      <v>437</v>
    </nc>
  </rcc>
  <rcc rId="2982" sId="1">
    <nc r="Z75">
      <v>207</v>
    </nc>
  </rcc>
  <rcc rId="2983" sId="1">
    <nc r="Z76">
      <v>24</v>
    </nc>
  </rcc>
  <rcc rId="2984" sId="1">
    <nc r="Z77">
      <v>32</v>
    </nc>
  </rcc>
  <rcc rId="2985" sId="1">
    <nc r="Z78">
      <v>4383</v>
    </nc>
  </rcc>
  <rcc rId="2986" sId="1">
    <nc r="Z79">
      <v>4653</v>
    </nc>
  </rcc>
  <rcc rId="2987" sId="1">
    <oc r="A89" t="inlineStr">
      <is>
        <t>Fonte: SIPNI/DATASUS, em 02 de outubro de 2023.*</t>
      </is>
    </oc>
    <nc r="A89" t="inlineStr">
      <is>
        <t>Fonte: SIPNI/DATASUS, em 01 de dezembro de 2023.*</t>
      </is>
    </nc>
  </rcc>
  <rcc rId="2988" sId="1">
    <oc r="A90" t="inlineStr">
      <is>
        <r>
          <t xml:space="preserve"> Vacina e Confia, em 08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novembro de 2023.**</t>
        </r>
      </is>
    </oc>
    <nc r="A90" t="inlineStr">
      <is>
        <r>
          <t xml:space="preserve"> Vacina e Confia, em 01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dezembro de 2023.**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9" sId="3">
    <nc r="G2">
      <v>289</v>
    </nc>
  </rcc>
  <rcc rId="2990" sId="3">
    <nc r="G3">
      <v>127</v>
    </nc>
  </rcc>
  <rcc rId="2991" sId="3">
    <nc r="G4">
      <v>127</v>
    </nc>
  </rcc>
  <rcc rId="2992" sId="3">
    <nc r="G5">
      <v>263</v>
    </nc>
  </rcc>
  <rcc rId="2993" sId="3">
    <nc r="G6">
      <v>86</v>
    </nc>
  </rcc>
  <rcc rId="2994" sId="3">
    <nc r="G7">
      <v>68</v>
    </nc>
  </rcc>
  <rcc rId="2995" sId="3">
    <nc r="G8">
      <v>347</v>
    </nc>
  </rcc>
  <rcc rId="2996" sId="3">
    <nc r="G9">
      <v>72</v>
    </nc>
  </rcc>
  <rcc rId="2997" sId="3">
    <nc r="G10">
      <v>1265</v>
    </nc>
  </rcc>
  <rcc rId="2998" sId="3">
    <nc r="G11">
      <v>116</v>
    </nc>
  </rcc>
  <rcc rId="2999" sId="3">
    <nc r="G12">
      <v>313</v>
    </nc>
  </rcc>
  <rcc rId="3000" sId="3">
    <nc r="G13">
      <v>436</v>
    </nc>
  </rcc>
  <rcc rId="3001" sId="3">
    <nc r="G14">
      <v>178</v>
    </nc>
  </rcc>
  <rcc rId="3002" sId="3">
    <nc r="G15">
      <v>112</v>
    </nc>
  </rcc>
  <rcc rId="3003" sId="3">
    <nc r="G16">
      <v>209</v>
    </nc>
  </rcc>
  <rcc rId="3004" sId="3">
    <nc r="G17">
      <v>1968</v>
    </nc>
  </rcc>
  <rcc rId="3005" sId="3">
    <nc r="G18">
      <v>3987</v>
    </nc>
  </rcc>
  <rcc rId="3006" sId="3">
    <nc r="G19">
      <v>395</v>
    </nc>
  </rcc>
  <rcc rId="3007" sId="3">
    <nc r="G20">
      <v>987</v>
    </nc>
  </rcc>
  <rcc rId="3008" sId="3">
    <nc r="G21">
      <v>346</v>
    </nc>
  </rcc>
  <rcc rId="3009" sId="3">
    <nc r="G22">
      <v>117</v>
    </nc>
  </rcc>
  <rcc rId="3010" sId="3">
    <nc r="G23">
      <v>59</v>
    </nc>
  </rcc>
  <rcc rId="3011" sId="3">
    <nc r="G24">
      <v>379</v>
    </nc>
  </rcc>
  <rcc rId="3012" sId="3">
    <nc r="G25">
      <v>71</v>
    </nc>
  </rcc>
  <rcc rId="3013" sId="3">
    <nc r="G26">
      <v>215</v>
    </nc>
  </rcc>
  <rcc rId="3014" sId="3">
    <nc r="G27">
      <v>198</v>
    </nc>
  </rcc>
  <rcc rId="3015" sId="3">
    <nc r="G28">
      <v>123</v>
    </nc>
  </rcc>
  <rcc rId="3016" sId="3">
    <nc r="G29">
      <v>321</v>
    </nc>
  </rcc>
  <rcc rId="3017" sId="3">
    <nc r="G30">
      <v>1314</v>
    </nc>
  </rcc>
  <rcc rId="3018" sId="3">
    <nc r="G31">
      <v>334</v>
    </nc>
  </rcc>
  <rcc rId="3019" sId="3">
    <nc r="G32">
      <v>119</v>
    </nc>
  </rcc>
  <rcc rId="3020" sId="3">
    <nc r="G33">
      <v>102</v>
    </nc>
  </rcc>
  <rcc rId="3021" sId="3">
    <nc r="G34">
      <v>100</v>
    </nc>
  </rcc>
  <rcc rId="3022" sId="3">
    <nc r="G35">
      <v>147</v>
    </nc>
  </rcc>
  <rcc rId="3023" sId="3">
    <nc r="G36">
      <v>116</v>
    </nc>
  </rcc>
  <rcc rId="3024" sId="3">
    <nc r="G37">
      <v>412</v>
    </nc>
  </rcc>
  <rcc rId="3025" sId="3">
    <nc r="G38">
      <v>93</v>
    </nc>
  </rcc>
  <rcc rId="3026" sId="3">
    <nc r="G39">
      <v>321</v>
    </nc>
  </rcc>
  <rcc rId="3027" sId="3">
    <nc r="G40">
      <v>446</v>
    </nc>
  </rcc>
  <rcc rId="3028" sId="3">
    <nc r="G41">
      <v>122</v>
    </nc>
  </rcc>
  <rcc rId="3029" sId="3">
    <nc r="G42">
      <v>137</v>
    </nc>
  </rcc>
  <rcc rId="3030" sId="3">
    <nc r="G43">
      <v>83</v>
    </nc>
  </rcc>
  <rcc rId="3031" sId="3">
    <nc r="G44">
      <v>1875</v>
    </nc>
  </rcc>
  <rcc rId="3032" sId="3">
    <nc r="G45">
      <v>123</v>
    </nc>
  </rcc>
  <rcc rId="3033" sId="3">
    <nc r="G46">
      <v>446</v>
    </nc>
  </rcc>
  <rcc rId="3034" sId="3">
    <nc r="G47">
      <v>194</v>
    </nc>
  </rcc>
  <rcc rId="3035" sId="3">
    <nc r="G48">
      <v>110</v>
    </nc>
  </rcc>
  <rcc rId="3036" sId="3">
    <nc r="G49">
      <v>212</v>
    </nc>
  </rcc>
  <rcc rId="3037" sId="3">
    <nc r="G50">
      <v>229</v>
    </nc>
  </rcc>
  <rcc rId="3038" sId="3">
    <nc r="G51">
      <v>63</v>
    </nc>
  </rcc>
  <rcc rId="3039" sId="3">
    <nc r="G52">
      <v>196</v>
    </nc>
  </rcc>
  <rcc rId="3040" sId="3">
    <nc r="G53">
      <v>157</v>
    </nc>
  </rcc>
  <rcc rId="3041" sId="3">
    <nc r="G54">
      <v>549</v>
    </nc>
  </rcc>
  <rcc rId="3042" sId="3">
    <nc r="G55">
      <v>194</v>
    </nc>
  </rcc>
  <rcc rId="3043" sId="3">
    <nc r="G56">
      <v>303</v>
    </nc>
  </rcc>
  <rcc rId="3044" sId="3">
    <nc r="G57">
      <v>261</v>
    </nc>
  </rcc>
  <rcc rId="3045" sId="3">
    <nc r="G58">
      <v>243</v>
    </nc>
  </rcc>
  <rcc rId="3046" sId="3">
    <nc r="G59">
      <v>76</v>
    </nc>
  </rcc>
  <rcc rId="3047" sId="3">
    <nc r="G60">
      <v>158</v>
    </nc>
  </rcc>
  <rcc rId="3048" sId="3">
    <nc r="G61">
      <v>258</v>
    </nc>
  </rcc>
  <rcc rId="3049" sId="3">
    <nc r="G62">
      <v>112</v>
    </nc>
  </rcc>
  <rcc rId="3050" sId="3">
    <nc r="G63">
      <v>83</v>
    </nc>
  </rcc>
  <rcc rId="3051" sId="3">
    <nc r="G64">
      <v>525</v>
    </nc>
  </rcc>
  <rcc rId="3052" sId="3">
    <nc r="G65">
      <v>221</v>
    </nc>
  </rcc>
  <rcc rId="3053" sId="3">
    <nc r="G66">
      <v>87</v>
    </nc>
  </rcc>
  <rcc rId="3054" sId="3">
    <nc r="G67">
      <v>354</v>
    </nc>
  </rcc>
  <rcc rId="3055" sId="3">
    <nc r="G68">
      <v>94</v>
    </nc>
  </rcc>
  <rcc rId="3056" sId="3">
    <nc r="G69">
      <v>1306</v>
    </nc>
  </rcc>
  <rcc rId="3057" sId="3">
    <nc r="G70">
      <v>95</v>
    </nc>
  </rcc>
  <rcc rId="3058" sId="3">
    <nc r="G71">
      <v>5778</v>
    </nc>
  </rcc>
  <rcc rId="3059" sId="3">
    <nc r="G72">
      <v>345</v>
    </nc>
  </rcc>
  <rcc rId="3060" sId="3">
    <nc r="G73">
      <v>214</v>
    </nc>
  </rcc>
  <rcc rId="3061" sId="3">
    <nc r="G74">
      <v>305</v>
    </nc>
  </rcc>
  <rcc rId="3062" sId="3">
    <nc r="G75">
      <v>808</v>
    </nc>
  </rcc>
  <rcc rId="3063" sId="3">
    <nc r="G76">
      <v>100</v>
    </nc>
  </rcc>
  <rcc rId="3064" sId="3">
    <nc r="G77">
      <v>215</v>
    </nc>
  </rcc>
  <rcc rId="3065" sId="3">
    <nc r="G78">
      <v>3858</v>
    </nc>
  </rcc>
  <rcc rId="3066" sId="3">
    <nc r="G79">
      <v>2573</v>
    </nc>
  </rcc>
  <rcc rId="3067" sId="3">
    <nc r="I2">
      <v>272</v>
    </nc>
  </rcc>
  <rcc rId="3068" sId="3">
    <nc r="I3">
      <v>121</v>
    </nc>
  </rcc>
  <rcc rId="3069" sId="3">
    <nc r="I4">
      <v>118</v>
    </nc>
  </rcc>
  <rcc rId="3070" sId="3">
    <nc r="I5">
      <v>249</v>
    </nc>
  </rcc>
  <rcc rId="3071" sId="3">
    <nc r="I6">
      <v>79</v>
    </nc>
  </rcc>
  <rcc rId="3072" sId="3">
    <nc r="I7">
      <v>67</v>
    </nc>
  </rcc>
  <rcc rId="3073" sId="3">
    <nc r="I8">
      <v>332</v>
    </nc>
  </rcc>
  <rcc rId="3074" sId="3">
    <nc r="I9">
      <v>69</v>
    </nc>
  </rcc>
  <rcc rId="3075" sId="3">
    <nc r="I10">
      <v>1194</v>
    </nc>
  </rcc>
  <rcc rId="3076" sId="3">
    <nc r="I11">
      <v>107</v>
    </nc>
  </rcc>
  <rcc rId="3077" sId="3">
    <nc r="I12">
      <v>289</v>
    </nc>
  </rcc>
  <rcc rId="3078" sId="3">
    <nc r="I13">
      <v>411</v>
    </nc>
  </rcc>
  <rcc rId="3079" sId="3">
    <nc r="I14">
      <v>138</v>
    </nc>
  </rcc>
  <rcc rId="3080" sId="3">
    <nc r="I15">
      <v>109</v>
    </nc>
  </rcc>
  <rcc rId="3081" sId="3">
    <nc r="I16">
      <v>208</v>
    </nc>
  </rcc>
  <rcc rId="3082" sId="3">
    <nc r="I17">
      <v>1772</v>
    </nc>
  </rcc>
  <rcc rId="3083" sId="3">
    <nc r="I18">
      <v>3822</v>
    </nc>
  </rcc>
  <rcc rId="3084" sId="3">
    <nc r="I19">
      <v>368</v>
    </nc>
  </rcc>
  <rcc rId="3085" sId="3">
    <nc r="I20">
      <v>811</v>
    </nc>
  </rcc>
  <rcc rId="3086" sId="3">
    <nc r="I21">
      <v>347</v>
    </nc>
  </rcc>
  <rcc rId="3087" sId="3">
    <nc r="I22">
      <v>94</v>
    </nc>
  </rcc>
  <rcc rId="3088" sId="3">
    <nc r="I23">
      <v>59</v>
    </nc>
  </rcc>
  <rcc rId="3089" sId="3">
    <nc r="I24">
      <v>350</v>
    </nc>
  </rcc>
  <rcc rId="3090" sId="3">
    <nc r="I25">
      <v>62</v>
    </nc>
  </rcc>
  <rcc rId="3091" sId="3">
    <nc r="I26">
      <v>196</v>
    </nc>
  </rcc>
  <rcc rId="3092" sId="3">
    <nc r="I27">
      <v>196</v>
    </nc>
  </rcc>
  <rcc rId="3093" sId="3">
    <nc r="I28">
      <v>116</v>
    </nc>
  </rcc>
  <rcc rId="3094" sId="3">
    <nc r="I29">
      <v>320</v>
    </nc>
  </rcc>
  <rcc rId="3095" sId="3">
    <nc r="I30">
      <v>1210</v>
    </nc>
  </rcc>
  <rcc rId="3096" sId="3">
    <nc r="I31">
      <v>283</v>
    </nc>
  </rcc>
  <rcc rId="3097" sId="3">
    <nc r="I32">
      <v>119</v>
    </nc>
  </rcc>
  <rcc rId="3098" sId="3">
    <nc r="I33">
      <v>87</v>
    </nc>
  </rcc>
  <rcc rId="3099" sId="3">
    <nc r="I34">
      <v>97</v>
    </nc>
  </rcc>
  <rcc rId="3100" sId="3">
    <nc r="I35">
      <v>127</v>
    </nc>
  </rcc>
  <rcc rId="3101" sId="3">
    <nc r="I36">
      <v>116</v>
    </nc>
  </rcc>
  <rcc rId="3102" sId="3">
    <nc r="I37">
      <v>399</v>
    </nc>
  </rcc>
  <rcc rId="3103" sId="3">
    <nc r="I38">
      <v>92</v>
    </nc>
  </rcc>
  <rcc rId="3104" sId="3">
    <nc r="I39">
      <v>309</v>
    </nc>
  </rcc>
  <rcc rId="3105" sId="3">
    <nc r="I40">
      <v>376</v>
    </nc>
  </rcc>
  <rcc rId="3106" sId="3">
    <nc r="I41">
      <v>120</v>
    </nc>
  </rcc>
  <rcc rId="3107" sId="3">
    <nc r="I42">
      <v>132</v>
    </nc>
  </rcc>
  <rcc rId="3108" sId="3">
    <nc r="I43">
      <v>79</v>
    </nc>
  </rcc>
  <rcc rId="3109" sId="3">
    <nc r="I44">
      <v>1765</v>
    </nc>
  </rcc>
  <rcc rId="3110" sId="3">
    <nc r="I45">
      <v>114</v>
    </nc>
  </rcc>
  <rcc rId="3111" sId="3">
    <nc r="I46">
      <v>416</v>
    </nc>
  </rcc>
  <rcc rId="3112" sId="3">
    <nc r="I47">
      <v>162</v>
    </nc>
  </rcc>
  <rcc rId="3113" sId="3">
    <nc r="I48">
      <v>105</v>
    </nc>
  </rcc>
  <rcc rId="3114" sId="3">
    <nc r="I49">
      <v>195</v>
    </nc>
  </rcc>
  <rcc rId="3115" sId="3">
    <nc r="I50">
      <v>215</v>
    </nc>
  </rcc>
  <rcc rId="3116" sId="3">
    <nc r="I51">
      <v>63</v>
    </nc>
  </rcc>
  <rcc rId="3117" sId="3">
    <nc r="I52">
      <v>182</v>
    </nc>
  </rcc>
  <rcc rId="3118" sId="3">
    <nc r="I53">
      <v>156</v>
    </nc>
  </rcc>
  <rcc rId="3119" sId="3">
    <nc r="I54">
      <v>541</v>
    </nc>
  </rcc>
  <rcc rId="3120" sId="3">
    <nc r="I55">
      <v>186</v>
    </nc>
  </rcc>
  <rcc rId="3121" sId="3">
    <nc r="I56">
      <v>294</v>
    </nc>
  </rcc>
  <rcc rId="3122" sId="3">
    <nc r="I57">
      <v>259</v>
    </nc>
  </rcc>
  <rcc rId="3123" sId="3">
    <nc r="I58">
      <v>232</v>
    </nc>
  </rcc>
  <rcc rId="3124" sId="3">
    <nc r="I59">
      <v>77</v>
    </nc>
  </rcc>
  <rcc rId="3125" sId="3">
    <nc r="I60">
      <v>153</v>
    </nc>
  </rcc>
  <rcc rId="3126" sId="3">
    <nc r="I61">
      <v>247</v>
    </nc>
  </rcc>
  <rcc rId="3127" sId="3">
    <nc r="I62">
      <v>100</v>
    </nc>
  </rcc>
  <rcc rId="3128" sId="3">
    <nc r="I63">
      <v>79</v>
    </nc>
  </rcc>
  <rcc rId="3129" sId="3">
    <nc r="I64">
      <v>493</v>
    </nc>
  </rcc>
  <rcc rId="3130" sId="3">
    <nc r="I65">
      <v>222</v>
    </nc>
  </rcc>
  <rcc rId="3131" sId="3">
    <nc r="I66">
      <v>87</v>
    </nc>
  </rcc>
  <rcc rId="3132" sId="3">
    <nc r="I67">
      <v>345</v>
    </nc>
  </rcc>
  <rcc rId="3133" sId="3">
    <nc r="I68">
      <v>94</v>
    </nc>
  </rcc>
  <rcc rId="3134" sId="3">
    <nc r="I69">
      <v>1197</v>
    </nc>
  </rcc>
  <rcc rId="3135" sId="3">
    <nc r="I70">
      <v>92</v>
    </nc>
  </rcc>
  <rcc rId="3136" sId="3">
    <nc r="I71">
      <v>5634</v>
    </nc>
  </rcc>
  <rcc rId="3137" sId="3">
    <nc r="I72">
      <v>304</v>
    </nc>
  </rcc>
  <rcc rId="3138" sId="3">
    <nc r="I73">
      <v>202</v>
    </nc>
  </rcc>
  <rcc rId="3139" sId="3">
    <nc r="I74">
      <v>275</v>
    </nc>
  </rcc>
  <rcc rId="3140" sId="3">
    <nc r="I75">
      <v>781</v>
    </nc>
  </rcc>
  <rcc rId="3141" sId="3">
    <nc r="I76">
      <v>101</v>
    </nc>
  </rcc>
  <rcc rId="3142" sId="3">
    <nc r="I77">
      <v>200</v>
    </nc>
  </rcc>
  <rcc rId="3143" sId="3">
    <nc r="I78">
      <v>3392</v>
    </nc>
  </rcc>
  <rcc rId="3144" sId="3">
    <nc r="I79">
      <v>2374</v>
    </nc>
  </rcc>
  <rcc rId="3145" sId="3">
    <nc r="K2">
      <v>300</v>
    </nc>
  </rcc>
  <rcc rId="3146" sId="3">
    <nc r="K3">
      <v>90</v>
    </nc>
  </rcc>
  <rcc rId="3147" sId="3">
    <nc r="K4">
      <v>91</v>
    </nc>
  </rcc>
  <rcc rId="3148" sId="3">
    <nc r="K5">
      <v>239</v>
    </nc>
  </rcc>
  <rcc rId="3149" sId="3">
    <nc r="K6">
      <v>131</v>
    </nc>
  </rcc>
  <rcc rId="3150" sId="3">
    <nc r="K7">
      <v>85</v>
    </nc>
  </rcc>
  <rcc rId="3151" sId="3">
    <nc r="K8">
      <v>290</v>
    </nc>
  </rcc>
  <rcc rId="3152" sId="3">
    <nc r="K9">
      <v>0</v>
    </nc>
  </rcc>
  <rcc rId="3153" sId="3">
    <nc r="K10">
      <v>885</v>
    </nc>
  </rcc>
  <rcc rId="3154" sId="3">
    <nc r="K11">
      <v>110</v>
    </nc>
  </rcc>
  <rcc rId="3155" sId="3">
    <nc r="K12">
      <v>215</v>
    </nc>
  </rcc>
  <rcc rId="3156" sId="3">
    <nc r="K13">
      <v>336</v>
    </nc>
  </rcc>
  <rcc rId="3157" sId="3">
    <nc r="K14">
      <v>99</v>
    </nc>
  </rcc>
  <rcc rId="3158" sId="3">
    <nc r="K15">
      <v>88</v>
    </nc>
  </rcc>
  <rcc rId="3159" sId="3">
    <nc r="K16">
      <v>180</v>
    </nc>
  </rcc>
  <rcc rId="3160" sId="3">
    <nc r="K17">
      <v>1535</v>
    </nc>
  </rcc>
  <rcc rId="3161" sId="3">
    <nc r="K18">
      <v>3298</v>
    </nc>
  </rcc>
  <rcc rId="3162" sId="3">
    <nc r="K19">
      <v>334</v>
    </nc>
  </rcc>
  <rcc rId="3163" sId="3">
    <nc r="K20">
      <v>882</v>
    </nc>
  </rcc>
  <rcc rId="3164" sId="3">
    <nc r="K21">
      <v>287</v>
    </nc>
  </rcc>
  <rcc rId="3165" sId="3">
    <nc r="K22">
      <v>99</v>
    </nc>
  </rcc>
  <rcc rId="3166" sId="3">
    <nc r="K23">
      <v>39</v>
    </nc>
  </rcc>
  <rcc rId="3167" sId="3">
    <nc r="K24">
      <v>331</v>
    </nc>
  </rcc>
  <rcc rId="3168" sId="3">
    <nc r="K25">
      <v>67</v>
    </nc>
  </rcc>
  <rcc rId="3169" sId="3">
    <nc r="K26">
      <v>187</v>
    </nc>
  </rcc>
  <rcc rId="3170" sId="3">
    <nc r="K27">
      <v>154</v>
    </nc>
  </rcc>
  <rcc rId="3171" sId="3">
    <nc r="K28">
      <v>97</v>
    </nc>
  </rcc>
  <rcc rId="3172" sId="3">
    <nc r="K29">
      <v>237</v>
    </nc>
  </rcc>
  <rcc rId="3173" sId="3">
    <nc r="K30">
      <v>967</v>
    </nc>
  </rcc>
  <rcc rId="3174" sId="3">
    <nc r="K31">
      <v>264</v>
    </nc>
  </rcc>
  <rcc rId="3175" sId="3">
    <nc r="K32">
      <v>121</v>
    </nc>
  </rcc>
  <rcc rId="3176" sId="3">
    <nc r="K33">
      <v>96</v>
    </nc>
  </rcc>
  <rcc rId="3177" sId="3">
    <nc r="K34">
      <v>94</v>
    </nc>
  </rcc>
  <rcc rId="3178" sId="3">
    <nc r="K35">
      <v>159</v>
    </nc>
  </rcc>
  <rcc rId="3179" sId="3">
    <nc r="K36">
      <v>96</v>
    </nc>
  </rcc>
  <rcc rId="3180" sId="3">
    <nc r="K37">
      <v>238</v>
    </nc>
  </rcc>
  <rcc rId="3181" sId="3">
    <nc r="K38">
      <v>85</v>
    </nc>
  </rcc>
  <rcc rId="3182" sId="3">
    <nc r="K39">
      <v>270</v>
    </nc>
  </rcc>
  <rcc rId="3183" sId="3">
    <nc r="K40">
      <v>311</v>
    </nc>
  </rcc>
  <rcc rId="3184" sId="3">
    <nc r="K41">
      <v>117</v>
    </nc>
  </rcc>
  <rcc rId="3185" sId="3">
    <nc r="K42">
      <v>88</v>
    </nc>
  </rcc>
  <rcc rId="3186" sId="3">
    <nc r="K43">
      <v>94</v>
    </nc>
  </rcc>
  <rcc rId="3187" sId="3">
    <nc r="K44">
      <v>1355</v>
    </nc>
  </rcc>
  <rcc rId="3188" sId="3">
    <nc r="K45">
      <v>106</v>
    </nc>
  </rcc>
  <rcc rId="3189" sId="3">
    <nc r="K46">
      <v>344</v>
    </nc>
  </rcc>
  <rcc rId="3190" sId="3">
    <nc r="K47">
      <v>154</v>
    </nc>
  </rcc>
  <rcc rId="3191" sId="3">
    <nc r="K48">
      <v>119</v>
    </nc>
  </rcc>
  <rcc rId="3192" sId="3">
    <nc r="K49">
      <v>164</v>
    </nc>
  </rcc>
  <rcc rId="3193" sId="3">
    <nc r="K50">
      <v>183</v>
    </nc>
  </rcc>
  <rcc rId="3194" sId="3">
    <nc r="K51">
      <v>48</v>
    </nc>
  </rcc>
  <rcc rId="3195" sId="3">
    <nc r="K52">
      <v>197</v>
    </nc>
  </rcc>
  <rcc rId="3196" sId="3">
    <nc r="K53">
      <v>143</v>
    </nc>
  </rcc>
  <rcc rId="3197" sId="3">
    <nc r="K54">
      <v>444</v>
    </nc>
  </rcc>
  <rcc rId="3198" sId="3">
    <nc r="K55">
      <v>153</v>
    </nc>
  </rcc>
  <rcc rId="3199" sId="3">
    <nc r="K56">
      <v>259</v>
    </nc>
  </rcc>
  <rcc rId="3200" sId="3">
    <nc r="K57">
      <v>207</v>
    </nc>
  </rcc>
  <rcc rId="3201" sId="3">
    <nc r="K58">
      <v>189</v>
    </nc>
  </rcc>
  <rcc rId="3202" sId="3">
    <nc r="K59">
      <v>76</v>
    </nc>
  </rcc>
  <rcc rId="3203" sId="3">
    <nc r="K60">
      <v>170</v>
    </nc>
  </rcc>
  <rcc rId="3204" sId="3">
    <nc r="K61">
      <v>208</v>
    </nc>
  </rcc>
  <rcc rId="3205" sId="3">
    <nc r="K62">
      <v>109</v>
    </nc>
  </rcc>
  <rcc rId="3206" sId="3">
    <nc r="K63">
      <v>62</v>
    </nc>
  </rcc>
  <rcc rId="3207" sId="3">
    <nc r="K64">
      <v>412</v>
    </nc>
  </rcc>
  <rcc rId="3208" sId="3">
    <nc r="K65">
      <v>161</v>
    </nc>
  </rcc>
  <rcc rId="3209" sId="3">
    <nc r="K66">
      <v>73</v>
    </nc>
  </rcc>
  <rcc rId="3210" sId="3">
    <nc r="K67">
      <v>273</v>
    </nc>
  </rcc>
  <rcc rId="3211" sId="3">
    <nc r="K68">
      <v>72</v>
    </nc>
  </rcc>
  <rcc rId="3212" sId="3">
    <nc r="K69">
      <v>1049</v>
    </nc>
  </rcc>
  <rcc rId="3213" sId="3">
    <nc r="K70">
      <v>98</v>
    </nc>
  </rcc>
  <rcc rId="3214" sId="3">
    <nc r="K71">
      <v>4073</v>
    </nc>
  </rcc>
  <rcc rId="3215" sId="3">
    <nc r="K72">
      <v>241</v>
    </nc>
  </rcc>
  <rcc rId="3216" sId="3">
    <nc r="K73">
      <v>199</v>
    </nc>
  </rcc>
  <rcc rId="3217" sId="3">
    <nc r="K74">
      <v>212</v>
    </nc>
  </rcc>
  <rcc rId="3218" sId="3">
    <nc r="K75">
      <v>561</v>
    </nc>
  </rcc>
  <rcc rId="3219" sId="3">
    <nc r="K76">
      <v>97</v>
    </nc>
  </rcc>
  <rcc rId="3220" sId="3">
    <nc r="K77">
      <v>161</v>
    </nc>
  </rcc>
  <rcc rId="3221" sId="3">
    <nc r="K78">
      <v>3187</v>
    </nc>
  </rcc>
  <rcc rId="3222" sId="3">
    <nc r="K79">
      <v>2177</v>
    </nc>
  </rcc>
  <rcc rId="3223" sId="3">
    <nc r="M2">
      <v>319</v>
    </nc>
  </rcc>
  <rcc rId="3224" sId="3">
    <nc r="M3">
      <v>135</v>
    </nc>
  </rcc>
  <rcc rId="3225" sId="3">
    <nc r="M4">
      <v>118</v>
    </nc>
  </rcc>
  <rcc rId="3226" sId="3">
    <nc r="M5">
      <v>279</v>
    </nc>
  </rcc>
  <rcc rId="3227" sId="3">
    <nc r="M6">
      <v>93</v>
    </nc>
  </rcc>
  <rcc rId="3228" sId="3">
    <nc r="M7">
      <v>87</v>
    </nc>
  </rcc>
  <rcc rId="3229" sId="3">
    <nc r="M8">
      <v>326</v>
    </nc>
  </rcc>
  <rcc rId="3230" sId="3">
    <nc r="M9">
      <v>68</v>
    </nc>
  </rcc>
  <rcc rId="3231" sId="3">
    <nc r="M10">
      <v>1146</v>
    </nc>
  </rcc>
  <rcc rId="3232" sId="3">
    <nc r="M11">
      <v>109</v>
    </nc>
  </rcc>
  <rcc rId="3233" sId="3">
    <nc r="M12">
      <v>320</v>
    </nc>
  </rcc>
  <rcc rId="3234" sId="3">
    <nc r="M13">
      <v>405</v>
    </nc>
  </rcc>
  <rcc rId="3235" sId="3">
    <nc r="M14">
      <v>153</v>
    </nc>
  </rcc>
  <rcc rId="3236" sId="3">
    <nc r="M15">
      <v>101</v>
    </nc>
  </rcc>
  <rcc rId="3237" sId="3">
    <nc r="M16">
      <v>194</v>
    </nc>
  </rcc>
  <rcc rId="3238" sId="3">
    <nc r="M17">
      <v>1891</v>
    </nc>
  </rcc>
  <rcc rId="3239" sId="3">
    <nc r="M18">
      <v>3641</v>
    </nc>
  </rcc>
  <rcc rId="3240" sId="3">
    <nc r="M19">
      <v>397</v>
    </nc>
  </rcc>
  <rcc rId="3241" sId="3">
    <nc r="M20">
      <v>998</v>
    </nc>
  </rcc>
  <rcc rId="3242" sId="3">
    <nc r="M21">
      <v>339</v>
    </nc>
  </rcc>
  <rcc rId="3243" sId="3">
    <nc r="M22">
      <v>104</v>
    </nc>
  </rcc>
  <rcc rId="3244" sId="3">
    <nc r="M23">
      <v>54</v>
    </nc>
  </rcc>
  <rcc rId="3245" sId="3">
    <nc r="M24">
      <v>349</v>
    </nc>
  </rcc>
  <rcc rId="3246" sId="3">
    <nc r="M25">
      <v>67</v>
    </nc>
  </rcc>
  <rcc rId="3247" sId="3">
    <nc r="M26">
      <v>193</v>
    </nc>
  </rcc>
  <rcc rId="3248" sId="3">
    <nc r="M27">
      <v>194</v>
    </nc>
  </rcc>
  <rcc rId="3249" sId="3">
    <nc r="M28">
      <v>133</v>
    </nc>
  </rcc>
  <rcc rId="3250" sId="3">
    <nc r="M29">
      <v>299</v>
    </nc>
  </rcc>
  <rcc rId="3251" sId="3">
    <nc r="M30">
      <v>1192</v>
    </nc>
  </rcc>
  <rcc rId="3252" sId="3">
    <nc r="M31">
      <v>341</v>
    </nc>
  </rcc>
  <rcc rId="3253" sId="3">
    <nc r="M32">
      <v>115</v>
    </nc>
  </rcc>
  <rcc rId="3254" sId="3">
    <nc r="M33">
      <v>99</v>
    </nc>
  </rcc>
  <rcc rId="3255" sId="3">
    <nc r="M34">
      <v>111</v>
    </nc>
  </rcc>
  <rcc rId="3256" sId="3">
    <nc r="M35">
      <v>156</v>
    </nc>
  </rcc>
  <rcc rId="3257" sId="3">
    <nc r="M36">
      <v>115</v>
    </nc>
  </rcc>
  <rcc rId="3258" sId="3">
    <nc r="M37">
      <v>372</v>
    </nc>
  </rcc>
  <rcc rId="3259" sId="3">
    <nc r="M38">
      <v>90</v>
    </nc>
  </rcc>
  <rcc rId="3260" sId="3">
    <nc r="M39">
      <v>313</v>
    </nc>
  </rcc>
  <rcc rId="3261" sId="3">
    <nc r="M40">
      <v>419</v>
    </nc>
  </rcc>
  <rcc rId="3262" sId="3">
    <nc r="M41">
      <v>129</v>
    </nc>
  </rcc>
  <rcc rId="3263" sId="3">
    <nc r="M42">
      <v>137</v>
    </nc>
  </rcc>
  <rcc rId="3264" sId="3">
    <nc r="M43">
      <v>83</v>
    </nc>
  </rcc>
  <rcc rId="3265" sId="3">
    <nc r="M44">
      <v>1843</v>
    </nc>
  </rcc>
  <rcc rId="3266" sId="3">
    <nc r="M45">
      <v>118</v>
    </nc>
  </rcc>
  <rcc rId="3267" sId="3">
    <nc r="M46">
      <v>464</v>
    </nc>
  </rcc>
  <rcc rId="3268" sId="3">
    <nc r="M47">
      <v>224</v>
    </nc>
  </rcc>
  <rcc rId="3269" sId="3">
    <nc r="M48">
      <v>125</v>
    </nc>
  </rcc>
  <rcc rId="3270" sId="3">
    <nc r="M49">
      <v>205</v>
    </nc>
  </rcc>
  <rcc rId="3271" sId="3">
    <nc r="M50">
      <v>231</v>
    </nc>
  </rcc>
  <rcc rId="3272" sId="3">
    <nc r="M51">
      <v>71</v>
    </nc>
  </rcc>
  <rcc rId="3273" sId="3">
    <nc r="M52">
      <v>204</v>
    </nc>
  </rcc>
  <rcc rId="3274" sId="3">
    <nc r="M53">
      <v>170</v>
    </nc>
  </rcc>
  <rcc rId="3275" sId="3">
    <nc r="M54">
      <v>557</v>
    </nc>
  </rcc>
  <rcc rId="3276" sId="3">
    <nc r="M55">
      <v>173</v>
    </nc>
  </rcc>
  <rcc rId="3277" sId="3">
    <nc r="M56">
      <v>292</v>
    </nc>
  </rcc>
  <rcc rId="3278" sId="3">
    <nc r="M57">
      <v>256</v>
    </nc>
  </rcc>
  <rcc rId="3279" sId="3">
    <nc r="M58">
      <v>223</v>
    </nc>
  </rcc>
  <rcc rId="3280" sId="3">
    <nc r="M59">
      <v>91</v>
    </nc>
  </rcc>
  <rcc rId="3281" sId="3">
    <nc r="M60">
      <v>176</v>
    </nc>
  </rcc>
  <rcc rId="3282" sId="3">
    <nc r="M61">
      <v>273</v>
    </nc>
  </rcc>
  <rcc rId="3283" sId="3">
    <nc r="M62">
      <v>109</v>
    </nc>
  </rcc>
  <rcc rId="3284" sId="3">
    <nc r="M63">
      <v>91</v>
    </nc>
  </rcc>
  <rcc rId="3285" sId="3">
    <nc r="M64">
      <v>525</v>
    </nc>
  </rcc>
  <rcc rId="3286" sId="3">
    <nc r="M65">
      <v>224</v>
    </nc>
  </rcc>
  <rcc rId="3287" sId="3">
    <nc r="M66">
      <v>91</v>
    </nc>
  </rcc>
  <rcc rId="3288" sId="3">
    <nc r="M67">
      <v>357</v>
    </nc>
  </rcc>
  <rcc rId="3289" sId="3">
    <nc r="M68">
      <v>64</v>
    </nc>
  </rcc>
  <rcc rId="3290" sId="3">
    <nc r="M69">
      <v>1309</v>
    </nc>
  </rcc>
  <rcc rId="3291" sId="3">
    <nc r="M70">
      <v>108</v>
    </nc>
  </rcc>
  <rcc rId="3292" sId="3">
    <nc r="M71">
      <v>5178</v>
    </nc>
  </rcc>
  <rcc rId="3293" sId="3">
    <nc r="M72">
      <v>313</v>
    </nc>
  </rcc>
  <rcc rId="3294" sId="3">
    <nc r="M73">
      <v>217</v>
    </nc>
  </rcc>
  <rcc rId="3295" sId="3">
    <nc r="M74">
      <v>318</v>
    </nc>
  </rcc>
  <rcc rId="3296" sId="3">
    <nc r="M75">
      <v>718</v>
    </nc>
  </rcc>
  <rcc rId="3297" sId="3">
    <nc r="M76">
      <v>113</v>
    </nc>
  </rcc>
  <rcc rId="3298" sId="3">
    <nc r="M77">
      <v>196</v>
    </nc>
  </rcc>
  <rcc rId="3299" sId="3">
    <nc r="M78">
      <v>3793</v>
    </nc>
  </rcc>
  <rcc rId="3300" sId="3">
    <nc r="M79">
      <v>2824</v>
    </nc>
  </rcc>
  <rcc rId="3301" sId="3">
    <nc r="O2">
      <v>289</v>
    </nc>
  </rcc>
  <rcc rId="3302" sId="3">
    <nc r="O3">
      <v>70</v>
    </nc>
  </rcc>
  <rcc rId="3303" sId="3">
    <nc r="O4">
      <v>87</v>
    </nc>
  </rcc>
  <rcc rId="3304" sId="3">
    <nc r="O5">
      <v>225</v>
    </nc>
  </rcc>
  <rcc rId="3305" sId="3">
    <nc r="O6">
      <v>113</v>
    </nc>
  </rcc>
  <rcc rId="3306" sId="3">
    <nc r="O7">
      <v>81</v>
    </nc>
  </rcc>
  <rcc rId="3307" sId="3">
    <nc r="O8">
      <v>293</v>
    </nc>
  </rcc>
  <rcc rId="3308" sId="3">
    <nc r="O9">
      <v>35</v>
    </nc>
  </rcc>
  <rcc rId="3309" sId="3">
    <nc r="O10">
      <v>782</v>
    </nc>
  </rcc>
  <rcc rId="3310" sId="3">
    <nc r="O11">
      <v>110</v>
    </nc>
  </rcc>
  <rcc rId="3311" sId="3">
    <nc r="O12">
      <v>252</v>
    </nc>
  </rcc>
  <rcc rId="3312" sId="3">
    <nc r="O13">
      <v>305</v>
    </nc>
  </rcc>
  <rcc rId="3313" sId="3">
    <nc r="O14">
      <v>117</v>
    </nc>
  </rcc>
  <rcc rId="3314" sId="3">
    <nc r="O15">
      <v>95</v>
    </nc>
  </rcc>
  <rcc rId="3315" sId="3">
    <nc r="O16">
      <v>166</v>
    </nc>
  </rcc>
  <rcc rId="3316" sId="3">
    <nc r="O17">
      <v>1513</v>
    </nc>
  </rcc>
  <rcc rId="3317" sId="3">
    <nc r="O18">
      <v>2891</v>
    </nc>
  </rcc>
  <rcc rId="3318" sId="3">
    <nc r="O19">
      <v>296</v>
    </nc>
  </rcc>
  <rcc rId="3319" sId="3">
    <nc r="O20">
      <v>777</v>
    </nc>
  </rcc>
  <rcc rId="3320" sId="3">
    <nc r="O21">
      <v>260</v>
    </nc>
  </rcc>
  <rcc rId="3321" sId="3">
    <nc r="O22">
      <v>94</v>
    </nc>
  </rcc>
  <rcc rId="3322" sId="3">
    <nc r="O23">
      <v>39</v>
    </nc>
  </rcc>
  <rcc rId="3323" sId="3">
    <nc r="O24">
      <v>327</v>
    </nc>
  </rcc>
  <rcc rId="3324" sId="3">
    <nc r="O25">
      <v>63</v>
    </nc>
  </rcc>
  <rcc rId="3325" sId="3">
    <nc r="O26">
      <v>185</v>
    </nc>
  </rcc>
  <rcc rId="3326" sId="3">
    <nc r="O27">
      <v>144</v>
    </nc>
  </rcc>
  <rcc rId="3327" sId="3">
    <nc r="O28">
      <v>93</v>
    </nc>
  </rcc>
  <rcc rId="3328" sId="3">
    <nc r="O29">
      <v>168</v>
    </nc>
  </rcc>
  <rcc rId="3329" sId="3">
    <nc r="O30">
      <v>912</v>
    </nc>
  </rcc>
  <rcc rId="3330" sId="3">
    <nc r="O31">
      <v>236</v>
    </nc>
  </rcc>
  <rcc rId="3331" sId="3">
    <nc r="O32">
      <v>106</v>
    </nc>
  </rcc>
  <rcc rId="3332" sId="3">
    <nc r="O33">
      <v>90</v>
    </nc>
  </rcc>
  <rcc rId="3333" sId="3">
    <nc r="O34">
      <v>93</v>
    </nc>
  </rcc>
  <rcc rId="3334" sId="3">
    <nc r="O35">
      <v>138</v>
    </nc>
  </rcc>
  <rcc rId="3335" sId="3">
    <nc r="O36">
      <v>98</v>
    </nc>
  </rcc>
  <rcc rId="3336" sId="3">
    <nc r="O37">
      <v>303</v>
    </nc>
  </rcc>
  <rcc rId="3337" sId="3">
    <nc r="O38">
      <v>84</v>
    </nc>
  </rcc>
  <rcc rId="3338" sId="3">
    <nc r="O39">
      <v>247</v>
    </nc>
  </rcc>
  <rcc rId="3339" sId="3">
    <nc r="O40">
      <v>305</v>
    </nc>
  </rcc>
  <rcc rId="3340" sId="3">
    <nc r="O41">
      <v>116</v>
    </nc>
  </rcc>
  <rcc rId="3341" sId="3">
    <nc r="O42">
      <v>105</v>
    </nc>
  </rcc>
  <rcc rId="3342" sId="3">
    <nc r="O43">
      <v>92</v>
    </nc>
  </rcc>
  <rcc rId="3343" sId="3">
    <nc r="O44">
      <v>1273</v>
    </nc>
  </rcc>
  <rcc rId="3344" sId="3">
    <nc r="O45">
      <v>96</v>
    </nc>
  </rcc>
  <rcc rId="3345" sId="3">
    <nc r="O46">
      <v>334</v>
    </nc>
  </rcc>
  <rcc rId="3346" sId="3">
    <nc r="O47">
      <v>147</v>
    </nc>
  </rcc>
  <rcc rId="3347" sId="3">
    <nc r="O48">
      <v>107</v>
    </nc>
  </rcc>
  <rcc rId="3348" sId="3">
    <nc r="O49">
      <v>139</v>
    </nc>
  </rcc>
  <rcc rId="3349" sId="3">
    <nc r="O50">
      <v>181</v>
    </nc>
  </rcc>
  <rcc rId="3350" sId="3">
    <nc r="O51">
      <v>51</v>
    </nc>
  </rcc>
  <rcc rId="3351" sId="3">
    <nc r="O52">
      <v>199</v>
    </nc>
  </rcc>
  <rcc rId="3352" sId="3">
    <nc r="O53">
      <v>130</v>
    </nc>
  </rcc>
  <rcc rId="3353" sId="3">
    <nc r="O54">
      <v>418</v>
    </nc>
  </rcc>
  <rcc rId="3354" sId="3">
    <nc r="O55">
      <v>145</v>
    </nc>
  </rcc>
  <rcc rId="3355" sId="3">
    <nc r="O56">
      <v>247</v>
    </nc>
  </rcc>
  <rcc rId="3356" sId="3">
    <nc r="O57">
      <v>203</v>
    </nc>
  </rcc>
  <rcc rId="3357" sId="3">
    <nc r="O58">
      <v>177</v>
    </nc>
  </rcc>
  <rcc rId="3358" sId="3">
    <nc r="O59">
      <v>69</v>
    </nc>
  </rcc>
  <rcc rId="3359" sId="3">
    <nc r="O60">
      <v>167</v>
    </nc>
  </rcc>
  <rcc rId="3360" sId="3">
    <nc r="O61">
      <v>197</v>
    </nc>
  </rcc>
  <rcc rId="3361" sId="3">
    <nc r="O62">
      <v>97</v>
    </nc>
  </rcc>
  <rcc rId="3362" sId="3">
    <nc r="O63">
      <v>65</v>
    </nc>
  </rcc>
  <rcc rId="3363" sId="3">
    <nc r="O64">
      <v>417</v>
    </nc>
  </rcc>
  <rcc rId="3364" sId="3">
    <nc r="O65">
      <v>164</v>
    </nc>
  </rcc>
  <rcc rId="3365" sId="3">
    <nc r="O66">
      <v>61</v>
    </nc>
  </rcc>
  <rcc rId="3366" sId="3">
    <nc r="O67">
      <v>267</v>
    </nc>
  </rcc>
  <rcc rId="3367" sId="3">
    <nc r="O68">
      <v>68</v>
    </nc>
  </rcc>
  <rcc rId="3368" sId="3">
    <nc r="O69">
      <v>1028</v>
    </nc>
  </rcc>
  <rcc rId="3369" sId="3">
    <nc r="O70">
      <v>89</v>
    </nc>
  </rcc>
  <rcc rId="3370" sId="3">
    <nc r="O71">
      <v>4038</v>
    </nc>
  </rcc>
  <rcc rId="3371" sId="3">
    <nc r="O72">
      <v>225</v>
    </nc>
  </rcc>
  <rcc rId="3372" sId="3">
    <nc r="O73">
      <v>183</v>
    </nc>
  </rcc>
  <rcc rId="3373" sId="3">
    <nc r="O74">
      <v>205</v>
    </nc>
  </rcc>
  <rcc rId="3374" sId="3">
    <nc r="O75">
      <v>494</v>
    </nc>
  </rcc>
  <rcc rId="3375" sId="3">
    <nc r="O76">
      <v>91</v>
    </nc>
  </rcc>
  <rcc rId="3376" sId="3">
    <nc r="O77">
      <v>141</v>
    </nc>
  </rcc>
  <rcc rId="3377" sId="3">
    <nc r="O78">
      <v>2854</v>
    </nc>
  </rcc>
  <rcc rId="3378" sId="3">
    <nc r="O79">
      <v>2126</v>
    </nc>
  </rcc>
  <rcc rId="3379" sId="3">
    <nc r="Q2">
      <v>305</v>
    </nc>
  </rcc>
  <rcc rId="3380" sId="3">
    <nc r="Q3">
      <v>139</v>
    </nc>
  </rcc>
  <rcc rId="3381" sId="3">
    <nc r="Q4">
      <v>118</v>
    </nc>
  </rcc>
  <rcc rId="3382" sId="3">
    <nc r="Q5">
      <v>278</v>
    </nc>
  </rcc>
  <rcc rId="3383" sId="3">
    <nc r="Q6">
      <v>97</v>
    </nc>
  </rcc>
  <rcc rId="3384" sId="3">
    <nc r="Q7">
      <v>89</v>
    </nc>
  </rcc>
  <rcc rId="3385" sId="3">
    <nc r="Q8">
      <v>332</v>
    </nc>
  </rcc>
  <rcc rId="3386" sId="3">
    <nc r="Q9">
      <v>62</v>
    </nc>
  </rcc>
  <rcc rId="3387" sId="3">
    <nc r="Q10">
      <v>1191</v>
    </nc>
  </rcc>
  <rcc rId="3388" sId="3">
    <nc r="Q11">
      <v>112</v>
    </nc>
  </rcc>
  <rcc rId="3389" sId="3">
    <nc r="Q12">
      <v>313</v>
    </nc>
  </rcc>
  <rcc rId="3390" sId="3">
    <nc r="Q13">
      <v>422</v>
    </nc>
  </rcc>
  <rcc rId="3391" sId="3">
    <nc r="Q14">
      <v>147</v>
    </nc>
  </rcc>
  <rcc rId="3392" sId="3">
    <nc r="Q15">
      <v>107</v>
    </nc>
  </rcc>
  <rcc rId="3393" sId="3">
    <nc r="Q16">
      <v>196</v>
    </nc>
  </rcc>
  <rcc rId="3394" sId="3">
    <nc r="Q17">
      <v>1900</v>
    </nc>
  </rcc>
  <rcc rId="3395" sId="3">
    <nc r="Q18">
      <v>3792</v>
    </nc>
  </rcc>
  <rcc rId="3396" sId="3">
    <nc r="Q19">
      <v>401</v>
    </nc>
  </rcc>
  <rcc rId="3397" sId="3">
    <nc r="Q20">
      <v>1007</v>
    </nc>
  </rcc>
  <rcc rId="3398" sId="3">
    <nc r="Q21">
      <v>329</v>
    </nc>
  </rcc>
  <rcc rId="3399" sId="3">
    <nc r="Q22">
      <v>121</v>
    </nc>
  </rcc>
  <rcc rId="3400" sId="3">
    <nc r="Q23">
      <v>57</v>
    </nc>
  </rcc>
  <rcc rId="3401" sId="3">
    <nc r="Q24">
      <v>345</v>
    </nc>
  </rcc>
  <rcc rId="3402" sId="3">
    <nc r="Q25">
      <v>72</v>
    </nc>
  </rcc>
  <rcc rId="3403" sId="3">
    <nc r="Q26">
      <v>197</v>
    </nc>
  </rcc>
  <rcc rId="3404" sId="3">
    <nc r="Q27">
      <v>189</v>
    </nc>
  </rcc>
  <rcc rId="3405" sId="3">
    <nc r="Q28">
      <v>134</v>
    </nc>
  </rcc>
  <rcc rId="3406" sId="3">
    <nc r="Q29">
      <v>293</v>
    </nc>
  </rcc>
  <rcc rId="3407" sId="3">
    <nc r="Q30">
      <v>1262</v>
    </nc>
  </rcc>
  <rcc rId="3408" sId="3">
    <nc r="Q31">
      <v>338</v>
    </nc>
  </rcc>
  <rcc rId="3409" sId="3">
    <nc r="Q32">
      <v>115</v>
    </nc>
  </rcc>
  <rcc rId="3410" sId="3">
    <nc r="Q33">
      <v>106</v>
    </nc>
  </rcc>
  <rcc rId="3411" sId="3">
    <nc r="Q34">
      <v>106</v>
    </nc>
  </rcc>
  <rcc rId="3412" sId="3">
    <nc r="Q35">
      <v>169</v>
    </nc>
  </rcc>
  <rcc rId="3413" sId="3">
    <nc r="Q36">
      <v>114</v>
    </nc>
  </rcc>
  <rcc rId="3414" sId="3">
    <nc r="Q37">
      <v>343</v>
    </nc>
  </rcc>
  <rcc rId="3415" sId="3">
    <nc r="Q38">
      <v>85</v>
    </nc>
  </rcc>
  <rcc rId="3416" sId="3">
    <nc r="Q39">
      <v>312</v>
    </nc>
  </rcc>
  <rcc rId="3417" sId="3">
    <nc r="Q40">
      <v>403</v>
    </nc>
  </rcc>
  <rcc rId="3418" sId="3">
    <nc r="Q41">
      <v>126</v>
    </nc>
  </rcc>
  <rcc rId="3419" sId="3">
    <nc r="Q42">
      <v>130</v>
    </nc>
  </rcc>
  <rcc rId="3420" sId="3">
    <nc r="Q43">
      <v>83</v>
    </nc>
  </rcc>
  <rcc rId="3421" sId="3">
    <nc r="Q44">
      <v>1765</v>
    </nc>
  </rcc>
  <rcc rId="3422" sId="3">
    <nc r="Q45">
      <v>114</v>
    </nc>
  </rcc>
  <rcc rId="3423" sId="3">
    <nc r="Q46">
      <v>461</v>
    </nc>
  </rcc>
  <rcc rId="3424" sId="3">
    <nc r="Q47">
      <v>221</v>
    </nc>
  </rcc>
  <rcc rId="3425" sId="3">
    <nc r="Q48">
      <v>126</v>
    </nc>
  </rcc>
  <rcc rId="3426" sId="3">
    <nc r="Q49">
      <v>209</v>
    </nc>
  </rcc>
  <rcc rId="3427" sId="3">
    <nc r="Q50">
      <v>234</v>
    </nc>
  </rcc>
  <rcc rId="3428" sId="3">
    <nc r="Q51">
      <v>72</v>
    </nc>
  </rcc>
  <rcc rId="3429" sId="3">
    <nc r="Q52">
      <v>193</v>
    </nc>
  </rcc>
  <rcc rId="3430" sId="3">
    <nc r="Q53">
      <v>172</v>
    </nc>
  </rcc>
  <rcc rId="3431" sId="3">
    <nc r="Q54">
      <v>535</v>
    </nc>
  </rcc>
  <rcc rId="3432" sId="3">
    <nc r="Q55">
      <v>174</v>
    </nc>
  </rcc>
  <rcc rId="3433" sId="3">
    <nc r="Q56">
      <v>290</v>
    </nc>
  </rcc>
  <rcc rId="3434" sId="3">
    <nc r="Q57">
      <v>261</v>
    </nc>
  </rcc>
  <rcc rId="3435" sId="3">
    <nc r="Q58">
      <v>227</v>
    </nc>
  </rcc>
  <rcc rId="3436" sId="3">
    <nc r="Q59">
      <v>83</v>
    </nc>
  </rcc>
  <rcc rId="3437" sId="3">
    <nc r="Q60">
      <v>171</v>
    </nc>
  </rcc>
  <rcc rId="3438" sId="3">
    <nc r="Q61">
      <v>267</v>
    </nc>
  </rcc>
  <rcc rId="3439" sId="3">
    <nc r="Q62">
      <v>109</v>
    </nc>
  </rcc>
  <rcc rId="3440" sId="3">
    <nc r="Q63">
      <v>87</v>
    </nc>
  </rcc>
  <rcc rId="3441" sId="3">
    <nc r="Q64">
      <v>530</v>
    </nc>
  </rcc>
  <rcc rId="3442" sId="3">
    <nc r="Q65">
      <v>225</v>
    </nc>
  </rcc>
  <rcc rId="3443" sId="3">
    <nc r="Q66">
      <v>91</v>
    </nc>
  </rcc>
  <rcc rId="3444" sId="3">
    <nc r="Q67">
      <v>353</v>
    </nc>
  </rcc>
  <rcc rId="3445" sId="3">
    <nc r="Q68">
      <v>69</v>
    </nc>
  </rcc>
  <rcc rId="3446" sId="3">
    <nc r="Q69">
      <v>1339</v>
    </nc>
  </rcc>
  <rcc rId="3447" sId="3">
    <nc r="Q70">
      <v>112</v>
    </nc>
  </rcc>
  <rcc rId="3448" sId="3">
    <nc r="Q71">
      <v>5159</v>
    </nc>
  </rcc>
  <rcc rId="3449" sId="3">
    <nc r="Q72">
      <v>351</v>
    </nc>
  </rcc>
  <rcc rId="3450" sId="3">
    <nc r="Q73">
      <v>226</v>
    </nc>
  </rcc>
  <rcc rId="3451" sId="3">
    <nc r="Q74">
      <v>315</v>
    </nc>
  </rcc>
  <rcc rId="3452" sId="3">
    <nc r="Q75">
      <v>710</v>
    </nc>
  </rcc>
  <rcc rId="3453" sId="3">
    <nc r="Q76">
      <v>118</v>
    </nc>
  </rcc>
  <rcc rId="3454" sId="3">
    <nc r="Q77">
      <v>209</v>
    </nc>
  </rcc>
  <rcc rId="3455" sId="3">
    <nc r="Q78">
      <v>3778</v>
    </nc>
  </rcc>
  <rcc rId="3456" sId="3">
    <nc r="Q79">
      <v>2803</v>
    </nc>
  </rcc>
  <rcc rId="3457" sId="3">
    <nc r="S2">
      <v>267</v>
    </nc>
  </rcc>
  <rcc rId="3458" sId="3">
    <nc r="S3">
      <v>81</v>
    </nc>
  </rcc>
  <rcc rId="3459" sId="3">
    <nc r="S4">
      <v>85</v>
    </nc>
  </rcc>
  <rcc rId="3460" sId="3">
    <nc r="S5">
      <v>241</v>
    </nc>
  </rcc>
  <rcc rId="3461" sId="3">
    <nc r="S6">
      <v>127</v>
    </nc>
  </rcc>
  <rcc rId="3462" sId="3">
    <nc r="S7">
      <v>86</v>
    </nc>
  </rcc>
  <rcc rId="3463" sId="3">
    <nc r="S8">
      <v>304</v>
    </nc>
  </rcc>
  <rcc rId="3464" sId="3">
    <nc r="S9">
      <v>32</v>
    </nc>
  </rcc>
  <rcc rId="3465" sId="3">
    <nc r="S10">
      <v>889</v>
    </nc>
  </rcc>
  <rcc rId="3466" sId="3">
    <nc r="S11">
      <v>110</v>
    </nc>
  </rcc>
  <rcc rId="3467" sId="3">
    <nc r="S12">
      <v>267</v>
    </nc>
  </rcc>
  <rcc rId="3468" sId="3">
    <nc r="S13">
      <v>325</v>
    </nc>
  </rcc>
  <rcc rId="3469" sId="3">
    <nc r="S14">
      <v>114</v>
    </nc>
  </rcc>
  <rcc rId="3470" sId="3">
    <nc r="S15">
      <v>104</v>
    </nc>
  </rcc>
  <rcc rId="3471" sId="3">
    <nc r="S16">
      <v>174</v>
    </nc>
  </rcc>
  <rcc rId="3472" sId="3">
    <nc r="S17">
      <v>1500</v>
    </nc>
  </rcc>
  <rcc rId="3473" sId="3">
    <nc r="S18">
      <v>3228</v>
    </nc>
  </rcc>
  <rcc rId="3474" sId="3">
    <nc r="S19">
      <v>305</v>
    </nc>
  </rcc>
  <rcc rId="3475" sId="3">
    <nc r="S20">
      <v>769</v>
    </nc>
  </rcc>
  <rcc rId="3476" sId="3">
    <nc r="S21">
      <v>261</v>
    </nc>
  </rcc>
  <rcc rId="3477" sId="3">
    <nc r="S22">
      <v>88</v>
    </nc>
  </rcc>
  <rcc rId="3478" sId="3">
    <nc r="S23">
      <v>41</v>
    </nc>
  </rcc>
  <rcc rId="3479" sId="3">
    <nc r="S24">
      <v>343</v>
    </nc>
  </rcc>
  <rcc rId="3480" sId="3">
    <nc r="S25">
      <v>62</v>
    </nc>
  </rcc>
  <rcc rId="3481" sId="3">
    <nc r="S26">
      <v>188</v>
    </nc>
  </rcc>
  <rcc rId="3482" sId="3">
    <nc r="S27">
      <v>148</v>
    </nc>
  </rcc>
  <rcc rId="3483" sId="3">
    <nc r="S28">
      <v>99</v>
    </nc>
  </rcc>
  <rcc rId="3484" sId="3">
    <nc r="S29">
      <v>160</v>
    </nc>
  </rcc>
  <rcc rId="3485" sId="3">
    <nc r="S30">
      <v>1042</v>
    </nc>
  </rcc>
  <rcc rId="3486" sId="3">
    <nc r="S31">
      <v>227</v>
    </nc>
  </rcc>
  <rcc rId="3487" sId="3">
    <nc r="S32">
      <v>112</v>
    </nc>
  </rcc>
  <rcc rId="3488" sId="3">
    <nc r="S33">
      <v>83</v>
    </nc>
  </rcc>
  <rcc rId="3489" sId="3">
    <nc r="S34">
      <v>91</v>
    </nc>
  </rcc>
  <rcc rId="3490" sId="3">
    <nc r="S35">
      <v>150</v>
    </nc>
  </rcc>
  <rcc rId="3491" sId="3">
    <nc r="S36">
      <v>103</v>
    </nc>
  </rcc>
  <rcc rId="3492" sId="3">
    <nc r="S37">
      <v>295</v>
    </nc>
  </rcc>
  <rcc rId="3493" sId="3">
    <nc r="S38">
      <v>79</v>
    </nc>
  </rcc>
  <rcc rId="3494" sId="3">
    <nc r="S39">
      <v>258</v>
    </nc>
  </rcc>
  <rcc rId="3495" sId="3">
    <nc r="S40">
      <v>299</v>
    </nc>
  </rcc>
  <rcc rId="3496" sId="3">
    <nc r="S41">
      <v>118</v>
    </nc>
  </rcc>
  <rcc rId="3497" sId="3">
    <nc r="S42">
      <v>108</v>
    </nc>
  </rcc>
  <rcc rId="3498" sId="3">
    <nc r="S43">
      <v>88</v>
    </nc>
  </rcc>
  <rcc rId="3499" sId="3">
    <nc r="S44">
      <v>1335</v>
    </nc>
  </rcc>
  <rcc rId="3500" sId="3">
    <nc r="S45">
      <v>96</v>
    </nc>
  </rcc>
  <rcc rId="3501" sId="3">
    <nc r="S46">
      <v>370</v>
    </nc>
  </rcc>
  <rcc rId="3502" sId="3">
    <nc r="S47">
      <v>133</v>
    </nc>
  </rcc>
  <rcc rId="3503" sId="3">
    <nc r="S48">
      <v>114</v>
    </nc>
  </rcc>
  <rcc rId="3504" sId="3">
    <nc r="S49">
      <v>144</v>
    </nc>
  </rcc>
  <rcc rId="3505" sId="3">
    <nc r="S50">
      <v>190</v>
    </nc>
  </rcc>
  <rcc rId="3506" sId="3">
    <nc r="S51">
      <v>48</v>
    </nc>
  </rcc>
  <rcc rId="3507" sId="3">
    <nc r="S52">
      <v>192</v>
    </nc>
  </rcc>
  <rcc rId="3508" sId="3">
    <nc r="S53">
      <v>137</v>
    </nc>
  </rcc>
  <rcc rId="3509" sId="3">
    <nc r="S54">
      <v>428</v>
    </nc>
  </rcc>
  <rcc rId="3510" sId="3">
    <nc r="S55">
      <v>149</v>
    </nc>
  </rcc>
  <rcc rId="3511" sId="3">
    <nc r="S56">
      <v>277</v>
    </nc>
  </rcc>
  <rcc rId="3512" sId="3">
    <nc r="S57">
      <v>210</v>
    </nc>
  </rcc>
  <rcc rId="3513" sId="3">
    <nc r="S58">
      <v>192</v>
    </nc>
  </rcc>
  <rcc rId="3514" sId="3">
    <nc r="S59">
      <v>67</v>
    </nc>
  </rcc>
  <rcc rId="3515" sId="3">
    <nc r="S60">
      <v>175</v>
    </nc>
  </rcc>
  <rcc rId="3516" sId="3">
    <nc r="S61">
      <v>193</v>
    </nc>
  </rcc>
  <rcc rId="3517" sId="3">
    <nc r="S62">
      <v>107</v>
    </nc>
  </rcc>
  <rcc rId="3518" sId="3">
    <nc r="S63">
      <v>64</v>
    </nc>
  </rcc>
  <rcc rId="3519" sId="3">
    <nc r="S64">
      <v>420</v>
    </nc>
  </rcc>
  <rcc rId="3520" sId="3">
    <nc r="S65">
      <v>172</v>
    </nc>
  </rcc>
  <rcc rId="3521" sId="3">
    <nc r="S66">
      <v>64</v>
    </nc>
  </rcc>
  <rcc rId="3522" sId="3">
    <nc r="S67">
      <v>265</v>
    </nc>
  </rcc>
  <rcc rId="3523" sId="3">
    <nc r="S68">
      <v>72</v>
    </nc>
  </rcc>
  <rcc rId="3524" sId="3">
    <nc r="S69">
      <v>1074</v>
    </nc>
  </rcc>
  <rcc rId="3525" sId="3">
    <nc r="S70">
      <v>94</v>
    </nc>
  </rcc>
  <rcc rId="3526" sId="3">
    <nc r="S71">
      <v>4219</v>
    </nc>
  </rcc>
  <rcc rId="3527" sId="3">
    <nc r="S72">
      <v>211</v>
    </nc>
  </rcc>
  <rcc rId="3528" sId="3">
    <nc r="S73">
      <v>210</v>
    </nc>
  </rcc>
  <rcc rId="3529" sId="3">
    <nc r="S74">
      <v>209</v>
    </nc>
  </rcc>
  <rcc rId="3530" sId="3">
    <nc r="S75">
      <v>522</v>
    </nc>
  </rcc>
  <rcc rId="3531" sId="3">
    <nc r="S76">
      <v>96</v>
    </nc>
  </rcc>
  <rcc rId="3532" sId="3">
    <nc r="S77">
      <v>150</v>
    </nc>
  </rcc>
  <rcc rId="3533" sId="3">
    <nc r="S78">
      <v>2895</v>
    </nc>
  </rcc>
  <rcc rId="3534" sId="3">
    <nc r="S79">
      <v>2262</v>
    </nc>
  </rcc>
  <rcc rId="3535" sId="3">
    <nc r="U2">
      <v>335</v>
    </nc>
  </rcc>
  <rcc rId="3536" sId="3">
    <nc r="U3">
      <v>133</v>
    </nc>
  </rcc>
  <rcc rId="3537" sId="3">
    <nc r="U4">
      <v>116</v>
    </nc>
  </rcc>
  <rcc rId="3538" sId="3">
    <nc r="U5">
      <v>279</v>
    </nc>
  </rcc>
  <rcc rId="3539" sId="3">
    <nc r="U6">
      <v>95</v>
    </nc>
  </rcc>
  <rcc rId="3540" sId="3">
    <nc r="U7">
      <v>82</v>
    </nc>
  </rcc>
  <rcc rId="3541" sId="3">
    <nc r="U8">
      <v>319</v>
    </nc>
  </rcc>
  <rcc rId="3542" sId="3">
    <nc r="U9">
      <v>56</v>
    </nc>
  </rcc>
  <rcc rId="3543" sId="3">
    <nc r="U10">
      <v>1125</v>
    </nc>
  </rcc>
  <rcc rId="3544" sId="3">
    <nc r="U11">
      <v>115</v>
    </nc>
  </rcc>
  <rcc rId="3545" sId="3">
    <nc r="U12">
      <v>308</v>
    </nc>
  </rcc>
  <rcc rId="3546" sId="3">
    <nc r="U13">
      <v>377</v>
    </nc>
  </rcc>
  <rcc rId="3547" sId="3">
    <nc r="U14">
      <v>145</v>
    </nc>
  </rcc>
  <rcc rId="3548" sId="3">
    <nc r="U15">
      <v>96</v>
    </nc>
  </rcc>
  <rcc rId="3549" sId="3">
    <nc r="U16">
      <v>192</v>
    </nc>
  </rcc>
  <rcc rId="3550" sId="3">
    <nc r="U17">
      <v>1716</v>
    </nc>
  </rcc>
  <rcc rId="3551" sId="3">
    <nc r="U18">
      <v>3298</v>
    </nc>
  </rcc>
  <rcc rId="3552" sId="3">
    <nc r="U19">
      <v>415</v>
    </nc>
  </rcc>
  <rcc rId="3553" sId="3">
    <nc r="U20">
      <v>937</v>
    </nc>
  </rcc>
  <rcc rId="3554" sId="3">
    <nc r="U21">
      <v>332</v>
    </nc>
  </rcc>
  <rcc rId="3555" sId="3">
    <nc r="U22">
      <v>124</v>
    </nc>
  </rcc>
  <rcc rId="3556" sId="3">
    <nc r="U23">
      <v>54</v>
    </nc>
  </rcc>
  <rcc rId="3557" sId="3">
    <nc r="U24">
      <v>336</v>
    </nc>
  </rcc>
  <rcc rId="3558" sId="3">
    <nc r="U25">
      <v>62</v>
    </nc>
  </rcc>
  <rcc rId="3559" sId="3">
    <nc r="U26">
      <v>201</v>
    </nc>
  </rcc>
  <rcc rId="3560" sId="3">
    <nc r="U27">
      <v>175</v>
    </nc>
  </rcc>
  <rcc rId="3561" sId="3">
    <nc r="U28">
      <v>127</v>
    </nc>
  </rcc>
  <rcc rId="3562" sId="3">
    <nc r="U29">
      <v>296</v>
    </nc>
  </rcc>
  <rcc rId="3563" sId="3">
    <nc r="U30">
      <v>1193</v>
    </nc>
  </rcc>
  <rcc rId="3564" sId="3">
    <nc r="U31">
      <v>353</v>
    </nc>
  </rcc>
  <rcc rId="3565" sId="3">
    <nc r="U32">
      <v>120</v>
    </nc>
  </rcc>
  <rcc rId="3566" sId="3">
    <nc r="U33">
      <v>93</v>
    </nc>
  </rcc>
  <rcc rId="3567" sId="3">
    <nc r="U34">
      <v>119</v>
    </nc>
  </rcc>
  <rcc rId="3568" sId="3">
    <nc r="U35">
      <v>170</v>
    </nc>
  </rcc>
  <rcc rId="3569" sId="3">
    <nc r="U36">
      <v>119</v>
    </nc>
  </rcc>
  <rcc rId="3570" sId="3">
    <nc r="U37">
      <v>328</v>
    </nc>
  </rcc>
  <rcc rId="3571" sId="3">
    <nc r="U38">
      <v>98</v>
    </nc>
  </rcc>
  <rcc rId="3572" sId="3">
    <nc r="U39">
      <v>304</v>
    </nc>
  </rcc>
  <rcc rId="3573" sId="3">
    <nc r="U40">
      <v>404</v>
    </nc>
  </rcc>
  <rcc rId="3574" sId="3">
    <nc r="U41">
      <v>130</v>
    </nc>
  </rcc>
  <rcc rId="3575" sId="3">
    <nc r="U42">
      <v>117</v>
    </nc>
  </rcc>
  <rcc rId="3576" sId="3">
    <nc r="U43">
      <v>83</v>
    </nc>
  </rcc>
  <rcc rId="3577" sId="3">
    <nc r="U44">
      <v>1771</v>
    </nc>
  </rcc>
  <rcc rId="3578" sId="3">
    <nc r="U45">
      <v>117</v>
    </nc>
  </rcc>
  <rcc rId="3579" sId="3">
    <nc r="U46">
      <v>425</v>
    </nc>
  </rcc>
  <rcc rId="3580" sId="3">
    <nc r="U47">
      <v>204</v>
    </nc>
  </rcc>
  <rcc rId="3581" sId="3">
    <nc r="U48">
      <v>132</v>
    </nc>
  </rcc>
  <rcc rId="3582" sId="3">
    <nc r="U49">
      <v>193</v>
    </nc>
  </rcc>
  <rcc rId="3583" sId="3">
    <nc r="U50">
      <v>236</v>
    </nc>
  </rcc>
  <rcc rId="3584" sId="3">
    <nc r="U51">
      <v>69</v>
    </nc>
  </rcc>
  <rcc rId="3585" sId="3">
    <nc r="U52">
      <v>200</v>
    </nc>
  </rcc>
  <rcc rId="3586" sId="3">
    <nc r="U53">
      <v>177</v>
    </nc>
  </rcc>
  <rcc rId="3587" sId="3">
    <nc r="U54">
      <v>569</v>
    </nc>
  </rcc>
  <rcc rId="3588" sId="3">
    <nc r="U55">
      <v>170</v>
    </nc>
  </rcc>
  <rcc rId="3589" sId="3">
    <nc r="U56">
      <v>288</v>
    </nc>
  </rcc>
  <rcc rId="3590" sId="3">
    <nc r="U57">
      <v>247</v>
    </nc>
  </rcc>
  <rcc rId="3591" sId="3">
    <nc r="U58">
      <v>209</v>
    </nc>
  </rcc>
  <rcc rId="3592" sId="3">
    <nc r="U59">
      <v>92</v>
    </nc>
  </rcc>
  <rcc rId="3593" sId="3">
    <nc r="U60">
      <v>176</v>
    </nc>
  </rcc>
  <rcc rId="3594" sId="3">
    <nc r="U61">
      <v>283</v>
    </nc>
  </rcc>
  <rcc rId="3595" sId="3">
    <nc r="U62">
      <v>114</v>
    </nc>
  </rcc>
  <rcc rId="3596" sId="3">
    <nc r="U63">
      <v>91</v>
    </nc>
  </rcc>
  <rcc rId="3597" sId="3">
    <nc r="U64">
      <v>514</v>
    </nc>
  </rcc>
  <rcc rId="3598" sId="3">
    <nc r="U65">
      <v>234</v>
    </nc>
  </rcc>
  <rcc rId="3599" sId="3">
    <nc r="U66">
      <v>101</v>
    </nc>
  </rcc>
  <rcc rId="3600" sId="3">
    <nc r="U67">
      <v>374</v>
    </nc>
  </rcc>
  <rcc rId="3601" sId="3">
    <nc r="U68">
      <v>69</v>
    </nc>
  </rcc>
  <rcc rId="3602" sId="3">
    <nc r="U69">
      <v>1198</v>
    </nc>
  </rcc>
  <rcc rId="3603" sId="3">
    <nc r="U70">
      <v>105</v>
    </nc>
  </rcc>
  <rcc rId="3604" sId="3">
    <nc r="U71">
      <v>4661</v>
    </nc>
  </rcc>
  <rcc rId="3605" sId="3">
    <nc r="U72">
      <v>318</v>
    </nc>
  </rcc>
  <rcc rId="3606" sId="3">
    <nc r="U73">
      <v>215</v>
    </nc>
  </rcc>
  <rcc rId="3607" sId="3">
    <nc r="U74">
      <v>334</v>
    </nc>
  </rcc>
  <rcc rId="3608" sId="3">
    <nc r="U75">
      <v>619</v>
    </nc>
  </rcc>
  <rcc rId="3609" sId="3">
    <nc r="U76">
      <v>115</v>
    </nc>
  </rcc>
  <rcc rId="3610" sId="3">
    <nc r="U77">
      <v>204</v>
    </nc>
  </rcc>
  <rcc rId="3611" sId="3">
    <nc r="U78">
      <v>3270</v>
    </nc>
  </rcc>
  <rcc rId="3612" sId="3">
    <nc r="U79">
      <v>2483</v>
    </nc>
  </rcc>
  <rcc rId="3613" sId="3">
    <nc r="W2">
      <v>301</v>
    </nc>
  </rcc>
  <rcc rId="3614" sId="3">
    <nc r="W3">
      <v>80</v>
    </nc>
  </rcc>
  <rcc rId="3615" sId="3">
    <nc r="W4">
      <v>92</v>
    </nc>
  </rcc>
  <rcc rId="3616" sId="3">
    <nc r="W5">
      <v>241</v>
    </nc>
  </rcc>
  <rcc rId="3617" sId="3">
    <nc r="W6">
      <v>125</v>
    </nc>
  </rcc>
  <rcc rId="3618" sId="3">
    <nc r="W7">
      <v>85</v>
    </nc>
  </rcc>
  <rcc rId="3619" sId="3">
    <nc r="W8">
      <v>318</v>
    </nc>
  </rcc>
  <rcc rId="3620" sId="3">
    <nc r="W9">
      <v>34</v>
    </nc>
  </rcc>
  <rcc rId="3621" sId="3">
    <nc r="W10">
      <v>913</v>
    </nc>
  </rcc>
  <rcc rId="3622" sId="3">
    <nc r="W11">
      <v>100</v>
    </nc>
  </rcc>
  <rcc rId="3623" sId="3">
    <nc r="W12">
      <v>278</v>
    </nc>
  </rcc>
  <rcc rId="3624" sId="3">
    <nc r="W13">
      <v>315</v>
    </nc>
  </rcc>
  <rcc rId="3625" sId="3">
    <nc r="W14">
      <v>111</v>
    </nc>
  </rcc>
  <rcc rId="3626" sId="3">
    <nc r="W15">
      <v>81</v>
    </nc>
  </rcc>
  <rcc rId="3627" sId="3">
    <nc r="W16">
      <v>179</v>
    </nc>
  </rcc>
  <rcc rId="3628" sId="3">
    <nc r="W17">
      <v>1535</v>
    </nc>
  </rcc>
  <rcc rId="3629" sId="3">
    <nc r="W18">
      <v>3360</v>
    </nc>
  </rcc>
  <rcc rId="3630" sId="3">
    <nc r="W19">
      <v>326</v>
    </nc>
  </rcc>
  <rcc rId="3631" sId="3">
    <nc r="W20">
      <v>849</v>
    </nc>
  </rcc>
  <rcc rId="3632" sId="3">
    <nc r="W21">
      <v>289</v>
    </nc>
  </rcc>
  <rcc rId="3633" sId="3">
    <nc r="W22">
      <v>103</v>
    </nc>
  </rcc>
  <rcc rId="3634" sId="3">
    <nc r="W23">
      <v>42</v>
    </nc>
  </rcc>
  <rcc rId="3635" sId="3">
    <nc r="W24">
      <v>330</v>
    </nc>
  </rcc>
  <rcc rId="3636" sId="3">
    <nc r="W25">
      <v>67</v>
    </nc>
  </rcc>
  <rcc rId="3637" sId="3">
    <nc r="W26">
      <v>194</v>
    </nc>
  </rcc>
  <rcc rId="3638" sId="3">
    <nc r="W27">
      <v>162</v>
    </nc>
  </rcc>
  <rcc rId="3639" sId="3">
    <nc r="W28">
      <v>100</v>
    </nc>
  </rcc>
  <rcc rId="3640" sId="3">
    <nc r="W29">
      <v>230</v>
    </nc>
  </rcc>
  <rcc rId="3641" sId="3">
    <nc r="W30">
      <v>1077</v>
    </nc>
  </rcc>
  <rcc rId="3642" sId="3">
    <nc r="W31">
      <v>256</v>
    </nc>
  </rcc>
  <rcc rId="3643" sId="3">
    <nc r="W32">
      <v>120</v>
    </nc>
  </rcc>
  <rcc rId="3644" sId="3">
    <nc r="W33">
      <v>104</v>
    </nc>
  </rcc>
  <rcc rId="3645" sId="3">
    <nc r="W34">
      <v>88</v>
    </nc>
  </rcc>
  <rcc rId="3646" sId="3">
    <nc r="W35">
      <v>153</v>
    </nc>
  </rcc>
  <rcc rId="3647" sId="3">
    <nc r="W36">
      <v>107</v>
    </nc>
  </rcc>
  <rcc rId="3648" sId="3">
    <nc r="W37">
      <v>299</v>
    </nc>
  </rcc>
  <rcc rId="3649" sId="3">
    <nc r="W38">
      <v>85</v>
    </nc>
  </rcc>
  <rcc rId="3650" sId="3">
    <nc r="W39">
      <v>259</v>
    </nc>
  </rcc>
  <rcc rId="3651" sId="3">
    <nc r="W40">
      <v>310</v>
    </nc>
  </rcc>
  <rcc rId="3652" sId="3">
    <nc r="W41">
      <v>108</v>
    </nc>
  </rcc>
  <rcc rId="3653" sId="3">
    <nc r="W42">
      <v>110</v>
    </nc>
  </rcc>
  <rcc rId="3654" sId="3">
    <nc r="W43">
      <v>90</v>
    </nc>
  </rcc>
  <rcc rId="3655" sId="3">
    <nc r="W44">
      <v>1361</v>
    </nc>
  </rcc>
  <rcc rId="3656" sId="3">
    <nc r="W45">
      <v>100</v>
    </nc>
  </rcc>
  <rcc rId="3657" sId="3">
    <nc r="W46">
      <v>364</v>
    </nc>
  </rcc>
  <rcc rId="3658" sId="3">
    <nc r="W47">
      <v>139</v>
    </nc>
  </rcc>
  <rcc rId="3659" sId="3">
    <nc r="W48">
      <v>110</v>
    </nc>
  </rcc>
  <rcc rId="3660" sId="3">
    <nc r="W49">
      <v>165</v>
    </nc>
  </rcc>
  <rcc rId="3661" sId="3">
    <nc r="W50">
      <v>196</v>
    </nc>
  </rcc>
  <rcc rId="3662" sId="3">
    <nc r="W51">
      <v>49</v>
    </nc>
  </rcc>
  <rcc rId="3663" sId="3">
    <nc r="W52">
      <v>196</v>
    </nc>
  </rcc>
  <rcc rId="3664" sId="3">
    <nc r="W53">
      <v>135</v>
    </nc>
  </rcc>
  <rcc rId="3665" sId="3">
    <nc r="W54">
      <v>421</v>
    </nc>
  </rcc>
  <rcc rId="3666" sId="3">
    <nc r="W55">
      <v>147</v>
    </nc>
  </rcc>
  <rcc rId="3667" sId="3">
    <nc r="W56">
      <v>292</v>
    </nc>
  </rcc>
  <rcc rId="3668" sId="3">
    <nc r="W57">
      <v>219</v>
    </nc>
  </rcc>
  <rcc rId="3669" sId="3">
    <nc r="W58">
      <v>184</v>
    </nc>
  </rcc>
  <rcc rId="3670" sId="3">
    <nc r="W59">
      <v>73</v>
    </nc>
  </rcc>
  <rcc rId="3671" sId="3">
    <nc r="W60">
      <v>162</v>
    </nc>
  </rcc>
  <rcc rId="3672" sId="3">
    <nc r="W61">
      <v>201</v>
    </nc>
  </rcc>
  <rcc rId="3673" sId="3">
    <nc r="W62">
      <v>103</v>
    </nc>
  </rcc>
  <rcc rId="3674" sId="3">
    <nc r="W63">
      <v>66</v>
    </nc>
  </rcc>
  <rcc rId="3675" sId="3">
    <nc r="W64">
      <v>431</v>
    </nc>
  </rcc>
  <rcc rId="3676" sId="3">
    <nc r="W65">
      <v>162</v>
    </nc>
  </rcc>
  <rcc rId="3677" sId="3">
    <nc r="W66">
      <v>67</v>
    </nc>
  </rcc>
  <rcc rId="3678" sId="3">
    <nc r="W67">
      <v>263</v>
    </nc>
  </rcc>
  <rcc rId="3679" sId="3">
    <nc r="W68">
      <v>74</v>
    </nc>
  </rcc>
  <rcc rId="3680" sId="3">
    <nc r="W69">
      <v>1074</v>
    </nc>
  </rcc>
  <rcc rId="3681" sId="3">
    <nc r="W70">
      <v>93</v>
    </nc>
  </rcc>
  <rcc rId="3682" sId="3">
    <nc r="W71">
      <v>3816</v>
    </nc>
  </rcc>
  <rcc rId="3683" sId="3">
    <nc r="W72">
      <v>254</v>
    </nc>
  </rcc>
  <rcc rId="3684" sId="3">
    <nc r="W73">
      <v>208</v>
    </nc>
  </rcc>
  <rcc rId="3685" sId="3">
    <nc r="W74">
      <v>211</v>
    </nc>
  </rcc>
  <rcc rId="3686" sId="3">
    <nc r="W75">
      <v>549</v>
    </nc>
  </rcc>
  <rcc rId="3687" sId="3">
    <nc r="W76">
      <v>91</v>
    </nc>
  </rcc>
  <rcc rId="3688" sId="3">
    <nc r="W77">
      <v>158</v>
    </nc>
  </rcc>
  <rcc rId="3689" sId="3">
    <nc r="W78">
      <v>3113</v>
    </nc>
  </rcc>
  <rcc rId="3690" sId="3">
    <nc r="W79">
      <v>2075</v>
    </nc>
  </rcc>
  <rcc rId="3691" sId="3">
    <oc r="A88" t="inlineStr">
      <is>
        <t>Fonte: SIPNI/DATASUS, em 02 de outubro de 2023.*</t>
      </is>
    </oc>
    <nc r="A88" t="inlineStr">
      <is>
        <t>Fonte: SIPNI/DATASUS, em 01 de dezembro de 2023.*</t>
      </is>
    </nc>
  </rcc>
  <rcc rId="3692" sId="3">
    <oc r="A89" t="inlineStr">
      <is>
        <t xml:space="preserve"> Vacina e Confia, em 08 de novembro de 2023.**</t>
      </is>
    </oc>
    <nc r="A89" t="inlineStr">
      <is>
        <t xml:space="preserve"> Vacina e Confia, em 01 de dezembro de 2023.**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93" sId="1">
    <oc r="A92" t="inlineStr">
      <is>
        <t>**Dados referente às doses aplicadas no período de janeiro a outubro de 2023</t>
      </is>
    </oc>
    <nc r="A92" t="inlineStr">
      <is>
        <t>**Dados referente às doses aplicadas no período de janeiro a novembro  de 2023</t>
      </is>
    </nc>
  </rcc>
  <rcc rId="3694" sId="2">
    <oc r="A92" t="inlineStr">
      <is>
        <t>**Dados referente às doses aplicadas no período de janeiro a outubro de 2023</t>
      </is>
    </oc>
    <nc r="A92" t="inlineStr">
      <is>
        <t>**Dados referente às doses aplicadas no período de janeiro a novembro de 2023</t>
      </is>
    </nc>
  </rcc>
  <rcc rId="3695" sId="3">
    <oc r="A91" t="inlineStr">
      <is>
        <t>**Dados referente às doses aplicadas no período de janeiro a outubro de 2023</t>
      </is>
    </oc>
    <nc r="A91" t="inlineStr">
      <is>
        <t>**Dados referente às doses aplicadas no período de janeiro a novembro de 2023</t>
      </is>
    </nc>
  </rcc>
  <rcc rId="3696" sId="4">
    <oc r="A91" t="inlineStr">
      <is>
        <t>**Dados referente às doses aplicadas no período de janeiro a outubro de 2023</t>
      </is>
    </oc>
    <nc r="A91" t="inlineStr">
      <is>
        <t>**Dados referente às doses aplicadas no período de janeiro a novembro de 2023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6CD12645-2DE5-4E4D-8C6B-12E1981E795E}" name="Leoverlane da Cunha Miranda" id="-1142311905" dateTime="2023-12-08T08:44:00"/>
  <userInfo guid="{6CD12645-2DE5-4E4D-8C6B-12E1981E795E}" name="Leoverlane da Cunha Miranda" id="-1142326576" dateTime="2023-12-08T09:32:31"/>
</user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tabColor rgb="FFFF99CC"/>
  </sheetPr>
  <dimension ref="A1:AI98"/>
  <sheetViews>
    <sheetView showGridLines="0" tabSelected="1" workbookViewId="0">
      <pane ySplit="1" topLeftCell="A2" activePane="bottomLeft" state="frozen"/>
      <selection pane="bottomLeft" activeCell="A89" sqref="A89:N89"/>
    </sheetView>
  </sheetViews>
  <sheetFormatPr defaultRowHeight="15" x14ac:dyDescent="0.25"/>
  <cols>
    <col min="1" max="1" width="18.140625" style="49" customWidth="1"/>
    <col min="2" max="2" width="23.85546875" style="49" bestFit="1" customWidth="1"/>
    <col min="3" max="6" width="14.140625" style="9" customWidth="1"/>
    <col min="7" max="7" width="12" style="9" customWidth="1"/>
    <col min="8" max="24" width="13" style="9" customWidth="1"/>
    <col min="25" max="25" width="9.140625" style="49"/>
    <col min="26" max="27" width="12.85546875" style="9" customWidth="1"/>
    <col min="28" max="28" width="9.140625" style="49"/>
    <col min="29" max="32" width="20.28515625" style="49" customWidth="1"/>
    <col min="33" max="33" width="9.140625" style="49"/>
    <col min="34" max="34" width="26.7109375" style="49" bestFit="1" customWidth="1"/>
    <col min="35" max="35" width="18" style="49" bestFit="1" customWidth="1"/>
    <col min="36" max="16384" width="9.140625" style="49"/>
  </cols>
  <sheetData>
    <row r="1" spans="1:35" ht="59.25" customHeight="1" x14ac:dyDescent="0.25">
      <c r="A1" s="3" t="s">
        <v>0</v>
      </c>
      <c r="B1" s="3" t="s">
        <v>1</v>
      </c>
      <c r="C1" s="32" t="s">
        <v>155</v>
      </c>
      <c r="D1" s="32" t="s">
        <v>135</v>
      </c>
      <c r="E1" s="30" t="s">
        <v>136</v>
      </c>
      <c r="F1" s="31" t="s">
        <v>137</v>
      </c>
      <c r="G1" s="30" t="s">
        <v>138</v>
      </c>
      <c r="H1" s="31" t="s">
        <v>139</v>
      </c>
      <c r="I1" s="30" t="s">
        <v>140</v>
      </c>
      <c r="J1" s="31" t="s">
        <v>141</v>
      </c>
      <c r="K1" s="30" t="s">
        <v>142</v>
      </c>
      <c r="L1" s="31" t="s">
        <v>143</v>
      </c>
      <c r="M1" s="30" t="s">
        <v>144</v>
      </c>
      <c r="N1" s="31" t="s">
        <v>145</v>
      </c>
      <c r="O1" s="30" t="s">
        <v>146</v>
      </c>
      <c r="P1" s="31" t="s">
        <v>147</v>
      </c>
      <c r="Q1" s="30" t="s">
        <v>148</v>
      </c>
      <c r="R1" s="31" t="s">
        <v>149</v>
      </c>
      <c r="S1" s="30" t="s">
        <v>150</v>
      </c>
      <c r="T1" s="31" t="s">
        <v>151</v>
      </c>
      <c r="U1" s="30" t="s">
        <v>152</v>
      </c>
      <c r="V1" s="31" t="s">
        <v>153</v>
      </c>
      <c r="W1" s="30" t="s">
        <v>175</v>
      </c>
      <c r="X1" s="31" t="s">
        <v>154</v>
      </c>
      <c r="Z1" s="30" t="s">
        <v>183</v>
      </c>
      <c r="AA1" s="72" t="s">
        <v>184</v>
      </c>
      <c r="AC1" s="45" t="s">
        <v>162</v>
      </c>
      <c r="AD1" s="45" t="s">
        <v>164</v>
      </c>
      <c r="AE1" s="46" t="s">
        <v>165</v>
      </c>
      <c r="AF1" s="46" t="s">
        <v>163</v>
      </c>
    </row>
    <row r="2" spans="1:35" ht="15" customHeight="1" x14ac:dyDescent="0.25">
      <c r="A2" s="50" t="s">
        <v>2</v>
      </c>
      <c r="B2" s="50" t="s">
        <v>6</v>
      </c>
      <c r="C2" s="34">
        <v>421</v>
      </c>
      <c r="D2" s="34">
        <f>(C2/12)*11</f>
        <v>385.91666666666669</v>
      </c>
      <c r="E2" s="33">
        <v>331</v>
      </c>
      <c r="F2" s="51">
        <f t="shared" ref="F2:F33" si="0">E2/D2</f>
        <v>0.85769812135607859</v>
      </c>
      <c r="G2" s="33">
        <v>333</v>
      </c>
      <c r="H2" s="51">
        <f t="shared" ref="H2:H33" si="1">G2/D2</f>
        <v>0.86288058734614548</v>
      </c>
      <c r="I2" s="33">
        <v>334</v>
      </c>
      <c r="J2" s="51">
        <f t="shared" ref="J2:J33" si="2">I2/D2</f>
        <v>0.86547182034117898</v>
      </c>
      <c r="K2" s="33">
        <v>331</v>
      </c>
      <c r="L2" s="51">
        <f t="shared" ref="L2:L33" si="3">K2/D2</f>
        <v>0.85769812135607859</v>
      </c>
      <c r="M2" s="33">
        <v>328</v>
      </c>
      <c r="N2" s="51">
        <f t="shared" ref="N2:N33" si="4">M2/D2</f>
        <v>0.84992442237097809</v>
      </c>
      <c r="O2" s="33">
        <v>314</v>
      </c>
      <c r="P2" s="51">
        <f t="shared" ref="P2:P33" si="5">O2/D2</f>
        <v>0.81364716044050955</v>
      </c>
      <c r="Q2" s="33">
        <v>316</v>
      </c>
      <c r="R2" s="51">
        <f t="shared" ref="R2:R33" si="6">Q2/D2</f>
        <v>0.81882962643057655</v>
      </c>
      <c r="S2" s="33">
        <v>335</v>
      </c>
      <c r="T2" s="51">
        <f t="shared" ref="T2:T33" si="7">S2/D2</f>
        <v>0.86806305333621248</v>
      </c>
      <c r="U2" s="33">
        <v>334</v>
      </c>
      <c r="V2" s="51">
        <f t="shared" ref="V2:V33" si="8">U2/D2</f>
        <v>0.86547182034117898</v>
      </c>
      <c r="W2" s="33">
        <v>325</v>
      </c>
      <c r="X2" s="51">
        <f t="shared" ref="X2:X33" si="9">W2/D2</f>
        <v>0.84215072338587771</v>
      </c>
      <c r="Z2" s="33">
        <v>342</v>
      </c>
      <c r="AA2" s="73">
        <f t="shared" ref="AA2:AA33" si="10">Z2/D2</f>
        <v>0.88620168430144675</v>
      </c>
      <c r="AC2" s="41">
        <f>cálculos1!O2</f>
        <v>0</v>
      </c>
      <c r="AD2" s="42">
        <f>AC2*0.1</f>
        <v>0</v>
      </c>
      <c r="AE2" s="41">
        <f>cálculos1!P2</f>
        <v>0</v>
      </c>
      <c r="AF2" s="42">
        <f>AE2*0.25</f>
        <v>0</v>
      </c>
      <c r="AH2" s="80" t="s">
        <v>172</v>
      </c>
      <c r="AI2" s="80"/>
    </row>
    <row r="3" spans="1:35" x14ac:dyDescent="0.25">
      <c r="A3" s="50" t="s">
        <v>3</v>
      </c>
      <c r="B3" s="50" t="s">
        <v>7</v>
      </c>
      <c r="C3" s="34">
        <v>160</v>
      </c>
      <c r="D3" s="34">
        <f t="shared" ref="D3:D66" si="11">(C3/12)*11</f>
        <v>146.66666666666669</v>
      </c>
      <c r="E3" s="33">
        <v>81</v>
      </c>
      <c r="F3" s="51">
        <f t="shared" si="0"/>
        <v>0.55227272727272725</v>
      </c>
      <c r="G3" s="33">
        <v>132</v>
      </c>
      <c r="H3" s="51">
        <f t="shared" si="1"/>
        <v>0.89999999999999991</v>
      </c>
      <c r="I3" s="33">
        <v>138</v>
      </c>
      <c r="J3" s="51">
        <f t="shared" si="2"/>
        <v>0.94090909090909081</v>
      </c>
      <c r="K3" s="33">
        <v>151</v>
      </c>
      <c r="L3" s="51">
        <f t="shared" si="3"/>
        <v>1.0295454545454543</v>
      </c>
      <c r="M3" s="33">
        <v>147</v>
      </c>
      <c r="N3" s="51">
        <f t="shared" si="4"/>
        <v>1.0022727272727272</v>
      </c>
      <c r="O3" s="33">
        <v>141</v>
      </c>
      <c r="P3" s="51">
        <f t="shared" si="5"/>
        <v>0.9613636363636362</v>
      </c>
      <c r="Q3" s="33">
        <v>112</v>
      </c>
      <c r="R3" s="51">
        <f t="shared" si="6"/>
        <v>0.76363636363636356</v>
      </c>
      <c r="S3" s="33">
        <v>149</v>
      </c>
      <c r="T3" s="51">
        <f t="shared" si="7"/>
        <v>1.0159090909090909</v>
      </c>
      <c r="U3" s="33">
        <v>147</v>
      </c>
      <c r="V3" s="51">
        <f t="shared" si="8"/>
        <v>1.0022727272727272</v>
      </c>
      <c r="W3" s="33">
        <v>141</v>
      </c>
      <c r="X3" s="51">
        <f t="shared" si="9"/>
        <v>0.9613636363636362</v>
      </c>
      <c r="Z3" s="33">
        <v>67</v>
      </c>
      <c r="AA3" s="73">
        <f t="shared" si="10"/>
        <v>0.45681818181818173</v>
      </c>
      <c r="AC3" s="41">
        <f>cálculos1!O3</f>
        <v>6</v>
      </c>
      <c r="AD3" s="42">
        <f t="shared" ref="AD3:AD66" si="12">AC3*0.1</f>
        <v>0.60000000000000009</v>
      </c>
      <c r="AE3" s="41">
        <f>cálculos1!P3</f>
        <v>2</v>
      </c>
      <c r="AF3" s="42">
        <f t="shared" ref="AF3:AF66" si="13">AE3*0.25</f>
        <v>0.5</v>
      </c>
      <c r="AH3" s="46" t="s">
        <v>171</v>
      </c>
      <c r="AI3" s="46" t="s">
        <v>170</v>
      </c>
    </row>
    <row r="4" spans="1:35" x14ac:dyDescent="0.25">
      <c r="A4" s="50" t="s">
        <v>4</v>
      </c>
      <c r="B4" s="50" t="s">
        <v>8</v>
      </c>
      <c r="C4" s="34">
        <v>120</v>
      </c>
      <c r="D4" s="34">
        <f t="shared" si="11"/>
        <v>110</v>
      </c>
      <c r="E4" s="33">
        <v>78</v>
      </c>
      <c r="F4" s="51">
        <f t="shared" si="0"/>
        <v>0.70909090909090911</v>
      </c>
      <c r="G4" s="33">
        <v>118</v>
      </c>
      <c r="H4" s="51">
        <f t="shared" si="1"/>
        <v>1.0727272727272728</v>
      </c>
      <c r="I4" s="33">
        <v>116</v>
      </c>
      <c r="J4" s="51">
        <f t="shared" si="2"/>
        <v>1.0545454545454545</v>
      </c>
      <c r="K4" s="33">
        <v>128</v>
      </c>
      <c r="L4" s="51">
        <f t="shared" si="3"/>
        <v>1.1636363636363636</v>
      </c>
      <c r="M4" s="33">
        <v>129</v>
      </c>
      <c r="N4" s="51">
        <f t="shared" si="4"/>
        <v>1.1727272727272726</v>
      </c>
      <c r="O4" s="33">
        <v>110</v>
      </c>
      <c r="P4" s="51">
        <f t="shared" si="5"/>
        <v>1</v>
      </c>
      <c r="Q4" s="33">
        <v>104</v>
      </c>
      <c r="R4" s="51">
        <f t="shared" si="6"/>
        <v>0.94545454545454544</v>
      </c>
      <c r="S4" s="33">
        <v>135</v>
      </c>
      <c r="T4" s="51">
        <f t="shared" si="7"/>
        <v>1.2272727272727273</v>
      </c>
      <c r="U4" s="33">
        <v>144</v>
      </c>
      <c r="V4" s="51">
        <f t="shared" si="8"/>
        <v>1.3090909090909091</v>
      </c>
      <c r="W4" s="33">
        <v>123</v>
      </c>
      <c r="X4" s="51">
        <f t="shared" si="9"/>
        <v>1.1181818181818182</v>
      </c>
      <c r="Z4" s="33">
        <v>61</v>
      </c>
      <c r="AA4" s="73">
        <f t="shared" si="10"/>
        <v>0.55454545454545456</v>
      </c>
      <c r="AC4" s="41">
        <f>cálculos1!O4</f>
        <v>8</v>
      </c>
      <c r="AD4" s="42">
        <f t="shared" si="12"/>
        <v>0.8</v>
      </c>
      <c r="AE4" s="41">
        <f>cálculos1!P4</f>
        <v>4</v>
      </c>
      <c r="AF4" s="42">
        <f t="shared" si="13"/>
        <v>1</v>
      </c>
      <c r="AH4" s="42">
        <v>0</v>
      </c>
      <c r="AI4" s="33">
        <f>COUNTIF($AF$2:$AF$79,"=0")</f>
        <v>29</v>
      </c>
    </row>
    <row r="5" spans="1:35" x14ac:dyDescent="0.25">
      <c r="A5" s="50" t="s">
        <v>5</v>
      </c>
      <c r="B5" s="50" t="s">
        <v>9</v>
      </c>
      <c r="C5" s="34">
        <v>343</v>
      </c>
      <c r="D5" s="34">
        <f t="shared" si="11"/>
        <v>314.41666666666663</v>
      </c>
      <c r="E5" s="33">
        <v>235</v>
      </c>
      <c r="F5" s="51">
        <f t="shared" si="0"/>
        <v>0.74741584945666584</v>
      </c>
      <c r="G5" s="33">
        <v>269</v>
      </c>
      <c r="H5" s="51">
        <f t="shared" si="1"/>
        <v>0.8555526106546516</v>
      </c>
      <c r="I5" s="33">
        <v>280</v>
      </c>
      <c r="J5" s="51">
        <f t="shared" si="2"/>
        <v>0.89053803339517634</v>
      </c>
      <c r="K5" s="33">
        <v>302</v>
      </c>
      <c r="L5" s="51">
        <f t="shared" si="3"/>
        <v>0.96050887887622594</v>
      </c>
      <c r="M5" s="33">
        <v>299</v>
      </c>
      <c r="N5" s="51">
        <f t="shared" si="4"/>
        <v>0.95096739994699186</v>
      </c>
      <c r="O5" s="33">
        <v>282</v>
      </c>
      <c r="P5" s="51">
        <f t="shared" si="5"/>
        <v>0.89689901934799909</v>
      </c>
      <c r="Q5" s="33">
        <v>255</v>
      </c>
      <c r="R5" s="51">
        <f t="shared" si="6"/>
        <v>0.81102570898489279</v>
      </c>
      <c r="S5" s="33">
        <v>304</v>
      </c>
      <c r="T5" s="51">
        <f t="shared" si="7"/>
        <v>0.96686986482904858</v>
      </c>
      <c r="U5" s="33">
        <v>279</v>
      </c>
      <c r="V5" s="51">
        <f t="shared" si="8"/>
        <v>0.88735754041876502</v>
      </c>
      <c r="W5" s="33">
        <v>290</v>
      </c>
      <c r="X5" s="51">
        <f t="shared" si="9"/>
        <v>0.92234296315928976</v>
      </c>
      <c r="Z5" s="33">
        <v>225</v>
      </c>
      <c r="AA5" s="73">
        <f t="shared" si="10"/>
        <v>0.71561091969255242</v>
      </c>
      <c r="AC5" s="41">
        <f>cálculos1!O5</f>
        <v>3</v>
      </c>
      <c r="AD5" s="42">
        <f t="shared" si="12"/>
        <v>0.30000000000000004</v>
      </c>
      <c r="AE5" s="41">
        <f>cálculos1!P5</f>
        <v>1</v>
      </c>
      <c r="AF5" s="42">
        <f t="shared" si="13"/>
        <v>0.25</v>
      </c>
      <c r="AH5" s="42">
        <v>0.25</v>
      </c>
      <c r="AI5" s="33">
        <f>COUNTIF($AF$2:$AF$79,"=0,25")</f>
        <v>9</v>
      </c>
    </row>
    <row r="6" spans="1:35" x14ac:dyDescent="0.25">
      <c r="A6" s="50" t="s">
        <v>5</v>
      </c>
      <c r="B6" s="50" t="s">
        <v>10</v>
      </c>
      <c r="C6" s="34">
        <v>139</v>
      </c>
      <c r="D6" s="34">
        <f t="shared" si="11"/>
        <v>127.41666666666667</v>
      </c>
      <c r="E6" s="33">
        <v>84</v>
      </c>
      <c r="F6" s="51">
        <f t="shared" si="0"/>
        <v>0.65925441465009804</v>
      </c>
      <c r="G6" s="33">
        <v>94</v>
      </c>
      <c r="H6" s="51">
        <f t="shared" si="1"/>
        <v>0.73773708306082408</v>
      </c>
      <c r="I6" s="33">
        <v>95</v>
      </c>
      <c r="J6" s="51">
        <f t="shared" si="2"/>
        <v>0.74558534990189662</v>
      </c>
      <c r="K6" s="33">
        <v>121</v>
      </c>
      <c r="L6" s="51">
        <f t="shared" si="3"/>
        <v>0.94964028776978415</v>
      </c>
      <c r="M6" s="33">
        <v>120</v>
      </c>
      <c r="N6" s="51">
        <f t="shared" si="4"/>
        <v>0.9417920209287115</v>
      </c>
      <c r="O6" s="33">
        <v>102</v>
      </c>
      <c r="P6" s="51">
        <f t="shared" si="5"/>
        <v>0.80052321778940483</v>
      </c>
      <c r="Q6" s="33">
        <v>98</v>
      </c>
      <c r="R6" s="51">
        <f t="shared" si="6"/>
        <v>0.76913015042511446</v>
      </c>
      <c r="S6" s="33">
        <v>104</v>
      </c>
      <c r="T6" s="51">
        <f t="shared" si="7"/>
        <v>0.81621975147155001</v>
      </c>
      <c r="U6" s="33">
        <v>86</v>
      </c>
      <c r="V6" s="51">
        <f t="shared" si="8"/>
        <v>0.67495094833224323</v>
      </c>
      <c r="W6" s="33">
        <v>97</v>
      </c>
      <c r="X6" s="51">
        <f t="shared" si="9"/>
        <v>0.76128188358404181</v>
      </c>
      <c r="Z6" s="33">
        <v>37</v>
      </c>
      <c r="AA6" s="73">
        <f t="shared" si="10"/>
        <v>0.29038587311968606</v>
      </c>
      <c r="AC6" s="41">
        <f>cálculos1!O6</f>
        <v>1</v>
      </c>
      <c r="AD6" s="42">
        <f t="shared" si="12"/>
        <v>0.1</v>
      </c>
      <c r="AE6" s="41">
        <f>cálculos1!P6</f>
        <v>0</v>
      </c>
      <c r="AF6" s="42">
        <f t="shared" si="13"/>
        <v>0</v>
      </c>
      <c r="AH6" s="42">
        <v>0.5</v>
      </c>
      <c r="AI6" s="33">
        <f>COUNTIF($AF$2:$AF$79,"=0,5")</f>
        <v>3</v>
      </c>
    </row>
    <row r="7" spans="1:35" x14ac:dyDescent="0.25">
      <c r="A7" s="50" t="s">
        <v>4</v>
      </c>
      <c r="B7" s="50" t="s">
        <v>11</v>
      </c>
      <c r="C7" s="34">
        <v>101</v>
      </c>
      <c r="D7" s="34">
        <f t="shared" si="11"/>
        <v>92.583333333333329</v>
      </c>
      <c r="E7" s="33">
        <v>37</v>
      </c>
      <c r="F7" s="51">
        <f t="shared" si="0"/>
        <v>0.39963996399639967</v>
      </c>
      <c r="G7" s="33">
        <v>74</v>
      </c>
      <c r="H7" s="51">
        <f t="shared" si="1"/>
        <v>0.79927992799279934</v>
      </c>
      <c r="I7" s="33">
        <v>74</v>
      </c>
      <c r="J7" s="51">
        <f t="shared" si="2"/>
        <v>0.79927992799279934</v>
      </c>
      <c r="K7" s="33">
        <v>80</v>
      </c>
      <c r="L7" s="51">
        <f t="shared" si="3"/>
        <v>0.86408640864086417</v>
      </c>
      <c r="M7" s="33">
        <v>81</v>
      </c>
      <c r="N7" s="51">
        <f t="shared" si="4"/>
        <v>0.8748874887488749</v>
      </c>
      <c r="O7" s="33">
        <v>74</v>
      </c>
      <c r="P7" s="51">
        <f t="shared" si="5"/>
        <v>0.79927992799279934</v>
      </c>
      <c r="Q7" s="33">
        <v>66</v>
      </c>
      <c r="R7" s="51">
        <f t="shared" si="6"/>
        <v>0.71287128712871295</v>
      </c>
      <c r="S7" s="33">
        <v>91</v>
      </c>
      <c r="T7" s="51">
        <f t="shared" si="7"/>
        <v>0.98289828982898297</v>
      </c>
      <c r="U7" s="33">
        <v>77</v>
      </c>
      <c r="V7" s="51">
        <f t="shared" si="8"/>
        <v>0.83168316831683176</v>
      </c>
      <c r="W7" s="33">
        <v>83</v>
      </c>
      <c r="X7" s="51">
        <f t="shared" si="9"/>
        <v>0.89648964896489658</v>
      </c>
      <c r="Z7" s="33">
        <v>19</v>
      </c>
      <c r="AA7" s="73">
        <f t="shared" si="10"/>
        <v>0.20522052205220523</v>
      </c>
      <c r="AC7" s="41">
        <f>cálculos1!O7</f>
        <v>1</v>
      </c>
      <c r="AD7" s="42">
        <f t="shared" si="12"/>
        <v>0.1</v>
      </c>
      <c r="AE7" s="41">
        <f>cálculos1!P7</f>
        <v>0</v>
      </c>
      <c r="AF7" s="42">
        <f t="shared" si="13"/>
        <v>0</v>
      </c>
      <c r="AH7" s="42">
        <v>0.75</v>
      </c>
      <c r="AI7" s="33">
        <f>COUNTIF($AF$2:$AF$79,"=0,75")</f>
        <v>5</v>
      </c>
    </row>
    <row r="8" spans="1:35" x14ac:dyDescent="0.25">
      <c r="A8" s="50" t="s">
        <v>5</v>
      </c>
      <c r="B8" s="50" t="s">
        <v>12</v>
      </c>
      <c r="C8" s="34">
        <v>389</v>
      </c>
      <c r="D8" s="34">
        <f t="shared" si="11"/>
        <v>356.58333333333331</v>
      </c>
      <c r="E8" s="33">
        <v>269</v>
      </c>
      <c r="F8" s="51">
        <f t="shared" si="0"/>
        <v>0.75438186492171067</v>
      </c>
      <c r="G8" s="33">
        <v>353</v>
      </c>
      <c r="H8" s="51">
        <f t="shared" si="1"/>
        <v>0.98995092311287691</v>
      </c>
      <c r="I8" s="33">
        <v>353</v>
      </c>
      <c r="J8" s="51">
        <f t="shared" si="2"/>
        <v>0.98995092311287691</v>
      </c>
      <c r="K8" s="33">
        <v>358</v>
      </c>
      <c r="L8" s="51">
        <f t="shared" si="3"/>
        <v>1.0039728908623511</v>
      </c>
      <c r="M8" s="33">
        <v>361</v>
      </c>
      <c r="N8" s="51">
        <f t="shared" si="4"/>
        <v>1.0123860715120356</v>
      </c>
      <c r="O8" s="33">
        <v>349</v>
      </c>
      <c r="P8" s="51">
        <f t="shared" si="5"/>
        <v>0.97873334891329755</v>
      </c>
      <c r="Q8" s="33">
        <v>286</v>
      </c>
      <c r="R8" s="51">
        <f t="shared" si="6"/>
        <v>0.80205655526992292</v>
      </c>
      <c r="S8" s="33">
        <v>364</v>
      </c>
      <c r="T8" s="51">
        <f t="shared" si="7"/>
        <v>1.0207992521617202</v>
      </c>
      <c r="U8" s="33">
        <v>361</v>
      </c>
      <c r="V8" s="51">
        <f t="shared" si="8"/>
        <v>1.0123860715120356</v>
      </c>
      <c r="W8" s="33">
        <v>348</v>
      </c>
      <c r="X8" s="51">
        <f t="shared" si="9"/>
        <v>0.97592895536340274</v>
      </c>
      <c r="Z8" s="33">
        <v>36</v>
      </c>
      <c r="AA8" s="73">
        <f t="shared" si="10"/>
        <v>0.10095816779621407</v>
      </c>
      <c r="AC8" s="41">
        <f>cálculos1!O8</f>
        <v>8</v>
      </c>
      <c r="AD8" s="42">
        <f t="shared" si="12"/>
        <v>0.8</v>
      </c>
      <c r="AE8" s="41">
        <f>cálculos1!P8</f>
        <v>4</v>
      </c>
      <c r="AF8" s="42">
        <f t="shared" si="13"/>
        <v>1</v>
      </c>
      <c r="AH8" s="42">
        <v>1</v>
      </c>
      <c r="AI8" s="33">
        <f>COUNTIF($AF$2:$AF$79,"=1,0")</f>
        <v>32</v>
      </c>
    </row>
    <row r="9" spans="1:35" ht="15" customHeight="1" x14ac:dyDescent="0.25">
      <c r="A9" s="50" t="s">
        <v>5</v>
      </c>
      <c r="B9" s="50" t="s">
        <v>13</v>
      </c>
      <c r="C9" s="34">
        <v>75</v>
      </c>
      <c r="D9" s="34">
        <f t="shared" si="11"/>
        <v>68.75</v>
      </c>
      <c r="E9" s="33">
        <v>67</v>
      </c>
      <c r="F9" s="51">
        <f t="shared" si="0"/>
        <v>0.97454545454545449</v>
      </c>
      <c r="G9" s="33">
        <v>66</v>
      </c>
      <c r="H9" s="51">
        <f t="shared" si="1"/>
        <v>0.96</v>
      </c>
      <c r="I9" s="33">
        <v>67</v>
      </c>
      <c r="J9" s="51">
        <f t="shared" si="2"/>
        <v>0.97454545454545449</v>
      </c>
      <c r="K9" s="33">
        <v>73</v>
      </c>
      <c r="L9" s="51">
        <f t="shared" si="3"/>
        <v>1.0618181818181818</v>
      </c>
      <c r="M9" s="33">
        <v>73</v>
      </c>
      <c r="N9" s="51">
        <f t="shared" si="4"/>
        <v>1.0618181818181818</v>
      </c>
      <c r="O9" s="33">
        <v>68</v>
      </c>
      <c r="P9" s="51">
        <f t="shared" si="5"/>
        <v>0.98909090909090913</v>
      </c>
      <c r="Q9" s="33">
        <v>48</v>
      </c>
      <c r="R9" s="51">
        <f t="shared" si="6"/>
        <v>0.69818181818181824</v>
      </c>
      <c r="S9" s="33">
        <v>70</v>
      </c>
      <c r="T9" s="51">
        <f t="shared" si="7"/>
        <v>1.0181818181818181</v>
      </c>
      <c r="U9" s="33">
        <v>75</v>
      </c>
      <c r="V9" s="51">
        <f t="shared" si="8"/>
        <v>1.0909090909090908</v>
      </c>
      <c r="W9" s="33">
        <v>65</v>
      </c>
      <c r="X9" s="51">
        <f t="shared" si="9"/>
        <v>0.94545454545454544</v>
      </c>
      <c r="Z9" s="33">
        <v>59</v>
      </c>
      <c r="AA9" s="73">
        <f t="shared" si="10"/>
        <v>0.85818181818181816</v>
      </c>
      <c r="AC9" s="41">
        <f>cálculos1!O9</f>
        <v>8</v>
      </c>
      <c r="AD9" s="42">
        <f t="shared" si="12"/>
        <v>0.8</v>
      </c>
      <c r="AE9" s="41">
        <f>cálculos1!P9</f>
        <v>4</v>
      </c>
      <c r="AF9" s="42">
        <f t="shared" si="13"/>
        <v>1</v>
      </c>
    </row>
    <row r="10" spans="1:35" x14ac:dyDescent="0.25">
      <c r="A10" s="50" t="s">
        <v>2</v>
      </c>
      <c r="B10" s="50" t="s">
        <v>14</v>
      </c>
      <c r="C10" s="34">
        <v>1449</v>
      </c>
      <c r="D10" s="34">
        <f t="shared" si="11"/>
        <v>1328.25</v>
      </c>
      <c r="E10" s="33">
        <v>1213</v>
      </c>
      <c r="F10" s="51">
        <f t="shared" si="0"/>
        <v>0.91323169584039154</v>
      </c>
      <c r="G10" s="33">
        <v>1277</v>
      </c>
      <c r="H10" s="51">
        <f t="shared" si="1"/>
        <v>0.96141539619800487</v>
      </c>
      <c r="I10" s="33">
        <v>1288</v>
      </c>
      <c r="J10" s="51">
        <f t="shared" si="2"/>
        <v>0.96969696969696972</v>
      </c>
      <c r="K10" s="33">
        <v>1382</v>
      </c>
      <c r="L10" s="51">
        <f t="shared" si="3"/>
        <v>1.0404667795972145</v>
      </c>
      <c r="M10" s="33">
        <v>1343</v>
      </c>
      <c r="N10" s="51">
        <f t="shared" si="4"/>
        <v>1.0111048371917937</v>
      </c>
      <c r="O10" s="33">
        <v>1306</v>
      </c>
      <c r="P10" s="51">
        <f t="shared" si="5"/>
        <v>0.98324863542254848</v>
      </c>
      <c r="Q10" s="33">
        <v>1129</v>
      </c>
      <c r="R10" s="51">
        <f t="shared" si="6"/>
        <v>0.84999058912102388</v>
      </c>
      <c r="S10" s="33">
        <v>1293</v>
      </c>
      <c r="T10" s="51">
        <f t="shared" si="7"/>
        <v>0.97346132128740825</v>
      </c>
      <c r="U10" s="33">
        <v>1305</v>
      </c>
      <c r="V10" s="51">
        <f t="shared" si="8"/>
        <v>0.98249576510446079</v>
      </c>
      <c r="W10" s="33">
        <v>1133</v>
      </c>
      <c r="X10" s="51">
        <f t="shared" si="9"/>
        <v>0.85300207039337472</v>
      </c>
      <c r="Z10" s="33">
        <v>1147</v>
      </c>
      <c r="AA10" s="73">
        <f t="shared" si="10"/>
        <v>0.86354225484660263</v>
      </c>
      <c r="AC10" s="41">
        <f>cálculos1!O10</f>
        <v>8</v>
      </c>
      <c r="AD10" s="42">
        <f t="shared" si="12"/>
        <v>0.8</v>
      </c>
      <c r="AE10" s="41">
        <f>cálculos1!P10</f>
        <v>4</v>
      </c>
      <c r="AF10" s="42">
        <f t="shared" si="13"/>
        <v>1</v>
      </c>
    </row>
    <row r="11" spans="1:35" x14ac:dyDescent="0.25">
      <c r="A11" s="50" t="s">
        <v>5</v>
      </c>
      <c r="B11" s="50" t="s">
        <v>15</v>
      </c>
      <c r="C11" s="34">
        <v>145</v>
      </c>
      <c r="D11" s="34">
        <f t="shared" si="11"/>
        <v>132.91666666666669</v>
      </c>
      <c r="E11" s="33">
        <v>11</v>
      </c>
      <c r="F11" s="51">
        <f t="shared" si="0"/>
        <v>8.2758620689655157E-2</v>
      </c>
      <c r="G11" s="33">
        <v>134</v>
      </c>
      <c r="H11" s="51">
        <f t="shared" si="1"/>
        <v>1.0081504702194355</v>
      </c>
      <c r="I11" s="33">
        <v>134</v>
      </c>
      <c r="J11" s="51">
        <f t="shared" si="2"/>
        <v>1.0081504702194355</v>
      </c>
      <c r="K11" s="33">
        <v>134</v>
      </c>
      <c r="L11" s="51">
        <f t="shared" si="3"/>
        <v>1.0081504702194355</v>
      </c>
      <c r="M11" s="33">
        <v>134</v>
      </c>
      <c r="N11" s="51">
        <f t="shared" si="4"/>
        <v>1.0081504702194355</v>
      </c>
      <c r="O11" s="33">
        <v>128</v>
      </c>
      <c r="P11" s="51">
        <f t="shared" si="5"/>
        <v>0.96300940438871463</v>
      </c>
      <c r="Q11" s="33">
        <v>118</v>
      </c>
      <c r="R11" s="51">
        <f t="shared" si="6"/>
        <v>0.88777429467084623</v>
      </c>
      <c r="S11" s="33">
        <v>118</v>
      </c>
      <c r="T11" s="51">
        <f t="shared" si="7"/>
        <v>0.88777429467084623</v>
      </c>
      <c r="U11" s="33">
        <v>129</v>
      </c>
      <c r="V11" s="51">
        <f t="shared" si="8"/>
        <v>0.97053291536050146</v>
      </c>
      <c r="W11" s="33">
        <v>116</v>
      </c>
      <c r="X11" s="51">
        <f t="shared" si="9"/>
        <v>0.87272727272727257</v>
      </c>
      <c r="Z11" s="33">
        <v>10</v>
      </c>
      <c r="AA11" s="73">
        <f t="shared" si="10"/>
        <v>7.5235109717868329E-2</v>
      </c>
      <c r="AC11" s="41">
        <f>cálculos1!O11</f>
        <v>6</v>
      </c>
      <c r="AD11" s="42">
        <f t="shared" si="12"/>
        <v>0.60000000000000009</v>
      </c>
      <c r="AE11" s="41">
        <f>cálculos1!P11</f>
        <v>4</v>
      </c>
      <c r="AF11" s="42">
        <f t="shared" si="13"/>
        <v>1</v>
      </c>
      <c r="AH11" s="81" t="s">
        <v>173</v>
      </c>
      <c r="AI11" s="81"/>
    </row>
    <row r="12" spans="1:35" x14ac:dyDescent="0.25">
      <c r="A12" s="50" t="s">
        <v>4</v>
      </c>
      <c r="B12" s="50" t="s">
        <v>16</v>
      </c>
      <c r="C12" s="34">
        <v>380</v>
      </c>
      <c r="D12" s="34">
        <f t="shared" si="11"/>
        <v>348.33333333333337</v>
      </c>
      <c r="E12" s="33">
        <v>169</v>
      </c>
      <c r="F12" s="51">
        <f t="shared" si="0"/>
        <v>0.48516746411483247</v>
      </c>
      <c r="G12" s="33">
        <v>290</v>
      </c>
      <c r="H12" s="51">
        <f t="shared" si="1"/>
        <v>0.83253588516746402</v>
      </c>
      <c r="I12" s="33">
        <v>291</v>
      </c>
      <c r="J12" s="51">
        <f t="shared" si="2"/>
        <v>0.83540669856459326</v>
      </c>
      <c r="K12" s="33">
        <v>327</v>
      </c>
      <c r="L12" s="51">
        <f t="shared" si="3"/>
        <v>0.9387559808612439</v>
      </c>
      <c r="M12" s="33">
        <v>317</v>
      </c>
      <c r="N12" s="51">
        <f t="shared" si="4"/>
        <v>0.91004784688995211</v>
      </c>
      <c r="O12" s="33">
        <v>308</v>
      </c>
      <c r="P12" s="51">
        <f t="shared" si="5"/>
        <v>0.88421052631578934</v>
      </c>
      <c r="Q12" s="33">
        <v>310</v>
      </c>
      <c r="R12" s="51">
        <f t="shared" si="6"/>
        <v>0.88995215311004772</v>
      </c>
      <c r="S12" s="33">
        <v>347</v>
      </c>
      <c r="T12" s="51">
        <f t="shared" si="7"/>
        <v>0.9961722488038276</v>
      </c>
      <c r="U12" s="33">
        <v>331</v>
      </c>
      <c r="V12" s="51">
        <f t="shared" si="8"/>
        <v>0.95023923444976066</v>
      </c>
      <c r="W12" s="33">
        <v>315</v>
      </c>
      <c r="X12" s="51">
        <f t="shared" si="9"/>
        <v>0.90430622009569372</v>
      </c>
      <c r="Z12" s="33">
        <v>57</v>
      </c>
      <c r="AA12" s="73">
        <f t="shared" si="10"/>
        <v>0.16363636363636361</v>
      </c>
      <c r="AC12" s="41">
        <f>cálculos1!O12</f>
        <v>3</v>
      </c>
      <c r="AD12" s="42">
        <f t="shared" si="12"/>
        <v>0.30000000000000004</v>
      </c>
      <c r="AE12" s="41">
        <f>cálculos1!P12</f>
        <v>1</v>
      </c>
      <c r="AF12" s="42">
        <f t="shared" si="13"/>
        <v>0.25</v>
      </c>
      <c r="AH12" s="45" t="s">
        <v>171</v>
      </c>
      <c r="AI12" s="45" t="s">
        <v>170</v>
      </c>
    </row>
    <row r="13" spans="1:35" x14ac:dyDescent="0.25">
      <c r="A13" s="50" t="s">
        <v>3</v>
      </c>
      <c r="B13" s="50" t="s">
        <v>17</v>
      </c>
      <c r="C13" s="34">
        <v>633</v>
      </c>
      <c r="D13" s="34">
        <f t="shared" si="11"/>
        <v>580.25</v>
      </c>
      <c r="E13" s="33">
        <v>382</v>
      </c>
      <c r="F13" s="51">
        <f t="shared" si="0"/>
        <v>0.65833692373976738</v>
      </c>
      <c r="G13" s="33">
        <v>464</v>
      </c>
      <c r="H13" s="51">
        <f t="shared" si="1"/>
        <v>0.79965532098233516</v>
      </c>
      <c r="I13" s="33">
        <v>473</v>
      </c>
      <c r="J13" s="51">
        <f t="shared" si="2"/>
        <v>0.81516587677725116</v>
      </c>
      <c r="K13" s="33">
        <v>499</v>
      </c>
      <c r="L13" s="51">
        <f t="shared" si="3"/>
        <v>0.85997414907367509</v>
      </c>
      <c r="M13" s="33">
        <v>479</v>
      </c>
      <c r="N13" s="51">
        <f t="shared" si="4"/>
        <v>0.82550624730719513</v>
      </c>
      <c r="O13" s="33">
        <v>489</v>
      </c>
      <c r="P13" s="51">
        <f t="shared" si="5"/>
        <v>0.84274019819043511</v>
      </c>
      <c r="Q13" s="33">
        <v>426</v>
      </c>
      <c r="R13" s="51">
        <f t="shared" si="6"/>
        <v>0.73416630762602331</v>
      </c>
      <c r="S13" s="33">
        <v>455</v>
      </c>
      <c r="T13" s="51">
        <f t="shared" si="7"/>
        <v>0.78414476518741927</v>
      </c>
      <c r="U13" s="33">
        <v>471</v>
      </c>
      <c r="V13" s="51">
        <f t="shared" si="8"/>
        <v>0.81171908660060321</v>
      </c>
      <c r="W13" s="33">
        <v>413</v>
      </c>
      <c r="X13" s="51">
        <f t="shared" si="9"/>
        <v>0.71176217147781129</v>
      </c>
      <c r="Z13" s="33">
        <v>353</v>
      </c>
      <c r="AA13" s="73">
        <f t="shared" si="10"/>
        <v>0.60835846617837142</v>
      </c>
      <c r="AC13" s="41">
        <f>cálculos1!O13</f>
        <v>0</v>
      </c>
      <c r="AD13" s="42">
        <f t="shared" si="12"/>
        <v>0</v>
      </c>
      <c r="AE13" s="41">
        <f>cálculos1!P13</f>
        <v>0</v>
      </c>
      <c r="AF13" s="42">
        <f t="shared" si="13"/>
        <v>0</v>
      </c>
      <c r="AH13" s="55">
        <v>0</v>
      </c>
      <c r="AI13" s="33">
        <f>COUNTIF($AD$2:$AD$79,"=0")</f>
        <v>12</v>
      </c>
    </row>
    <row r="14" spans="1:35" x14ac:dyDescent="0.25">
      <c r="A14" s="50" t="s">
        <v>3</v>
      </c>
      <c r="B14" s="50" t="s">
        <v>18</v>
      </c>
      <c r="C14" s="34">
        <v>166</v>
      </c>
      <c r="D14" s="34">
        <f t="shared" si="11"/>
        <v>152.16666666666669</v>
      </c>
      <c r="E14" s="33">
        <v>119</v>
      </c>
      <c r="F14" s="51">
        <f t="shared" si="0"/>
        <v>0.7820372398685651</v>
      </c>
      <c r="G14" s="33">
        <v>176</v>
      </c>
      <c r="H14" s="51">
        <f t="shared" si="1"/>
        <v>1.1566265060240963</v>
      </c>
      <c r="I14" s="33">
        <v>186</v>
      </c>
      <c r="J14" s="51">
        <f t="shared" si="2"/>
        <v>1.2223439211391016</v>
      </c>
      <c r="K14" s="33">
        <v>187</v>
      </c>
      <c r="L14" s="51">
        <f t="shared" si="3"/>
        <v>1.2289156626506021</v>
      </c>
      <c r="M14" s="33">
        <v>192</v>
      </c>
      <c r="N14" s="51">
        <f t="shared" si="4"/>
        <v>1.261774370208105</v>
      </c>
      <c r="O14" s="33">
        <v>173</v>
      </c>
      <c r="P14" s="51">
        <f t="shared" si="5"/>
        <v>1.1369112814895945</v>
      </c>
      <c r="Q14" s="33">
        <v>158</v>
      </c>
      <c r="R14" s="51">
        <f t="shared" si="6"/>
        <v>1.0383351588170864</v>
      </c>
      <c r="S14" s="33">
        <v>169</v>
      </c>
      <c r="T14" s="51">
        <f t="shared" si="7"/>
        <v>1.1106243154435924</v>
      </c>
      <c r="U14" s="33">
        <v>177</v>
      </c>
      <c r="V14" s="51">
        <f t="shared" si="8"/>
        <v>1.1631982475355969</v>
      </c>
      <c r="W14" s="33">
        <v>151</v>
      </c>
      <c r="X14" s="51">
        <f t="shared" si="9"/>
        <v>0.99233296823658257</v>
      </c>
      <c r="Z14" s="33">
        <v>22</v>
      </c>
      <c r="AA14" s="73">
        <f t="shared" si="10"/>
        <v>0.14457831325301204</v>
      </c>
      <c r="AC14" s="41">
        <f>cálculos1!O14</f>
        <v>9</v>
      </c>
      <c r="AD14" s="42">
        <f t="shared" si="12"/>
        <v>0.9</v>
      </c>
      <c r="AE14" s="41">
        <f>cálculos1!P14</f>
        <v>4</v>
      </c>
      <c r="AF14" s="42">
        <f t="shared" si="13"/>
        <v>1</v>
      </c>
      <c r="AH14" s="55">
        <v>0.1</v>
      </c>
      <c r="AI14" s="33">
        <f>COUNTIF($AD$2:$AD$79,"=0,1")</f>
        <v>15</v>
      </c>
    </row>
    <row r="15" spans="1:35" x14ac:dyDescent="0.25">
      <c r="A15" s="50" t="s">
        <v>5</v>
      </c>
      <c r="B15" s="50" t="s">
        <v>19</v>
      </c>
      <c r="C15" s="34">
        <v>109</v>
      </c>
      <c r="D15" s="34">
        <f t="shared" si="11"/>
        <v>99.916666666666671</v>
      </c>
      <c r="E15" s="33">
        <v>103</v>
      </c>
      <c r="F15" s="51">
        <f t="shared" si="0"/>
        <v>1.030859049207673</v>
      </c>
      <c r="G15" s="33">
        <v>109</v>
      </c>
      <c r="H15" s="51">
        <f t="shared" si="1"/>
        <v>1.0909090909090908</v>
      </c>
      <c r="I15" s="33">
        <v>109</v>
      </c>
      <c r="J15" s="51">
        <f t="shared" si="2"/>
        <v>1.0909090909090908</v>
      </c>
      <c r="K15" s="33">
        <v>118</v>
      </c>
      <c r="L15" s="51">
        <f t="shared" si="3"/>
        <v>1.1809841534612175</v>
      </c>
      <c r="M15" s="33">
        <v>113</v>
      </c>
      <c r="N15" s="51">
        <f t="shared" si="4"/>
        <v>1.1309424520433695</v>
      </c>
      <c r="O15" s="33">
        <v>129</v>
      </c>
      <c r="P15" s="51">
        <f t="shared" si="5"/>
        <v>1.2910758965804836</v>
      </c>
      <c r="Q15" s="33">
        <v>92</v>
      </c>
      <c r="R15" s="51">
        <f t="shared" si="6"/>
        <v>0.92076730608840696</v>
      </c>
      <c r="S15" s="33">
        <v>115</v>
      </c>
      <c r="T15" s="51">
        <f t="shared" si="7"/>
        <v>1.1509591326105086</v>
      </c>
      <c r="U15" s="33">
        <v>116</v>
      </c>
      <c r="V15" s="51">
        <f t="shared" si="8"/>
        <v>1.1609674728940784</v>
      </c>
      <c r="W15" s="33">
        <v>93</v>
      </c>
      <c r="X15" s="51">
        <f t="shared" si="9"/>
        <v>0.93077564637197663</v>
      </c>
      <c r="Z15" s="33">
        <v>84</v>
      </c>
      <c r="AA15" s="73">
        <f t="shared" si="10"/>
        <v>0.8407005838198498</v>
      </c>
      <c r="AC15" s="41">
        <f>cálculos1!O15</f>
        <v>8</v>
      </c>
      <c r="AD15" s="42">
        <f t="shared" si="12"/>
        <v>0.8</v>
      </c>
      <c r="AE15" s="41">
        <f>cálculos1!P15</f>
        <v>4</v>
      </c>
      <c r="AF15" s="42">
        <f t="shared" si="13"/>
        <v>1</v>
      </c>
      <c r="AH15" s="55">
        <v>0.2</v>
      </c>
      <c r="AI15" s="33">
        <f>COUNTIF($AD$2:$AD$79,"=0,2")</f>
        <v>2</v>
      </c>
    </row>
    <row r="16" spans="1:35" x14ac:dyDescent="0.25">
      <c r="A16" s="50" t="s">
        <v>2</v>
      </c>
      <c r="B16" s="50" t="s">
        <v>20</v>
      </c>
      <c r="C16" s="34">
        <v>203</v>
      </c>
      <c r="D16" s="34">
        <f t="shared" si="11"/>
        <v>186.08333333333334</v>
      </c>
      <c r="E16" s="33">
        <v>125</v>
      </c>
      <c r="F16" s="51">
        <f t="shared" si="0"/>
        <v>0.67174205105239582</v>
      </c>
      <c r="G16" s="33">
        <v>188</v>
      </c>
      <c r="H16" s="51">
        <f t="shared" si="1"/>
        <v>1.0103000447828034</v>
      </c>
      <c r="I16" s="33">
        <v>187</v>
      </c>
      <c r="J16" s="51">
        <f t="shared" si="2"/>
        <v>1.0049261083743841</v>
      </c>
      <c r="K16" s="33">
        <v>199</v>
      </c>
      <c r="L16" s="51">
        <f t="shared" si="3"/>
        <v>1.0694133452754142</v>
      </c>
      <c r="M16" s="33">
        <v>192</v>
      </c>
      <c r="N16" s="51">
        <f t="shared" si="4"/>
        <v>1.0317957904164801</v>
      </c>
      <c r="O16" s="33">
        <v>187</v>
      </c>
      <c r="P16" s="51">
        <f t="shared" si="5"/>
        <v>1.0049261083743841</v>
      </c>
      <c r="Q16" s="33">
        <v>181</v>
      </c>
      <c r="R16" s="51">
        <f t="shared" si="6"/>
        <v>0.97268248992386919</v>
      </c>
      <c r="S16" s="33">
        <v>201</v>
      </c>
      <c r="T16" s="51">
        <f t="shared" si="7"/>
        <v>1.0801612180922526</v>
      </c>
      <c r="U16" s="33">
        <v>215</v>
      </c>
      <c r="V16" s="51">
        <f t="shared" si="8"/>
        <v>1.1553963278101209</v>
      </c>
      <c r="W16" s="33">
        <v>197</v>
      </c>
      <c r="X16" s="51">
        <f t="shared" si="9"/>
        <v>1.0586654724585758</v>
      </c>
      <c r="Z16" s="33">
        <v>12</v>
      </c>
      <c r="AA16" s="73">
        <f t="shared" si="10"/>
        <v>6.4487236901030004E-2</v>
      </c>
      <c r="AC16" s="41">
        <f>cálculos1!O16</f>
        <v>9</v>
      </c>
      <c r="AD16" s="42">
        <f t="shared" si="12"/>
        <v>0.9</v>
      </c>
      <c r="AE16" s="41">
        <f>cálculos1!P16</f>
        <v>4</v>
      </c>
      <c r="AF16" s="42">
        <f t="shared" si="13"/>
        <v>1</v>
      </c>
      <c r="AH16" s="55">
        <v>0.3</v>
      </c>
      <c r="AI16" s="33">
        <f>COUNTIF($AD$2:$AD$79,"=0,3")</f>
        <v>6</v>
      </c>
    </row>
    <row r="17" spans="1:35" x14ac:dyDescent="0.25">
      <c r="A17" s="50" t="s">
        <v>5</v>
      </c>
      <c r="B17" s="50" t="s">
        <v>21</v>
      </c>
      <c r="C17" s="34">
        <v>2550</v>
      </c>
      <c r="D17" s="34">
        <f t="shared" si="11"/>
        <v>2337.5</v>
      </c>
      <c r="E17" s="33">
        <v>4255</v>
      </c>
      <c r="F17" s="51">
        <f t="shared" si="0"/>
        <v>1.8203208556149733</v>
      </c>
      <c r="G17" s="33">
        <v>2127</v>
      </c>
      <c r="H17" s="51">
        <f t="shared" si="1"/>
        <v>0.90994652406417109</v>
      </c>
      <c r="I17" s="33">
        <v>2134</v>
      </c>
      <c r="J17" s="51">
        <f t="shared" si="2"/>
        <v>0.91294117647058826</v>
      </c>
      <c r="K17" s="33">
        <v>2213</v>
      </c>
      <c r="L17" s="51">
        <f t="shared" si="3"/>
        <v>0.94673796791443854</v>
      </c>
      <c r="M17" s="33">
        <v>2134</v>
      </c>
      <c r="N17" s="51">
        <f t="shared" si="4"/>
        <v>0.91294117647058826</v>
      </c>
      <c r="O17" s="33">
        <v>2175</v>
      </c>
      <c r="P17" s="51">
        <f t="shared" si="5"/>
        <v>0.93048128342245995</v>
      </c>
      <c r="Q17" s="33">
        <v>1706</v>
      </c>
      <c r="R17" s="51">
        <f t="shared" si="6"/>
        <v>0.72983957219251339</v>
      </c>
      <c r="S17" s="33">
        <v>2115</v>
      </c>
      <c r="T17" s="51">
        <f t="shared" si="7"/>
        <v>0.90481283422459891</v>
      </c>
      <c r="U17" s="33">
        <v>2049</v>
      </c>
      <c r="V17" s="51">
        <f t="shared" si="8"/>
        <v>0.87657754010695188</v>
      </c>
      <c r="W17" s="33">
        <v>1769</v>
      </c>
      <c r="X17" s="51">
        <f t="shared" si="9"/>
        <v>0.75679144385026742</v>
      </c>
      <c r="Z17" s="33">
        <v>4189</v>
      </c>
      <c r="AA17" s="73">
        <f t="shared" si="10"/>
        <v>1.7920855614973261</v>
      </c>
      <c r="AC17" s="41">
        <f>cálculos1!O17</f>
        <v>2</v>
      </c>
      <c r="AD17" s="42">
        <f t="shared" si="12"/>
        <v>0.2</v>
      </c>
      <c r="AE17" s="41">
        <f>cálculos1!P17</f>
        <v>0</v>
      </c>
      <c r="AF17" s="42">
        <f t="shared" si="13"/>
        <v>0</v>
      </c>
      <c r="AH17" s="55">
        <v>0.4</v>
      </c>
      <c r="AI17" s="33">
        <f>COUNTIF($AD$2:$AD$79,"=0,4")</f>
        <v>2</v>
      </c>
    </row>
    <row r="18" spans="1:35" x14ac:dyDescent="0.25">
      <c r="A18" s="50" t="s">
        <v>2</v>
      </c>
      <c r="B18" s="50" t="s">
        <v>22</v>
      </c>
      <c r="C18" s="34">
        <v>5265</v>
      </c>
      <c r="D18" s="34">
        <f t="shared" si="11"/>
        <v>4826.25</v>
      </c>
      <c r="E18" s="33">
        <v>2663</v>
      </c>
      <c r="F18" s="51">
        <f t="shared" si="0"/>
        <v>0.55177415177415179</v>
      </c>
      <c r="G18" s="33">
        <v>3889</v>
      </c>
      <c r="H18" s="51">
        <f t="shared" si="1"/>
        <v>0.80580160580160576</v>
      </c>
      <c r="I18" s="33">
        <v>3929</v>
      </c>
      <c r="J18" s="51">
        <f t="shared" si="2"/>
        <v>0.81408961408961411</v>
      </c>
      <c r="K18" s="33">
        <v>4209</v>
      </c>
      <c r="L18" s="51">
        <f t="shared" si="3"/>
        <v>0.87210567210567214</v>
      </c>
      <c r="M18" s="33">
        <v>4063</v>
      </c>
      <c r="N18" s="51">
        <f t="shared" si="4"/>
        <v>0.8418544418544418</v>
      </c>
      <c r="O18" s="33">
        <v>4052</v>
      </c>
      <c r="P18" s="51">
        <f t="shared" si="5"/>
        <v>0.83957523957523961</v>
      </c>
      <c r="Q18" s="33">
        <v>3426</v>
      </c>
      <c r="R18" s="51">
        <f t="shared" si="6"/>
        <v>0.70986790986790982</v>
      </c>
      <c r="S18" s="33">
        <v>4075</v>
      </c>
      <c r="T18" s="51">
        <f t="shared" si="7"/>
        <v>0.84434084434084433</v>
      </c>
      <c r="U18" s="33">
        <v>3767</v>
      </c>
      <c r="V18" s="51">
        <f t="shared" si="8"/>
        <v>0.78052318052318048</v>
      </c>
      <c r="W18" s="33">
        <v>3444</v>
      </c>
      <c r="X18" s="51">
        <f t="shared" si="9"/>
        <v>0.71359751359751356</v>
      </c>
      <c r="Z18" s="33">
        <v>2507</v>
      </c>
      <c r="AA18" s="73">
        <f t="shared" si="10"/>
        <v>0.51945091945091948</v>
      </c>
      <c r="AC18" s="41">
        <f>cálculos1!O18</f>
        <v>0</v>
      </c>
      <c r="AD18" s="42">
        <f t="shared" si="12"/>
        <v>0</v>
      </c>
      <c r="AE18" s="41">
        <f>cálculos1!P18</f>
        <v>0</v>
      </c>
      <c r="AF18" s="42">
        <f t="shared" si="13"/>
        <v>0</v>
      </c>
      <c r="AH18" s="55">
        <v>0.5</v>
      </c>
      <c r="AI18" s="33">
        <f>COUNTIF($AD$2:$AD$79,"=0,5")</f>
        <v>4</v>
      </c>
    </row>
    <row r="19" spans="1:35" x14ac:dyDescent="0.25">
      <c r="A19" s="50" t="s">
        <v>5</v>
      </c>
      <c r="B19" s="50" t="s">
        <v>23</v>
      </c>
      <c r="C19" s="34">
        <v>407</v>
      </c>
      <c r="D19" s="34">
        <f t="shared" si="11"/>
        <v>373.08333333333331</v>
      </c>
      <c r="E19" s="33">
        <v>301</v>
      </c>
      <c r="F19" s="51">
        <f t="shared" si="0"/>
        <v>0.80679026133571596</v>
      </c>
      <c r="G19" s="33">
        <v>430</v>
      </c>
      <c r="H19" s="51">
        <f t="shared" si="1"/>
        <v>1.1525575161938799</v>
      </c>
      <c r="I19" s="33">
        <v>426</v>
      </c>
      <c r="J19" s="51">
        <f t="shared" si="2"/>
        <v>1.1418360509269601</v>
      </c>
      <c r="K19" s="33">
        <v>419</v>
      </c>
      <c r="L19" s="51">
        <f t="shared" si="3"/>
        <v>1.1230734867098504</v>
      </c>
      <c r="M19" s="33">
        <v>413</v>
      </c>
      <c r="N19" s="51">
        <f t="shared" si="4"/>
        <v>1.1069912888094706</v>
      </c>
      <c r="O19" s="33">
        <v>404</v>
      </c>
      <c r="P19" s="51">
        <f t="shared" si="5"/>
        <v>1.082867991958901</v>
      </c>
      <c r="Q19" s="33">
        <v>411</v>
      </c>
      <c r="R19" s="51">
        <f t="shared" si="6"/>
        <v>1.1016305561760107</v>
      </c>
      <c r="S19" s="33">
        <v>433</v>
      </c>
      <c r="T19" s="51">
        <f t="shared" si="7"/>
        <v>1.1605986151440697</v>
      </c>
      <c r="U19" s="33">
        <v>446</v>
      </c>
      <c r="V19" s="51">
        <f t="shared" si="8"/>
        <v>1.1954433772615591</v>
      </c>
      <c r="W19" s="33">
        <v>415</v>
      </c>
      <c r="X19" s="51">
        <f t="shared" si="9"/>
        <v>1.1123520214429305</v>
      </c>
      <c r="Z19" s="33">
        <v>285</v>
      </c>
      <c r="AA19" s="73">
        <f t="shared" si="10"/>
        <v>0.76390440026803663</v>
      </c>
      <c r="AC19" s="41">
        <f>cálculos1!O19</f>
        <v>9</v>
      </c>
      <c r="AD19" s="42">
        <f t="shared" si="12"/>
        <v>0.9</v>
      </c>
      <c r="AE19" s="41">
        <f>cálculos1!P19</f>
        <v>4</v>
      </c>
      <c r="AF19" s="42">
        <f t="shared" si="13"/>
        <v>1</v>
      </c>
      <c r="AH19" s="55">
        <v>0.6</v>
      </c>
      <c r="AI19" s="33">
        <f>COUNTIF($AD$2:$AD$79,"=0,6")</f>
        <v>5</v>
      </c>
    </row>
    <row r="20" spans="1:35" x14ac:dyDescent="0.25">
      <c r="A20" s="50" t="s">
        <v>4</v>
      </c>
      <c r="B20" s="50" t="s">
        <v>24</v>
      </c>
      <c r="C20" s="34">
        <v>1491</v>
      </c>
      <c r="D20" s="34">
        <f t="shared" si="11"/>
        <v>1366.75</v>
      </c>
      <c r="E20" s="33">
        <v>2823</v>
      </c>
      <c r="F20" s="51">
        <f t="shared" si="0"/>
        <v>2.065483811962685</v>
      </c>
      <c r="G20" s="33">
        <v>1103</v>
      </c>
      <c r="H20" s="51">
        <f t="shared" si="1"/>
        <v>0.80702396195353943</v>
      </c>
      <c r="I20" s="33">
        <v>1110</v>
      </c>
      <c r="J20" s="51">
        <f t="shared" si="2"/>
        <v>0.81214560087799526</v>
      </c>
      <c r="K20" s="33">
        <v>1220</v>
      </c>
      <c r="L20" s="51">
        <f t="shared" si="3"/>
        <v>0.89262849826230106</v>
      </c>
      <c r="M20" s="33">
        <v>1198</v>
      </c>
      <c r="N20" s="51">
        <f t="shared" si="4"/>
        <v>0.8765319187854399</v>
      </c>
      <c r="O20" s="33">
        <v>1133</v>
      </c>
      <c r="P20" s="51">
        <f t="shared" si="5"/>
        <v>0.82897384305835009</v>
      </c>
      <c r="Q20" s="33">
        <v>1001</v>
      </c>
      <c r="R20" s="51">
        <f t="shared" si="6"/>
        <v>0.73239436619718312</v>
      </c>
      <c r="S20" s="33">
        <v>1125</v>
      </c>
      <c r="T20" s="51">
        <f t="shared" si="7"/>
        <v>0.82312054143040059</v>
      </c>
      <c r="U20" s="33">
        <v>1091</v>
      </c>
      <c r="V20" s="51">
        <f t="shared" si="8"/>
        <v>0.79824400951161512</v>
      </c>
      <c r="W20" s="33">
        <v>936</v>
      </c>
      <c r="X20" s="51">
        <f t="shared" si="9"/>
        <v>0.68483629047009331</v>
      </c>
      <c r="Z20" s="33">
        <v>3019</v>
      </c>
      <c r="AA20" s="73">
        <f t="shared" si="10"/>
        <v>2.2088897018474483</v>
      </c>
      <c r="AC20" s="41">
        <f>cálculos1!O20</f>
        <v>1</v>
      </c>
      <c r="AD20" s="42">
        <f t="shared" si="12"/>
        <v>0.1</v>
      </c>
      <c r="AE20" s="41">
        <f>cálculos1!P20</f>
        <v>0</v>
      </c>
      <c r="AF20" s="42">
        <f t="shared" si="13"/>
        <v>0</v>
      </c>
      <c r="AH20" s="55">
        <v>0.7</v>
      </c>
      <c r="AI20" s="33">
        <f>COUNTIF($AD$2:$AD$79,"=0,7")</f>
        <v>6</v>
      </c>
    </row>
    <row r="21" spans="1:35" x14ac:dyDescent="0.25">
      <c r="A21" s="50" t="s">
        <v>3</v>
      </c>
      <c r="B21" s="50" t="s">
        <v>25</v>
      </c>
      <c r="C21" s="34">
        <v>390</v>
      </c>
      <c r="D21" s="34">
        <f t="shared" si="11"/>
        <v>357.5</v>
      </c>
      <c r="E21" s="33">
        <v>33</v>
      </c>
      <c r="F21" s="51">
        <f t="shared" si="0"/>
        <v>9.2307692307692313E-2</v>
      </c>
      <c r="G21" s="33">
        <v>360</v>
      </c>
      <c r="H21" s="51">
        <f t="shared" si="1"/>
        <v>1.0069930069930071</v>
      </c>
      <c r="I21" s="33">
        <v>366</v>
      </c>
      <c r="J21" s="51">
        <f t="shared" si="2"/>
        <v>1.0237762237762238</v>
      </c>
      <c r="K21" s="33">
        <v>365</v>
      </c>
      <c r="L21" s="51">
        <f t="shared" si="3"/>
        <v>1.020979020979021</v>
      </c>
      <c r="M21" s="33">
        <v>345</v>
      </c>
      <c r="N21" s="51">
        <f t="shared" si="4"/>
        <v>0.965034965034965</v>
      </c>
      <c r="O21" s="33">
        <v>377</v>
      </c>
      <c r="P21" s="51">
        <f t="shared" si="5"/>
        <v>1.0545454545454545</v>
      </c>
      <c r="Q21" s="33">
        <v>329</v>
      </c>
      <c r="R21" s="51">
        <f t="shared" si="6"/>
        <v>0.92027972027972027</v>
      </c>
      <c r="S21" s="33">
        <v>384</v>
      </c>
      <c r="T21" s="51">
        <f t="shared" si="7"/>
        <v>1.0741258741258741</v>
      </c>
      <c r="U21" s="33">
        <v>383</v>
      </c>
      <c r="V21" s="51">
        <f t="shared" si="8"/>
        <v>1.0713286713286714</v>
      </c>
      <c r="W21" s="33">
        <v>385</v>
      </c>
      <c r="X21" s="51">
        <f t="shared" si="9"/>
        <v>1.0769230769230769</v>
      </c>
      <c r="Z21" s="33">
        <v>11</v>
      </c>
      <c r="AA21" s="73">
        <f t="shared" si="10"/>
        <v>3.0769230769230771E-2</v>
      </c>
      <c r="AC21" s="41">
        <f>cálculos1!O21</f>
        <v>8</v>
      </c>
      <c r="AD21" s="42">
        <f t="shared" si="12"/>
        <v>0.8</v>
      </c>
      <c r="AE21" s="41">
        <f>cálculos1!P21</f>
        <v>4</v>
      </c>
      <c r="AF21" s="42">
        <f t="shared" si="13"/>
        <v>1</v>
      </c>
      <c r="AH21" s="55">
        <v>0.8</v>
      </c>
      <c r="AI21" s="33">
        <f>COUNTIF($AD$2:$AD$79,"=0,8")</f>
        <v>12</v>
      </c>
    </row>
    <row r="22" spans="1:35" x14ac:dyDescent="0.25">
      <c r="A22" s="50" t="s">
        <v>2</v>
      </c>
      <c r="B22" s="50" t="s">
        <v>26</v>
      </c>
      <c r="C22" s="34">
        <v>178</v>
      </c>
      <c r="D22" s="34">
        <f t="shared" si="11"/>
        <v>163.16666666666669</v>
      </c>
      <c r="E22" s="33">
        <v>0</v>
      </c>
      <c r="F22" s="51">
        <f t="shared" si="0"/>
        <v>0</v>
      </c>
      <c r="G22" s="33">
        <v>117</v>
      </c>
      <c r="H22" s="51">
        <f t="shared" si="1"/>
        <v>0.71705822267620012</v>
      </c>
      <c r="I22" s="33">
        <v>118</v>
      </c>
      <c r="J22" s="51">
        <f t="shared" si="2"/>
        <v>0.72318692543411633</v>
      </c>
      <c r="K22" s="33">
        <v>135</v>
      </c>
      <c r="L22" s="51">
        <f t="shared" si="3"/>
        <v>0.82737487231869244</v>
      </c>
      <c r="M22" s="33">
        <v>138</v>
      </c>
      <c r="N22" s="51">
        <f t="shared" si="4"/>
        <v>0.8457609805924412</v>
      </c>
      <c r="O22" s="33">
        <v>124</v>
      </c>
      <c r="P22" s="51">
        <f t="shared" si="5"/>
        <v>0.75995914198161385</v>
      </c>
      <c r="Q22" s="33">
        <v>124</v>
      </c>
      <c r="R22" s="51">
        <f t="shared" si="6"/>
        <v>0.75995914198161385</v>
      </c>
      <c r="S22" s="33">
        <v>140</v>
      </c>
      <c r="T22" s="51">
        <f t="shared" si="7"/>
        <v>0.85801838610827363</v>
      </c>
      <c r="U22" s="33">
        <v>136</v>
      </c>
      <c r="V22" s="51">
        <f t="shared" si="8"/>
        <v>0.83350357507660866</v>
      </c>
      <c r="W22" s="33">
        <v>134</v>
      </c>
      <c r="X22" s="51">
        <f t="shared" si="9"/>
        <v>0.82124616956077623</v>
      </c>
      <c r="Z22" s="33">
        <v>1</v>
      </c>
      <c r="AA22" s="73">
        <f t="shared" si="10"/>
        <v>6.1287027579162399E-3</v>
      </c>
      <c r="AC22" s="41">
        <f>cálculos1!O22</f>
        <v>0</v>
      </c>
      <c r="AD22" s="42">
        <f t="shared" si="12"/>
        <v>0</v>
      </c>
      <c r="AE22" s="41">
        <f>cálculos1!P22</f>
        <v>0</v>
      </c>
      <c r="AF22" s="42">
        <f t="shared" si="13"/>
        <v>0</v>
      </c>
      <c r="AH22" s="55">
        <v>0.9</v>
      </c>
      <c r="AI22" s="33">
        <f>COUNTIF($AD$2:$AD$79,"=0,9")</f>
        <v>9</v>
      </c>
    </row>
    <row r="23" spans="1:35" x14ac:dyDescent="0.25">
      <c r="A23" s="50" t="s">
        <v>5</v>
      </c>
      <c r="B23" s="50" t="s">
        <v>27</v>
      </c>
      <c r="C23" s="34">
        <v>59</v>
      </c>
      <c r="D23" s="34">
        <f t="shared" si="11"/>
        <v>54.083333333333336</v>
      </c>
      <c r="E23" s="33">
        <v>47</v>
      </c>
      <c r="F23" s="51">
        <f t="shared" si="0"/>
        <v>0.86902927580893674</v>
      </c>
      <c r="G23" s="33">
        <v>60</v>
      </c>
      <c r="H23" s="51">
        <f t="shared" si="1"/>
        <v>1.1093990755007703</v>
      </c>
      <c r="I23" s="33">
        <v>59</v>
      </c>
      <c r="J23" s="51">
        <f t="shared" si="2"/>
        <v>1.0909090909090908</v>
      </c>
      <c r="K23" s="33">
        <v>57</v>
      </c>
      <c r="L23" s="51">
        <f t="shared" si="3"/>
        <v>1.0539291217257318</v>
      </c>
      <c r="M23" s="33">
        <v>57</v>
      </c>
      <c r="N23" s="51">
        <f t="shared" si="4"/>
        <v>1.0539291217257318</v>
      </c>
      <c r="O23" s="33">
        <v>54</v>
      </c>
      <c r="P23" s="51">
        <f t="shared" si="5"/>
        <v>0.99845916795069334</v>
      </c>
      <c r="Q23" s="33">
        <v>45</v>
      </c>
      <c r="R23" s="51">
        <f t="shared" si="6"/>
        <v>0.83204930662557774</v>
      </c>
      <c r="S23" s="33">
        <v>58</v>
      </c>
      <c r="T23" s="51">
        <f t="shared" si="7"/>
        <v>1.0724191063174113</v>
      </c>
      <c r="U23" s="33">
        <v>62</v>
      </c>
      <c r="V23" s="51">
        <f t="shared" si="8"/>
        <v>1.1463790446841293</v>
      </c>
      <c r="W23" s="33">
        <v>57</v>
      </c>
      <c r="X23" s="51">
        <f t="shared" si="9"/>
        <v>1.0539291217257318</v>
      </c>
      <c r="Z23" s="33">
        <v>47</v>
      </c>
      <c r="AA23" s="73">
        <f t="shared" si="10"/>
        <v>0.86902927580893674</v>
      </c>
      <c r="AC23" s="41">
        <f>cálculos1!O23</f>
        <v>8</v>
      </c>
      <c r="AD23" s="42">
        <f t="shared" si="12"/>
        <v>0.8</v>
      </c>
      <c r="AE23" s="41">
        <f>cálculos1!P23</f>
        <v>4</v>
      </c>
      <c r="AF23" s="42">
        <f t="shared" si="13"/>
        <v>1</v>
      </c>
      <c r="AH23" s="55">
        <v>1</v>
      </c>
      <c r="AI23" s="33">
        <f>COUNTIF($AD$2:$AD$79,"=1,0")</f>
        <v>5</v>
      </c>
    </row>
    <row r="24" spans="1:35" x14ac:dyDescent="0.25">
      <c r="A24" s="50" t="s">
        <v>2</v>
      </c>
      <c r="B24" s="50" t="s">
        <v>28</v>
      </c>
      <c r="C24" s="34">
        <v>443</v>
      </c>
      <c r="D24" s="34">
        <f t="shared" si="11"/>
        <v>406.08333333333331</v>
      </c>
      <c r="E24" s="33">
        <v>71</v>
      </c>
      <c r="F24" s="51">
        <f t="shared" si="0"/>
        <v>0.17484096039400782</v>
      </c>
      <c r="G24" s="33">
        <v>391</v>
      </c>
      <c r="H24" s="51">
        <f t="shared" si="1"/>
        <v>0.96285655653601487</v>
      </c>
      <c r="I24" s="33">
        <v>392</v>
      </c>
      <c r="J24" s="51">
        <f t="shared" si="2"/>
        <v>0.96531910527395859</v>
      </c>
      <c r="K24" s="33">
        <v>385</v>
      </c>
      <c r="L24" s="51">
        <f t="shared" si="3"/>
        <v>0.94808126410835214</v>
      </c>
      <c r="M24" s="33">
        <v>381</v>
      </c>
      <c r="N24" s="51">
        <f t="shared" si="4"/>
        <v>0.93823106915657706</v>
      </c>
      <c r="O24" s="33">
        <v>381</v>
      </c>
      <c r="P24" s="51">
        <f t="shared" si="5"/>
        <v>0.93823106915657706</v>
      </c>
      <c r="Q24" s="33">
        <v>380</v>
      </c>
      <c r="R24" s="51">
        <f t="shared" si="6"/>
        <v>0.93576852041863334</v>
      </c>
      <c r="S24" s="33">
        <v>371</v>
      </c>
      <c r="T24" s="51">
        <f t="shared" si="7"/>
        <v>0.91360558177713935</v>
      </c>
      <c r="U24" s="33">
        <v>389</v>
      </c>
      <c r="V24" s="51">
        <f t="shared" si="8"/>
        <v>0.95793145906012722</v>
      </c>
      <c r="W24" s="33">
        <v>354</v>
      </c>
      <c r="X24" s="51">
        <f t="shared" si="9"/>
        <v>0.87174225323209531</v>
      </c>
      <c r="Z24" s="33">
        <v>29</v>
      </c>
      <c r="AA24" s="73">
        <f t="shared" si="10"/>
        <v>7.1413913400369386E-2</v>
      </c>
      <c r="AC24" s="41">
        <f>cálculos1!O24</f>
        <v>4</v>
      </c>
      <c r="AD24" s="42">
        <f t="shared" si="12"/>
        <v>0.4</v>
      </c>
      <c r="AE24" s="41">
        <f>cálculos1!P24</f>
        <v>3</v>
      </c>
      <c r="AF24" s="42">
        <f t="shared" si="13"/>
        <v>0.75</v>
      </c>
    </row>
    <row r="25" spans="1:35" x14ac:dyDescent="0.25">
      <c r="A25" s="50" t="s">
        <v>5</v>
      </c>
      <c r="B25" s="50" t="s">
        <v>29</v>
      </c>
      <c r="C25" s="34">
        <v>86</v>
      </c>
      <c r="D25" s="34">
        <f t="shared" si="11"/>
        <v>78.833333333333343</v>
      </c>
      <c r="E25" s="33">
        <v>64</v>
      </c>
      <c r="F25" s="51">
        <f t="shared" si="0"/>
        <v>0.81183932346723031</v>
      </c>
      <c r="G25" s="33">
        <v>88</v>
      </c>
      <c r="H25" s="51">
        <f t="shared" si="1"/>
        <v>1.1162790697674416</v>
      </c>
      <c r="I25" s="33">
        <v>87</v>
      </c>
      <c r="J25" s="51">
        <f t="shared" si="2"/>
        <v>1.1035940803382662</v>
      </c>
      <c r="K25" s="33">
        <v>96</v>
      </c>
      <c r="L25" s="51">
        <f t="shared" si="3"/>
        <v>1.2177589852008455</v>
      </c>
      <c r="M25" s="33">
        <v>93</v>
      </c>
      <c r="N25" s="51">
        <f t="shared" si="4"/>
        <v>1.1797040169133191</v>
      </c>
      <c r="O25" s="33">
        <v>99</v>
      </c>
      <c r="P25" s="51">
        <f t="shared" si="5"/>
        <v>1.2558139534883719</v>
      </c>
      <c r="Q25" s="33">
        <v>65</v>
      </c>
      <c r="R25" s="51">
        <f t="shared" si="6"/>
        <v>0.82452431289640582</v>
      </c>
      <c r="S25" s="33">
        <v>74</v>
      </c>
      <c r="T25" s="51">
        <f t="shared" si="7"/>
        <v>0.93868921775898506</v>
      </c>
      <c r="U25" s="33">
        <v>71</v>
      </c>
      <c r="V25" s="51">
        <f t="shared" si="8"/>
        <v>0.90063424947145865</v>
      </c>
      <c r="W25" s="33">
        <v>70</v>
      </c>
      <c r="X25" s="51">
        <f t="shared" si="9"/>
        <v>0.88794926004228314</v>
      </c>
      <c r="Z25" s="33">
        <v>45</v>
      </c>
      <c r="AA25" s="73">
        <f t="shared" si="10"/>
        <v>0.57082452431289632</v>
      </c>
      <c r="AC25" s="41">
        <f>cálculos1!O25</f>
        <v>5</v>
      </c>
      <c r="AD25" s="42">
        <f t="shared" si="12"/>
        <v>0.5</v>
      </c>
      <c r="AE25" s="41">
        <f>cálculos1!P25</f>
        <v>3</v>
      </c>
      <c r="AF25" s="42">
        <f t="shared" si="13"/>
        <v>0.75</v>
      </c>
    </row>
    <row r="26" spans="1:35" x14ac:dyDescent="0.25">
      <c r="A26" s="50" t="s">
        <v>3</v>
      </c>
      <c r="B26" s="50" t="s">
        <v>30</v>
      </c>
      <c r="C26" s="34">
        <v>259</v>
      </c>
      <c r="D26" s="34">
        <f t="shared" si="11"/>
        <v>237.41666666666666</v>
      </c>
      <c r="E26" s="33">
        <v>119</v>
      </c>
      <c r="F26" s="51">
        <f t="shared" si="0"/>
        <v>0.50122850122850127</v>
      </c>
      <c r="G26" s="33">
        <v>236</v>
      </c>
      <c r="H26" s="51">
        <f t="shared" si="1"/>
        <v>0.99403299403299406</v>
      </c>
      <c r="I26" s="33">
        <v>237</v>
      </c>
      <c r="J26" s="51">
        <f t="shared" si="2"/>
        <v>0.99824499824499824</v>
      </c>
      <c r="K26" s="33">
        <v>243</v>
      </c>
      <c r="L26" s="51">
        <f t="shared" si="3"/>
        <v>1.0235170235170234</v>
      </c>
      <c r="M26" s="33">
        <v>237</v>
      </c>
      <c r="N26" s="51">
        <f t="shared" si="4"/>
        <v>0.99824499824499824</v>
      </c>
      <c r="O26" s="33">
        <v>233</v>
      </c>
      <c r="P26" s="51">
        <f t="shared" si="5"/>
        <v>0.98139698139698139</v>
      </c>
      <c r="Q26" s="33">
        <v>207</v>
      </c>
      <c r="R26" s="51">
        <f t="shared" si="6"/>
        <v>0.87188487188487196</v>
      </c>
      <c r="S26" s="33">
        <v>190</v>
      </c>
      <c r="T26" s="51">
        <f t="shared" si="7"/>
        <v>0.80028080028080029</v>
      </c>
      <c r="U26" s="33">
        <v>230</v>
      </c>
      <c r="V26" s="51">
        <f t="shared" si="8"/>
        <v>0.96876096876096884</v>
      </c>
      <c r="W26" s="33">
        <v>199</v>
      </c>
      <c r="X26" s="51">
        <f t="shared" si="9"/>
        <v>0.83818883818883827</v>
      </c>
      <c r="Z26" s="33">
        <v>96</v>
      </c>
      <c r="AA26" s="73">
        <f t="shared" si="10"/>
        <v>0.40435240435240438</v>
      </c>
      <c r="AC26" s="41">
        <f>cálculos1!O26</f>
        <v>6</v>
      </c>
      <c r="AD26" s="42">
        <f t="shared" si="12"/>
        <v>0.60000000000000009</v>
      </c>
      <c r="AE26" s="41">
        <f>cálculos1!P26</f>
        <v>4</v>
      </c>
      <c r="AF26" s="42">
        <f t="shared" si="13"/>
        <v>1</v>
      </c>
    </row>
    <row r="27" spans="1:35" x14ac:dyDescent="0.25">
      <c r="A27" s="50" t="s">
        <v>2</v>
      </c>
      <c r="B27" s="50" t="s">
        <v>31</v>
      </c>
      <c r="C27" s="34">
        <v>271</v>
      </c>
      <c r="D27" s="34">
        <f t="shared" si="11"/>
        <v>248.41666666666666</v>
      </c>
      <c r="E27" s="33">
        <v>118</v>
      </c>
      <c r="F27" s="51">
        <f t="shared" si="0"/>
        <v>0.47500838644750087</v>
      </c>
      <c r="G27" s="33">
        <v>198</v>
      </c>
      <c r="H27" s="51">
        <f t="shared" si="1"/>
        <v>0.79704797047970488</v>
      </c>
      <c r="I27" s="33">
        <v>201</v>
      </c>
      <c r="J27" s="51">
        <f t="shared" si="2"/>
        <v>0.80912445488091245</v>
      </c>
      <c r="K27" s="33">
        <v>218</v>
      </c>
      <c r="L27" s="51">
        <f t="shared" si="3"/>
        <v>0.8775578664877558</v>
      </c>
      <c r="M27" s="33">
        <v>212</v>
      </c>
      <c r="N27" s="51">
        <f t="shared" si="4"/>
        <v>0.85340489768534056</v>
      </c>
      <c r="O27" s="33">
        <v>214</v>
      </c>
      <c r="P27" s="51">
        <f t="shared" si="5"/>
        <v>0.86145588728614564</v>
      </c>
      <c r="Q27" s="33">
        <v>172</v>
      </c>
      <c r="R27" s="51">
        <f t="shared" si="6"/>
        <v>0.6923851056692385</v>
      </c>
      <c r="S27" s="33">
        <v>213</v>
      </c>
      <c r="T27" s="51">
        <f t="shared" si="7"/>
        <v>0.85743039248574304</v>
      </c>
      <c r="U27" s="33">
        <v>236</v>
      </c>
      <c r="V27" s="51">
        <f t="shared" si="8"/>
        <v>0.95001677289500175</v>
      </c>
      <c r="W27" s="33">
        <v>211</v>
      </c>
      <c r="X27" s="51">
        <f t="shared" si="9"/>
        <v>0.84937940288493796</v>
      </c>
      <c r="Z27" s="33">
        <v>31</v>
      </c>
      <c r="AA27" s="73">
        <f t="shared" si="10"/>
        <v>0.12479033881247904</v>
      </c>
      <c r="AC27" s="41">
        <f>cálculos1!O27</f>
        <v>1</v>
      </c>
      <c r="AD27" s="42">
        <f t="shared" si="12"/>
        <v>0.1</v>
      </c>
      <c r="AE27" s="41">
        <f>cálculos1!P27</f>
        <v>1</v>
      </c>
      <c r="AF27" s="42">
        <f t="shared" si="13"/>
        <v>0.25</v>
      </c>
    </row>
    <row r="28" spans="1:35" x14ac:dyDescent="0.25">
      <c r="A28" s="50" t="s">
        <v>4</v>
      </c>
      <c r="B28" s="50" t="s">
        <v>32</v>
      </c>
      <c r="C28" s="34">
        <v>128</v>
      </c>
      <c r="D28" s="34">
        <f t="shared" si="11"/>
        <v>117.33333333333333</v>
      </c>
      <c r="E28" s="33">
        <v>45</v>
      </c>
      <c r="F28" s="51">
        <f t="shared" si="0"/>
        <v>0.38352272727272729</v>
      </c>
      <c r="G28" s="33">
        <v>123</v>
      </c>
      <c r="H28" s="51">
        <f t="shared" si="1"/>
        <v>1.0482954545454546</v>
      </c>
      <c r="I28" s="33">
        <v>121</v>
      </c>
      <c r="J28" s="51">
        <f t="shared" si="2"/>
        <v>1.03125</v>
      </c>
      <c r="K28" s="33">
        <v>116</v>
      </c>
      <c r="L28" s="51">
        <f t="shared" si="3"/>
        <v>0.98863636363636365</v>
      </c>
      <c r="M28" s="33">
        <v>119</v>
      </c>
      <c r="N28" s="51">
        <f t="shared" si="4"/>
        <v>1.0142045454545454</v>
      </c>
      <c r="O28" s="33">
        <v>120</v>
      </c>
      <c r="P28" s="51">
        <f t="shared" si="5"/>
        <v>1.0227272727272727</v>
      </c>
      <c r="Q28" s="33">
        <v>106</v>
      </c>
      <c r="R28" s="51">
        <f t="shared" si="6"/>
        <v>0.90340909090909094</v>
      </c>
      <c r="S28" s="33">
        <v>146</v>
      </c>
      <c r="T28" s="51">
        <f t="shared" si="7"/>
        <v>1.2443181818181819</v>
      </c>
      <c r="U28" s="33">
        <v>136</v>
      </c>
      <c r="V28" s="51">
        <f t="shared" si="8"/>
        <v>1.1590909090909092</v>
      </c>
      <c r="W28" s="33">
        <v>136</v>
      </c>
      <c r="X28" s="51">
        <f t="shared" si="9"/>
        <v>1.1590909090909092</v>
      </c>
      <c r="Z28" s="33">
        <v>29</v>
      </c>
      <c r="AA28" s="73">
        <f t="shared" si="10"/>
        <v>0.24715909090909091</v>
      </c>
      <c r="AC28" s="41">
        <f>cálculos1!O28</f>
        <v>8</v>
      </c>
      <c r="AD28" s="42">
        <f t="shared" si="12"/>
        <v>0.8</v>
      </c>
      <c r="AE28" s="41">
        <f>cálculos1!P28</f>
        <v>4</v>
      </c>
      <c r="AF28" s="42">
        <f t="shared" si="13"/>
        <v>1</v>
      </c>
    </row>
    <row r="29" spans="1:35" x14ac:dyDescent="0.25">
      <c r="A29" s="50" t="s">
        <v>5</v>
      </c>
      <c r="B29" s="50" t="s">
        <v>33</v>
      </c>
      <c r="C29" s="34">
        <v>429</v>
      </c>
      <c r="D29" s="34">
        <f t="shared" si="11"/>
        <v>393.25</v>
      </c>
      <c r="E29" s="33">
        <v>235</v>
      </c>
      <c r="F29" s="51">
        <f t="shared" si="0"/>
        <v>0.5975842339478703</v>
      </c>
      <c r="G29" s="33">
        <v>338</v>
      </c>
      <c r="H29" s="51">
        <f t="shared" si="1"/>
        <v>0.85950413223140498</v>
      </c>
      <c r="I29" s="33">
        <v>345</v>
      </c>
      <c r="J29" s="51">
        <f t="shared" si="2"/>
        <v>0.87730451366814999</v>
      </c>
      <c r="K29" s="33">
        <v>369</v>
      </c>
      <c r="L29" s="51">
        <f t="shared" si="3"/>
        <v>0.93833439287984743</v>
      </c>
      <c r="M29" s="33">
        <v>362</v>
      </c>
      <c r="N29" s="51">
        <f t="shared" si="4"/>
        <v>0.92053401144310232</v>
      </c>
      <c r="O29" s="33">
        <v>359</v>
      </c>
      <c r="P29" s="51">
        <f t="shared" si="5"/>
        <v>0.91290527654164022</v>
      </c>
      <c r="Q29" s="33">
        <v>313</v>
      </c>
      <c r="R29" s="51">
        <f t="shared" si="6"/>
        <v>0.79593134138588684</v>
      </c>
      <c r="S29" s="33">
        <v>298</v>
      </c>
      <c r="T29" s="51">
        <f t="shared" si="7"/>
        <v>0.75778766687857602</v>
      </c>
      <c r="U29" s="33">
        <v>328</v>
      </c>
      <c r="V29" s="51">
        <f t="shared" si="8"/>
        <v>0.83407501589319766</v>
      </c>
      <c r="W29" s="33">
        <v>288</v>
      </c>
      <c r="X29" s="51">
        <f t="shared" si="9"/>
        <v>0.73235855054036869</v>
      </c>
      <c r="Z29" s="33">
        <v>205</v>
      </c>
      <c r="AA29" s="73">
        <f t="shared" si="10"/>
        <v>0.52129688493324855</v>
      </c>
      <c r="AC29" s="41">
        <f>cálculos1!O29</f>
        <v>1</v>
      </c>
      <c r="AD29" s="42">
        <f t="shared" si="12"/>
        <v>0.1</v>
      </c>
      <c r="AE29" s="41">
        <f>cálculos1!P29</f>
        <v>0</v>
      </c>
      <c r="AF29" s="42">
        <f t="shared" si="13"/>
        <v>0</v>
      </c>
    </row>
    <row r="30" spans="1:35" x14ac:dyDescent="0.25">
      <c r="A30" s="50" t="s">
        <v>2</v>
      </c>
      <c r="B30" s="50" t="s">
        <v>34</v>
      </c>
      <c r="C30" s="34">
        <v>1820</v>
      </c>
      <c r="D30" s="34">
        <f t="shared" si="11"/>
        <v>1668.3333333333333</v>
      </c>
      <c r="E30" s="33">
        <v>1374</v>
      </c>
      <c r="F30" s="51">
        <f t="shared" si="0"/>
        <v>0.82357642357642358</v>
      </c>
      <c r="G30" s="33">
        <v>1331</v>
      </c>
      <c r="H30" s="51">
        <f t="shared" si="1"/>
        <v>0.79780219780219785</v>
      </c>
      <c r="I30" s="33">
        <v>1342</v>
      </c>
      <c r="J30" s="51">
        <f t="shared" si="2"/>
        <v>0.80439560439560442</v>
      </c>
      <c r="K30" s="33">
        <v>1489</v>
      </c>
      <c r="L30" s="51">
        <f t="shared" si="3"/>
        <v>0.89250749250749251</v>
      </c>
      <c r="M30" s="33">
        <v>1431</v>
      </c>
      <c r="N30" s="51">
        <f t="shared" si="4"/>
        <v>0.85774225774225776</v>
      </c>
      <c r="O30" s="33">
        <v>1353</v>
      </c>
      <c r="P30" s="51">
        <f t="shared" si="5"/>
        <v>0.81098901098901099</v>
      </c>
      <c r="Q30" s="33">
        <v>1030</v>
      </c>
      <c r="R30" s="51">
        <f t="shared" si="6"/>
        <v>0.61738261738261746</v>
      </c>
      <c r="S30" s="33">
        <v>1426</v>
      </c>
      <c r="T30" s="51">
        <f t="shared" si="7"/>
        <v>0.85474525474525476</v>
      </c>
      <c r="U30" s="33">
        <v>1385</v>
      </c>
      <c r="V30" s="51">
        <f t="shared" si="8"/>
        <v>0.83016983016983026</v>
      </c>
      <c r="W30" s="33">
        <v>1255</v>
      </c>
      <c r="X30" s="51">
        <f t="shared" si="9"/>
        <v>0.75224775224775231</v>
      </c>
      <c r="Z30" s="33">
        <v>1359</v>
      </c>
      <c r="AA30" s="73">
        <f t="shared" si="10"/>
        <v>0.81458541458541467</v>
      </c>
      <c r="AC30" s="41">
        <f>cálculos1!O30</f>
        <v>0</v>
      </c>
      <c r="AD30" s="42">
        <f t="shared" si="12"/>
        <v>0</v>
      </c>
      <c r="AE30" s="41">
        <f>cálculos1!P30</f>
        <v>0</v>
      </c>
      <c r="AF30" s="42">
        <f t="shared" si="13"/>
        <v>0</v>
      </c>
    </row>
    <row r="31" spans="1:35" x14ac:dyDescent="0.25">
      <c r="A31" s="50" t="s">
        <v>2</v>
      </c>
      <c r="B31" s="50" t="s">
        <v>35</v>
      </c>
      <c r="C31" s="34">
        <v>368</v>
      </c>
      <c r="D31" s="34">
        <f t="shared" si="11"/>
        <v>337.33333333333337</v>
      </c>
      <c r="E31" s="33">
        <v>345</v>
      </c>
      <c r="F31" s="51">
        <f t="shared" si="0"/>
        <v>1.0227272727272727</v>
      </c>
      <c r="G31" s="33">
        <v>368</v>
      </c>
      <c r="H31" s="51">
        <f t="shared" si="1"/>
        <v>1.0909090909090908</v>
      </c>
      <c r="I31" s="33">
        <v>369</v>
      </c>
      <c r="J31" s="51">
        <f t="shared" si="2"/>
        <v>1.0938735177865611</v>
      </c>
      <c r="K31" s="33">
        <v>371</v>
      </c>
      <c r="L31" s="51">
        <f t="shared" si="3"/>
        <v>1.099802371541502</v>
      </c>
      <c r="M31" s="33">
        <v>367</v>
      </c>
      <c r="N31" s="51">
        <f t="shared" si="4"/>
        <v>1.0879446640316204</v>
      </c>
      <c r="O31" s="33">
        <v>360</v>
      </c>
      <c r="P31" s="51">
        <f t="shared" si="5"/>
        <v>1.0671936758893279</v>
      </c>
      <c r="Q31" s="33">
        <v>340</v>
      </c>
      <c r="R31" s="51">
        <f t="shared" si="6"/>
        <v>1.0079051383399209</v>
      </c>
      <c r="S31" s="33">
        <v>368</v>
      </c>
      <c r="T31" s="51">
        <f t="shared" si="7"/>
        <v>1.0909090909090908</v>
      </c>
      <c r="U31" s="33">
        <v>360</v>
      </c>
      <c r="V31" s="51">
        <f t="shared" si="8"/>
        <v>1.0671936758893279</v>
      </c>
      <c r="W31" s="33">
        <v>356</v>
      </c>
      <c r="X31" s="51">
        <f t="shared" si="9"/>
        <v>1.0553359683794465</v>
      </c>
      <c r="Z31" s="33">
        <v>114</v>
      </c>
      <c r="AA31" s="73">
        <f t="shared" si="10"/>
        <v>0.33794466403162049</v>
      </c>
      <c r="AC31" s="41">
        <f>cálculos1!O31</f>
        <v>10</v>
      </c>
      <c r="AD31" s="42">
        <f t="shared" si="12"/>
        <v>1</v>
      </c>
      <c r="AE31" s="41">
        <f>cálculos1!P31</f>
        <v>4</v>
      </c>
      <c r="AF31" s="42">
        <f t="shared" si="13"/>
        <v>1</v>
      </c>
    </row>
    <row r="32" spans="1:35" x14ac:dyDescent="0.25">
      <c r="A32" s="50" t="s">
        <v>2</v>
      </c>
      <c r="B32" s="50" t="s">
        <v>36</v>
      </c>
      <c r="C32" s="34">
        <v>147</v>
      </c>
      <c r="D32" s="34">
        <f t="shared" si="11"/>
        <v>134.75</v>
      </c>
      <c r="E32" s="33">
        <v>91</v>
      </c>
      <c r="F32" s="51">
        <f t="shared" si="0"/>
        <v>0.67532467532467533</v>
      </c>
      <c r="G32" s="33">
        <v>110</v>
      </c>
      <c r="H32" s="51">
        <f t="shared" si="1"/>
        <v>0.81632653061224492</v>
      </c>
      <c r="I32" s="33">
        <v>110</v>
      </c>
      <c r="J32" s="51">
        <f t="shared" si="2"/>
        <v>0.81632653061224492</v>
      </c>
      <c r="K32" s="33">
        <v>125</v>
      </c>
      <c r="L32" s="51">
        <f t="shared" si="3"/>
        <v>0.92764378478664189</v>
      </c>
      <c r="M32" s="33">
        <v>125</v>
      </c>
      <c r="N32" s="51">
        <f t="shared" si="4"/>
        <v>0.92764378478664189</v>
      </c>
      <c r="O32" s="33">
        <v>120</v>
      </c>
      <c r="P32" s="51">
        <f t="shared" si="5"/>
        <v>0.89053803339517623</v>
      </c>
      <c r="Q32" s="33">
        <v>100</v>
      </c>
      <c r="R32" s="51">
        <f t="shared" si="6"/>
        <v>0.74211502782931349</v>
      </c>
      <c r="S32" s="33">
        <v>131</v>
      </c>
      <c r="T32" s="51">
        <f t="shared" si="7"/>
        <v>0.9721706864564007</v>
      </c>
      <c r="U32" s="33">
        <v>126</v>
      </c>
      <c r="V32" s="51">
        <f t="shared" si="8"/>
        <v>0.93506493506493504</v>
      </c>
      <c r="W32" s="33">
        <v>129</v>
      </c>
      <c r="X32" s="51">
        <f t="shared" si="9"/>
        <v>0.9573283858998145</v>
      </c>
      <c r="Z32" s="33">
        <v>83</v>
      </c>
      <c r="AA32" s="73">
        <f t="shared" si="10"/>
        <v>0.61595547309833021</v>
      </c>
      <c r="AC32" s="41">
        <f>cálculos1!O32</f>
        <v>3</v>
      </c>
      <c r="AD32" s="42">
        <f t="shared" si="12"/>
        <v>0.30000000000000004</v>
      </c>
      <c r="AE32" s="41">
        <f>cálculos1!P32</f>
        <v>0</v>
      </c>
      <c r="AF32" s="42">
        <f t="shared" si="13"/>
        <v>0</v>
      </c>
    </row>
    <row r="33" spans="1:32" x14ac:dyDescent="0.25">
      <c r="A33" s="50" t="s">
        <v>5</v>
      </c>
      <c r="B33" s="50" t="s">
        <v>37</v>
      </c>
      <c r="C33" s="34">
        <v>130</v>
      </c>
      <c r="D33" s="34">
        <f t="shared" si="11"/>
        <v>119.16666666666667</v>
      </c>
      <c r="E33" s="33">
        <v>82</v>
      </c>
      <c r="F33" s="51">
        <f t="shared" si="0"/>
        <v>0.68811188811188806</v>
      </c>
      <c r="G33" s="33">
        <v>105</v>
      </c>
      <c r="H33" s="51">
        <f t="shared" si="1"/>
        <v>0.88111888111888104</v>
      </c>
      <c r="I33" s="33">
        <v>110</v>
      </c>
      <c r="J33" s="51">
        <f t="shared" si="2"/>
        <v>0.92307692307692302</v>
      </c>
      <c r="K33" s="33">
        <v>114</v>
      </c>
      <c r="L33" s="51">
        <f t="shared" si="3"/>
        <v>0.95664335664335665</v>
      </c>
      <c r="M33" s="33">
        <v>112</v>
      </c>
      <c r="N33" s="51">
        <f t="shared" si="4"/>
        <v>0.93986013986013983</v>
      </c>
      <c r="O33" s="33">
        <v>118</v>
      </c>
      <c r="P33" s="51">
        <f t="shared" si="5"/>
        <v>0.99020979020979016</v>
      </c>
      <c r="Q33" s="33">
        <v>97</v>
      </c>
      <c r="R33" s="51">
        <f t="shared" si="6"/>
        <v>0.813986013986014</v>
      </c>
      <c r="S33" s="33">
        <v>111</v>
      </c>
      <c r="T33" s="51">
        <f t="shared" si="7"/>
        <v>0.93146853146853148</v>
      </c>
      <c r="U33" s="33">
        <v>113</v>
      </c>
      <c r="V33" s="51">
        <f t="shared" si="8"/>
        <v>0.94825174825174818</v>
      </c>
      <c r="W33" s="33">
        <v>110</v>
      </c>
      <c r="X33" s="51">
        <f t="shared" si="9"/>
        <v>0.92307692307692302</v>
      </c>
      <c r="Z33" s="33">
        <v>48</v>
      </c>
      <c r="AA33" s="73">
        <f t="shared" si="10"/>
        <v>0.40279720279720277</v>
      </c>
      <c r="AC33" s="41">
        <f>cálculos1!O33</f>
        <v>3</v>
      </c>
      <c r="AD33" s="42">
        <f t="shared" si="12"/>
        <v>0.30000000000000004</v>
      </c>
      <c r="AE33" s="41">
        <f>cálculos1!P33</f>
        <v>1</v>
      </c>
      <c r="AF33" s="42">
        <f t="shared" si="13"/>
        <v>0.25</v>
      </c>
    </row>
    <row r="34" spans="1:32" x14ac:dyDescent="0.25">
      <c r="A34" s="50" t="s">
        <v>5</v>
      </c>
      <c r="B34" s="50" t="s">
        <v>38</v>
      </c>
      <c r="C34" s="34">
        <v>118</v>
      </c>
      <c r="D34" s="34">
        <f t="shared" si="11"/>
        <v>108.16666666666667</v>
      </c>
      <c r="E34" s="33">
        <v>67</v>
      </c>
      <c r="F34" s="51">
        <f t="shared" ref="F34:F65" si="14">E34/D34</f>
        <v>0.61941448382126341</v>
      </c>
      <c r="G34" s="33">
        <v>108</v>
      </c>
      <c r="H34" s="51">
        <f t="shared" ref="H34:H65" si="15">G34/D34</f>
        <v>0.99845916795069334</v>
      </c>
      <c r="I34" s="33">
        <v>107</v>
      </c>
      <c r="J34" s="51">
        <f t="shared" ref="J34:J65" si="16">I34/D34</f>
        <v>0.98921417565485359</v>
      </c>
      <c r="K34" s="33">
        <v>118</v>
      </c>
      <c r="L34" s="51">
        <f t="shared" ref="L34:L65" si="17">K34/D34</f>
        <v>1.0909090909090908</v>
      </c>
      <c r="M34" s="33">
        <v>123</v>
      </c>
      <c r="N34" s="51">
        <f t="shared" ref="N34:N65" si="18">M34/D34</f>
        <v>1.1371340523882896</v>
      </c>
      <c r="O34" s="33">
        <v>118</v>
      </c>
      <c r="P34" s="51">
        <f t="shared" ref="P34:P65" si="19">O34/D34</f>
        <v>1.0909090909090908</v>
      </c>
      <c r="Q34" s="33">
        <v>116</v>
      </c>
      <c r="R34" s="51">
        <f t="shared" ref="R34:R65" si="20">Q34/D34</f>
        <v>1.0724191063174113</v>
      </c>
      <c r="S34" s="33">
        <v>119</v>
      </c>
      <c r="T34" s="51">
        <f t="shared" ref="T34:T65" si="21">S34/D34</f>
        <v>1.1001540832049306</v>
      </c>
      <c r="U34" s="33">
        <v>107</v>
      </c>
      <c r="V34" s="51">
        <f t="shared" ref="V34:V65" si="22">U34/D34</f>
        <v>0.98921417565485359</v>
      </c>
      <c r="W34" s="33">
        <v>111</v>
      </c>
      <c r="X34" s="51">
        <f t="shared" ref="X34:X65" si="23">W34/D34</f>
        <v>1.0261941448382126</v>
      </c>
      <c r="Z34" s="33">
        <v>38</v>
      </c>
      <c r="AA34" s="73">
        <f t="shared" ref="AA34:AA65" si="24">Z34/D34</f>
        <v>0.35130970724191063</v>
      </c>
      <c r="AC34" s="41">
        <f>cálculos1!O34</f>
        <v>9</v>
      </c>
      <c r="AD34" s="42">
        <f t="shared" si="12"/>
        <v>0.9</v>
      </c>
      <c r="AE34" s="41">
        <f>cálculos1!P34</f>
        <v>4</v>
      </c>
      <c r="AF34" s="42">
        <f t="shared" si="13"/>
        <v>1</v>
      </c>
    </row>
    <row r="35" spans="1:32" x14ac:dyDescent="0.25">
      <c r="A35" s="50" t="s">
        <v>5</v>
      </c>
      <c r="B35" s="50" t="s">
        <v>39</v>
      </c>
      <c r="C35" s="34">
        <v>179</v>
      </c>
      <c r="D35" s="34">
        <f t="shared" si="11"/>
        <v>164.08333333333331</v>
      </c>
      <c r="E35" s="33">
        <v>143</v>
      </c>
      <c r="F35" s="51">
        <f t="shared" si="14"/>
        <v>0.87150837988826824</v>
      </c>
      <c r="G35" s="33">
        <v>178</v>
      </c>
      <c r="H35" s="51">
        <f t="shared" si="15"/>
        <v>1.0848146267140681</v>
      </c>
      <c r="I35" s="33">
        <v>179</v>
      </c>
      <c r="J35" s="51">
        <f t="shared" si="16"/>
        <v>1.0909090909090911</v>
      </c>
      <c r="K35" s="33">
        <v>189</v>
      </c>
      <c r="L35" s="51">
        <f t="shared" si="17"/>
        <v>1.1518537328593197</v>
      </c>
      <c r="M35" s="33">
        <v>182</v>
      </c>
      <c r="N35" s="51">
        <f t="shared" si="18"/>
        <v>1.1091924834941596</v>
      </c>
      <c r="O35" s="33">
        <v>167</v>
      </c>
      <c r="P35" s="51">
        <f t="shared" si="19"/>
        <v>1.0177755205688168</v>
      </c>
      <c r="Q35" s="33">
        <v>166</v>
      </c>
      <c r="R35" s="51">
        <f t="shared" si="20"/>
        <v>1.0116810563737939</v>
      </c>
      <c r="S35" s="33">
        <v>188</v>
      </c>
      <c r="T35" s="51">
        <f t="shared" si="21"/>
        <v>1.1457592686642968</v>
      </c>
      <c r="U35" s="33">
        <v>155</v>
      </c>
      <c r="V35" s="51">
        <f t="shared" si="22"/>
        <v>0.94464195022854247</v>
      </c>
      <c r="W35" s="33">
        <v>169</v>
      </c>
      <c r="X35" s="51">
        <f t="shared" si="23"/>
        <v>1.0299644489588624</v>
      </c>
      <c r="Z35" s="33">
        <v>64</v>
      </c>
      <c r="AA35" s="73">
        <f t="shared" si="24"/>
        <v>0.39004570848146269</v>
      </c>
      <c r="AC35" s="41">
        <f>cálculos1!O35</f>
        <v>8</v>
      </c>
      <c r="AD35" s="42">
        <f t="shared" si="12"/>
        <v>0.8</v>
      </c>
      <c r="AE35" s="41">
        <f>cálculos1!P35</f>
        <v>3</v>
      </c>
      <c r="AF35" s="42">
        <f t="shared" si="13"/>
        <v>0.75</v>
      </c>
    </row>
    <row r="36" spans="1:32" x14ac:dyDescent="0.25">
      <c r="A36" s="50" t="s">
        <v>2</v>
      </c>
      <c r="B36" s="50" t="s">
        <v>40</v>
      </c>
      <c r="C36" s="34">
        <v>142</v>
      </c>
      <c r="D36" s="34">
        <f t="shared" si="11"/>
        <v>130.16666666666669</v>
      </c>
      <c r="E36" s="33">
        <v>107</v>
      </c>
      <c r="F36" s="51">
        <f t="shared" si="14"/>
        <v>0.82202304737515997</v>
      </c>
      <c r="G36" s="33">
        <v>136</v>
      </c>
      <c r="H36" s="51">
        <f t="shared" si="15"/>
        <v>1.0448143405889883</v>
      </c>
      <c r="I36" s="33">
        <v>136</v>
      </c>
      <c r="J36" s="51">
        <f t="shared" si="16"/>
        <v>1.0448143405889883</v>
      </c>
      <c r="K36" s="33">
        <v>140</v>
      </c>
      <c r="L36" s="51">
        <f t="shared" si="17"/>
        <v>1.0755441741357232</v>
      </c>
      <c r="M36" s="33">
        <v>140</v>
      </c>
      <c r="N36" s="51">
        <f t="shared" si="18"/>
        <v>1.0755441741357232</v>
      </c>
      <c r="O36" s="33">
        <v>144</v>
      </c>
      <c r="P36" s="51">
        <f t="shared" si="19"/>
        <v>1.1062740076824582</v>
      </c>
      <c r="Q36" s="33">
        <v>135</v>
      </c>
      <c r="R36" s="51">
        <f t="shared" si="20"/>
        <v>1.0371318822023046</v>
      </c>
      <c r="S36" s="33">
        <v>136</v>
      </c>
      <c r="T36" s="51">
        <f t="shared" si="21"/>
        <v>1.0448143405889883</v>
      </c>
      <c r="U36" s="33">
        <v>140</v>
      </c>
      <c r="V36" s="51">
        <f t="shared" si="22"/>
        <v>1.0755441741357232</v>
      </c>
      <c r="W36" s="33">
        <v>122</v>
      </c>
      <c r="X36" s="51">
        <f t="shared" si="23"/>
        <v>0.93725992317541595</v>
      </c>
      <c r="Z36" s="33">
        <v>15</v>
      </c>
      <c r="AA36" s="73">
        <f t="shared" si="24"/>
        <v>0.11523687580025606</v>
      </c>
      <c r="AC36" s="41">
        <f>cálculos1!O36</f>
        <v>8</v>
      </c>
      <c r="AD36" s="42">
        <f t="shared" si="12"/>
        <v>0.8</v>
      </c>
      <c r="AE36" s="41">
        <f>cálculos1!P36</f>
        <v>4</v>
      </c>
      <c r="AF36" s="42">
        <f t="shared" si="13"/>
        <v>1</v>
      </c>
    </row>
    <row r="37" spans="1:32" x14ac:dyDescent="0.25">
      <c r="A37" s="50" t="s">
        <v>5</v>
      </c>
      <c r="B37" s="50" t="s">
        <v>41</v>
      </c>
      <c r="C37" s="34">
        <v>556</v>
      </c>
      <c r="D37" s="34">
        <f t="shared" si="11"/>
        <v>509.66666666666669</v>
      </c>
      <c r="E37" s="33">
        <v>290</v>
      </c>
      <c r="F37" s="51">
        <f t="shared" si="14"/>
        <v>0.56899934597776325</v>
      </c>
      <c r="G37" s="33">
        <v>405</v>
      </c>
      <c r="H37" s="51">
        <f t="shared" si="15"/>
        <v>0.7946370176586004</v>
      </c>
      <c r="I37" s="33">
        <v>408</v>
      </c>
      <c r="J37" s="51">
        <f t="shared" si="16"/>
        <v>0.80052321778940483</v>
      </c>
      <c r="K37" s="33">
        <v>461</v>
      </c>
      <c r="L37" s="51">
        <f t="shared" si="17"/>
        <v>0.9045127534336167</v>
      </c>
      <c r="M37" s="33">
        <v>448</v>
      </c>
      <c r="N37" s="51">
        <f t="shared" si="18"/>
        <v>0.87900588620013076</v>
      </c>
      <c r="O37" s="33">
        <v>425</v>
      </c>
      <c r="P37" s="51">
        <f t="shared" si="19"/>
        <v>0.83387835186396331</v>
      </c>
      <c r="Q37" s="33">
        <v>324</v>
      </c>
      <c r="R37" s="51">
        <f t="shared" si="20"/>
        <v>0.63570961412688032</v>
      </c>
      <c r="S37" s="33">
        <v>382</v>
      </c>
      <c r="T37" s="51">
        <f t="shared" si="21"/>
        <v>0.74950948332243295</v>
      </c>
      <c r="U37" s="33">
        <v>421</v>
      </c>
      <c r="V37" s="51">
        <f t="shared" si="22"/>
        <v>0.82603008502289077</v>
      </c>
      <c r="W37" s="33">
        <v>321</v>
      </c>
      <c r="X37" s="51">
        <f t="shared" si="23"/>
        <v>0.62982341399607589</v>
      </c>
      <c r="Z37" s="33">
        <v>886</v>
      </c>
      <c r="AA37" s="73">
        <f t="shared" si="24"/>
        <v>1.73839110529758</v>
      </c>
      <c r="AC37" s="41">
        <f>cálculos1!O37</f>
        <v>0</v>
      </c>
      <c r="AD37" s="42">
        <f t="shared" si="12"/>
        <v>0</v>
      </c>
      <c r="AE37" s="41">
        <f>cálculos1!P37</f>
        <v>0</v>
      </c>
      <c r="AF37" s="42">
        <f t="shared" si="13"/>
        <v>0</v>
      </c>
    </row>
    <row r="38" spans="1:32" x14ac:dyDescent="0.25">
      <c r="A38" s="50" t="s">
        <v>2</v>
      </c>
      <c r="B38" s="50" t="s">
        <v>42</v>
      </c>
      <c r="C38" s="34">
        <v>104</v>
      </c>
      <c r="D38" s="34">
        <f t="shared" si="11"/>
        <v>95.333333333333329</v>
      </c>
      <c r="E38" s="33">
        <v>95</v>
      </c>
      <c r="F38" s="51">
        <f t="shared" si="14"/>
        <v>0.99650349650349657</v>
      </c>
      <c r="G38" s="33">
        <v>103</v>
      </c>
      <c r="H38" s="51">
        <f t="shared" si="15"/>
        <v>1.0804195804195804</v>
      </c>
      <c r="I38" s="33">
        <v>104</v>
      </c>
      <c r="J38" s="51">
        <f t="shared" si="16"/>
        <v>1.0909090909090911</v>
      </c>
      <c r="K38" s="33">
        <v>114</v>
      </c>
      <c r="L38" s="51">
        <f t="shared" si="17"/>
        <v>1.1958041958041958</v>
      </c>
      <c r="M38" s="33">
        <v>119</v>
      </c>
      <c r="N38" s="51">
        <f t="shared" si="18"/>
        <v>1.2482517482517483</v>
      </c>
      <c r="O38" s="33">
        <v>110</v>
      </c>
      <c r="P38" s="51">
        <f t="shared" si="19"/>
        <v>1.153846153846154</v>
      </c>
      <c r="Q38" s="33">
        <v>98</v>
      </c>
      <c r="R38" s="51">
        <f t="shared" si="20"/>
        <v>1.0279720279720279</v>
      </c>
      <c r="S38" s="33">
        <v>106</v>
      </c>
      <c r="T38" s="51">
        <f t="shared" si="21"/>
        <v>1.1118881118881119</v>
      </c>
      <c r="U38" s="33">
        <v>110</v>
      </c>
      <c r="V38" s="51">
        <f t="shared" si="22"/>
        <v>1.153846153846154</v>
      </c>
      <c r="W38" s="33">
        <v>106</v>
      </c>
      <c r="X38" s="51">
        <f t="shared" si="23"/>
        <v>1.1118881118881119</v>
      </c>
      <c r="Z38" s="33">
        <v>6</v>
      </c>
      <c r="AA38" s="73">
        <f t="shared" si="24"/>
        <v>6.2937062937062943E-2</v>
      </c>
      <c r="AC38" s="41">
        <f>cálculos1!O38</f>
        <v>10</v>
      </c>
      <c r="AD38" s="42">
        <f t="shared" si="12"/>
        <v>1</v>
      </c>
      <c r="AE38" s="41">
        <f>cálculos1!P38</f>
        <v>4</v>
      </c>
      <c r="AF38" s="42">
        <f t="shared" si="13"/>
        <v>1</v>
      </c>
    </row>
    <row r="39" spans="1:32" x14ac:dyDescent="0.25">
      <c r="A39" s="50" t="s">
        <v>5</v>
      </c>
      <c r="B39" s="50" t="s">
        <v>43</v>
      </c>
      <c r="C39" s="34">
        <v>446</v>
      </c>
      <c r="D39" s="34">
        <f t="shared" si="11"/>
        <v>408.83333333333331</v>
      </c>
      <c r="E39" s="33">
        <v>345</v>
      </c>
      <c r="F39" s="51">
        <f t="shared" si="14"/>
        <v>0.84386465552384837</v>
      </c>
      <c r="G39" s="33">
        <v>356</v>
      </c>
      <c r="H39" s="51">
        <f t="shared" si="15"/>
        <v>0.8707704851202609</v>
      </c>
      <c r="I39" s="33">
        <v>358</v>
      </c>
      <c r="J39" s="51">
        <f t="shared" si="16"/>
        <v>0.87566245413779054</v>
      </c>
      <c r="K39" s="33">
        <v>378</v>
      </c>
      <c r="L39" s="51">
        <f t="shared" si="17"/>
        <v>0.92458214431308605</v>
      </c>
      <c r="M39" s="33">
        <v>371</v>
      </c>
      <c r="N39" s="51">
        <f t="shared" si="18"/>
        <v>0.90746025275173259</v>
      </c>
      <c r="O39" s="33">
        <v>374</v>
      </c>
      <c r="P39" s="51">
        <f t="shared" si="19"/>
        <v>0.91479820627802699</v>
      </c>
      <c r="Q39" s="33">
        <v>314</v>
      </c>
      <c r="R39" s="51">
        <f t="shared" si="20"/>
        <v>0.76803913575214022</v>
      </c>
      <c r="S39" s="33">
        <v>349</v>
      </c>
      <c r="T39" s="51">
        <f t="shared" si="21"/>
        <v>0.85364859355890754</v>
      </c>
      <c r="U39" s="33">
        <v>319</v>
      </c>
      <c r="V39" s="51">
        <f t="shared" si="22"/>
        <v>0.78026905829596416</v>
      </c>
      <c r="W39" s="33">
        <v>336</v>
      </c>
      <c r="X39" s="51">
        <f t="shared" si="23"/>
        <v>0.82185079494496538</v>
      </c>
      <c r="Z39" s="33">
        <v>280</v>
      </c>
      <c r="AA39" s="73">
        <f t="shared" si="24"/>
        <v>0.68487566245413778</v>
      </c>
      <c r="AC39" s="41">
        <f>cálculos1!O39</f>
        <v>1</v>
      </c>
      <c r="AD39" s="42">
        <f t="shared" si="12"/>
        <v>0.1</v>
      </c>
      <c r="AE39" s="41">
        <f>cálculos1!P39</f>
        <v>0</v>
      </c>
      <c r="AF39" s="42">
        <f t="shared" si="13"/>
        <v>0</v>
      </c>
    </row>
    <row r="40" spans="1:32" x14ac:dyDescent="0.25">
      <c r="A40" s="50" t="s">
        <v>3</v>
      </c>
      <c r="B40" s="50" t="s">
        <v>44</v>
      </c>
      <c r="C40" s="34">
        <v>455</v>
      </c>
      <c r="D40" s="34">
        <f t="shared" si="11"/>
        <v>417.08333333333331</v>
      </c>
      <c r="E40" s="33">
        <v>340</v>
      </c>
      <c r="F40" s="51">
        <f t="shared" si="14"/>
        <v>0.81518481518481523</v>
      </c>
      <c r="G40" s="33">
        <v>395</v>
      </c>
      <c r="H40" s="51">
        <f t="shared" si="15"/>
        <v>0.94705294705294707</v>
      </c>
      <c r="I40" s="33">
        <v>405</v>
      </c>
      <c r="J40" s="51">
        <f t="shared" si="16"/>
        <v>0.97102897102897112</v>
      </c>
      <c r="K40" s="33">
        <v>452</v>
      </c>
      <c r="L40" s="51">
        <f t="shared" si="17"/>
        <v>1.0837162837162837</v>
      </c>
      <c r="M40" s="33">
        <v>444</v>
      </c>
      <c r="N40" s="51">
        <f t="shared" si="18"/>
        <v>1.0645354645354645</v>
      </c>
      <c r="O40" s="33">
        <v>427</v>
      </c>
      <c r="P40" s="51">
        <f t="shared" si="19"/>
        <v>1.0237762237762238</v>
      </c>
      <c r="Q40" s="33">
        <v>350</v>
      </c>
      <c r="R40" s="51">
        <f t="shared" si="20"/>
        <v>0.83916083916083917</v>
      </c>
      <c r="S40" s="33">
        <v>446</v>
      </c>
      <c r="T40" s="51">
        <f t="shared" si="21"/>
        <v>1.0693306693306694</v>
      </c>
      <c r="U40" s="33">
        <v>463</v>
      </c>
      <c r="V40" s="51">
        <f t="shared" si="22"/>
        <v>1.1100899100899102</v>
      </c>
      <c r="W40" s="33">
        <v>418</v>
      </c>
      <c r="X40" s="51">
        <f t="shared" si="23"/>
        <v>1.0021978021978022</v>
      </c>
      <c r="Z40" s="33">
        <v>329</v>
      </c>
      <c r="AA40" s="73">
        <f t="shared" si="24"/>
        <v>0.78881118881118883</v>
      </c>
      <c r="AC40" s="41">
        <f>cálculos1!O40</f>
        <v>7</v>
      </c>
      <c r="AD40" s="42">
        <f t="shared" si="12"/>
        <v>0.70000000000000007</v>
      </c>
      <c r="AE40" s="41">
        <f>cálculos1!P40</f>
        <v>3</v>
      </c>
      <c r="AF40" s="42">
        <f t="shared" si="13"/>
        <v>0.75</v>
      </c>
    </row>
    <row r="41" spans="1:32" x14ac:dyDescent="0.25">
      <c r="A41" s="50" t="s">
        <v>5</v>
      </c>
      <c r="B41" s="50" t="s">
        <v>45</v>
      </c>
      <c r="C41" s="34">
        <v>150</v>
      </c>
      <c r="D41" s="34">
        <f t="shared" si="11"/>
        <v>137.5</v>
      </c>
      <c r="E41" s="33">
        <v>46</v>
      </c>
      <c r="F41" s="51">
        <f t="shared" si="14"/>
        <v>0.33454545454545453</v>
      </c>
      <c r="G41" s="33">
        <v>141</v>
      </c>
      <c r="H41" s="51">
        <f t="shared" si="15"/>
        <v>1.0254545454545454</v>
      </c>
      <c r="I41" s="33">
        <v>145</v>
      </c>
      <c r="J41" s="51">
        <f t="shared" si="16"/>
        <v>1.0545454545454545</v>
      </c>
      <c r="K41" s="33">
        <v>155</v>
      </c>
      <c r="L41" s="51">
        <f t="shared" si="17"/>
        <v>1.1272727272727272</v>
      </c>
      <c r="M41" s="33">
        <v>149</v>
      </c>
      <c r="N41" s="51">
        <f t="shared" si="18"/>
        <v>1.0836363636363637</v>
      </c>
      <c r="O41" s="33">
        <v>148</v>
      </c>
      <c r="P41" s="51">
        <f t="shared" si="19"/>
        <v>1.0763636363636364</v>
      </c>
      <c r="Q41" s="33">
        <v>118</v>
      </c>
      <c r="R41" s="51">
        <f t="shared" si="20"/>
        <v>0.85818181818181816</v>
      </c>
      <c r="S41" s="33">
        <v>140</v>
      </c>
      <c r="T41" s="51">
        <f t="shared" si="21"/>
        <v>1.0181818181818181</v>
      </c>
      <c r="U41" s="33">
        <v>133</v>
      </c>
      <c r="V41" s="51">
        <f t="shared" si="22"/>
        <v>0.96727272727272728</v>
      </c>
      <c r="W41" s="33">
        <v>132</v>
      </c>
      <c r="X41" s="51">
        <f t="shared" si="23"/>
        <v>0.96</v>
      </c>
      <c r="Z41" s="33">
        <v>37</v>
      </c>
      <c r="AA41" s="73">
        <f t="shared" si="24"/>
        <v>0.2690909090909091</v>
      </c>
      <c r="AC41" s="41">
        <f>cálculos1!O41</f>
        <v>8</v>
      </c>
      <c r="AD41" s="42">
        <f t="shared" si="12"/>
        <v>0.8</v>
      </c>
      <c r="AE41" s="41">
        <f>cálculos1!P41</f>
        <v>4</v>
      </c>
      <c r="AF41" s="42">
        <f t="shared" si="13"/>
        <v>1</v>
      </c>
    </row>
    <row r="42" spans="1:32" x14ac:dyDescent="0.25">
      <c r="A42" s="50" t="s">
        <v>2</v>
      </c>
      <c r="B42" s="50" t="s">
        <v>46</v>
      </c>
      <c r="C42" s="34">
        <v>160</v>
      </c>
      <c r="D42" s="34">
        <f t="shared" si="11"/>
        <v>146.66666666666669</v>
      </c>
      <c r="E42" s="33">
        <v>125</v>
      </c>
      <c r="F42" s="51">
        <f t="shared" si="14"/>
        <v>0.85227272727272718</v>
      </c>
      <c r="G42" s="33">
        <v>143</v>
      </c>
      <c r="H42" s="51">
        <f t="shared" si="15"/>
        <v>0.97499999999999987</v>
      </c>
      <c r="I42" s="33">
        <v>141</v>
      </c>
      <c r="J42" s="51">
        <f t="shared" si="16"/>
        <v>0.9613636363636362</v>
      </c>
      <c r="K42" s="33">
        <v>158</v>
      </c>
      <c r="L42" s="51">
        <f t="shared" si="17"/>
        <v>1.0772727272727272</v>
      </c>
      <c r="M42" s="33">
        <v>158</v>
      </c>
      <c r="N42" s="51">
        <f t="shared" si="18"/>
        <v>1.0772727272727272</v>
      </c>
      <c r="O42" s="33">
        <v>154</v>
      </c>
      <c r="P42" s="51">
        <f t="shared" si="19"/>
        <v>1.0499999999999998</v>
      </c>
      <c r="Q42" s="33">
        <v>131</v>
      </c>
      <c r="R42" s="51">
        <f t="shared" si="20"/>
        <v>0.89318181818181808</v>
      </c>
      <c r="S42" s="33">
        <v>144</v>
      </c>
      <c r="T42" s="51">
        <f t="shared" si="21"/>
        <v>0.9818181818181817</v>
      </c>
      <c r="U42" s="33">
        <v>140</v>
      </c>
      <c r="V42" s="51">
        <f t="shared" si="22"/>
        <v>0.95454545454545447</v>
      </c>
      <c r="W42" s="33">
        <v>133</v>
      </c>
      <c r="X42" s="51">
        <f t="shared" si="23"/>
        <v>0.90681818181818175</v>
      </c>
      <c r="Z42" s="33">
        <v>87</v>
      </c>
      <c r="AA42" s="73">
        <f t="shared" si="24"/>
        <v>0.59318181818181814</v>
      </c>
      <c r="AC42" s="41">
        <f>cálculos1!O42</f>
        <v>7</v>
      </c>
      <c r="AD42" s="42">
        <f t="shared" si="12"/>
        <v>0.70000000000000007</v>
      </c>
      <c r="AE42" s="41">
        <f>cálculos1!P42</f>
        <v>4</v>
      </c>
      <c r="AF42" s="42">
        <f t="shared" si="13"/>
        <v>1</v>
      </c>
    </row>
    <row r="43" spans="1:32" x14ac:dyDescent="0.25">
      <c r="A43" s="50" t="s">
        <v>2</v>
      </c>
      <c r="B43" s="50" t="s">
        <v>47</v>
      </c>
      <c r="C43" s="34">
        <v>96</v>
      </c>
      <c r="D43" s="34">
        <f t="shared" si="11"/>
        <v>88</v>
      </c>
      <c r="E43" s="33">
        <v>98</v>
      </c>
      <c r="F43" s="51">
        <f t="shared" si="14"/>
        <v>1.1136363636363635</v>
      </c>
      <c r="G43" s="33">
        <v>108</v>
      </c>
      <c r="H43" s="51">
        <f t="shared" si="15"/>
        <v>1.2272727272727273</v>
      </c>
      <c r="I43" s="33">
        <v>108</v>
      </c>
      <c r="J43" s="51">
        <f t="shared" si="16"/>
        <v>1.2272727272727273</v>
      </c>
      <c r="K43" s="33">
        <v>122</v>
      </c>
      <c r="L43" s="51">
        <f t="shared" si="17"/>
        <v>1.3863636363636365</v>
      </c>
      <c r="M43" s="33">
        <v>122</v>
      </c>
      <c r="N43" s="51">
        <f t="shared" si="18"/>
        <v>1.3863636363636365</v>
      </c>
      <c r="O43" s="33">
        <v>102</v>
      </c>
      <c r="P43" s="51">
        <f t="shared" si="19"/>
        <v>1.1590909090909092</v>
      </c>
      <c r="Q43" s="33">
        <v>98</v>
      </c>
      <c r="R43" s="51">
        <f t="shared" si="20"/>
        <v>1.1136363636363635</v>
      </c>
      <c r="S43" s="33">
        <v>87</v>
      </c>
      <c r="T43" s="51">
        <f t="shared" si="21"/>
        <v>0.98863636363636365</v>
      </c>
      <c r="U43" s="33">
        <v>89</v>
      </c>
      <c r="V43" s="51">
        <f t="shared" si="22"/>
        <v>1.0113636363636365</v>
      </c>
      <c r="W43" s="33">
        <v>88</v>
      </c>
      <c r="X43" s="51">
        <f t="shared" si="23"/>
        <v>1</v>
      </c>
      <c r="Z43" s="33">
        <v>3</v>
      </c>
      <c r="AA43" s="73">
        <f t="shared" si="24"/>
        <v>3.4090909090909088E-2</v>
      </c>
      <c r="AC43" s="41">
        <f>cálculos1!O43</f>
        <v>10</v>
      </c>
      <c r="AD43" s="42">
        <f t="shared" si="12"/>
        <v>1</v>
      </c>
      <c r="AE43" s="41">
        <f>cálculos1!P43</f>
        <v>4</v>
      </c>
      <c r="AF43" s="42">
        <f t="shared" si="13"/>
        <v>1</v>
      </c>
    </row>
    <row r="44" spans="1:32" x14ac:dyDescent="0.25">
      <c r="A44" s="50" t="s">
        <v>4</v>
      </c>
      <c r="B44" s="50" t="s">
        <v>48</v>
      </c>
      <c r="C44" s="34">
        <v>2612</v>
      </c>
      <c r="D44" s="34">
        <f t="shared" si="11"/>
        <v>2394.333333333333</v>
      </c>
      <c r="E44" s="33">
        <v>3202</v>
      </c>
      <c r="F44" s="51">
        <f t="shared" si="14"/>
        <v>1.3373242377836561</v>
      </c>
      <c r="G44" s="33">
        <v>1889</v>
      </c>
      <c r="H44" s="51">
        <f t="shared" si="15"/>
        <v>0.78894612278992071</v>
      </c>
      <c r="I44" s="33">
        <v>1907</v>
      </c>
      <c r="J44" s="51">
        <f t="shared" si="16"/>
        <v>0.79646387303355159</v>
      </c>
      <c r="K44" s="33">
        <v>2040</v>
      </c>
      <c r="L44" s="51">
        <f t="shared" si="17"/>
        <v>0.85201169427815682</v>
      </c>
      <c r="M44" s="33">
        <v>2019</v>
      </c>
      <c r="N44" s="51">
        <f t="shared" si="18"/>
        <v>0.84324098566058758</v>
      </c>
      <c r="O44" s="33">
        <v>2001</v>
      </c>
      <c r="P44" s="51">
        <f t="shared" si="19"/>
        <v>0.83572323541695681</v>
      </c>
      <c r="Q44" s="33">
        <v>1725</v>
      </c>
      <c r="R44" s="51">
        <f t="shared" si="20"/>
        <v>0.72045106501461798</v>
      </c>
      <c r="S44" s="33">
        <v>2069</v>
      </c>
      <c r="T44" s="51">
        <f t="shared" si="21"/>
        <v>0.86412362522622865</v>
      </c>
      <c r="U44" s="33">
        <v>2095</v>
      </c>
      <c r="V44" s="51">
        <f t="shared" si="22"/>
        <v>0.87498259780036203</v>
      </c>
      <c r="W44" s="33">
        <v>1799</v>
      </c>
      <c r="X44" s="51">
        <f t="shared" si="23"/>
        <v>0.75135737157176674</v>
      </c>
      <c r="Z44" s="33">
        <v>3106</v>
      </c>
      <c r="AA44" s="73">
        <f t="shared" si="24"/>
        <v>1.2972295698176251</v>
      </c>
      <c r="AC44" s="41">
        <f>cálculos1!O44</f>
        <v>1</v>
      </c>
      <c r="AD44" s="42">
        <f t="shared" si="12"/>
        <v>0.1</v>
      </c>
      <c r="AE44" s="41">
        <f>cálculos1!P44</f>
        <v>0</v>
      </c>
      <c r="AF44" s="42">
        <f t="shared" si="13"/>
        <v>0</v>
      </c>
    </row>
    <row r="45" spans="1:32" x14ac:dyDescent="0.25">
      <c r="A45" s="50" t="s">
        <v>4</v>
      </c>
      <c r="B45" s="50" t="s">
        <v>49</v>
      </c>
      <c r="C45" s="34">
        <v>174</v>
      </c>
      <c r="D45" s="34">
        <f t="shared" si="11"/>
        <v>159.5</v>
      </c>
      <c r="E45" s="33">
        <v>72</v>
      </c>
      <c r="F45" s="51">
        <f t="shared" si="14"/>
        <v>0.45141065830721006</v>
      </c>
      <c r="G45" s="33">
        <v>153</v>
      </c>
      <c r="H45" s="51">
        <f t="shared" si="15"/>
        <v>0.95924764890282133</v>
      </c>
      <c r="I45" s="33">
        <v>154</v>
      </c>
      <c r="J45" s="51">
        <f t="shared" si="16"/>
        <v>0.96551724137931039</v>
      </c>
      <c r="K45" s="33">
        <v>161</v>
      </c>
      <c r="L45" s="51">
        <f t="shared" si="17"/>
        <v>1.0094043887147335</v>
      </c>
      <c r="M45" s="33">
        <v>157</v>
      </c>
      <c r="N45" s="51">
        <f t="shared" si="18"/>
        <v>0.98432601880877746</v>
      </c>
      <c r="O45" s="33">
        <v>159</v>
      </c>
      <c r="P45" s="51">
        <f t="shared" si="19"/>
        <v>0.99686520376175547</v>
      </c>
      <c r="Q45" s="33">
        <v>123</v>
      </c>
      <c r="R45" s="51">
        <f t="shared" si="20"/>
        <v>0.7711598746081505</v>
      </c>
      <c r="S45" s="33">
        <v>127</v>
      </c>
      <c r="T45" s="51">
        <f t="shared" si="21"/>
        <v>0.79623824451410663</v>
      </c>
      <c r="U45" s="33">
        <v>129</v>
      </c>
      <c r="V45" s="51">
        <f t="shared" si="22"/>
        <v>0.80877742946708464</v>
      </c>
      <c r="W45" s="33">
        <v>124</v>
      </c>
      <c r="X45" s="51">
        <f t="shared" si="23"/>
        <v>0.77742946708463945</v>
      </c>
      <c r="Z45" s="33">
        <v>54</v>
      </c>
      <c r="AA45" s="73">
        <f t="shared" si="24"/>
        <v>0.33855799373040751</v>
      </c>
      <c r="AC45" s="41">
        <f>cálculos1!O45</f>
        <v>5</v>
      </c>
      <c r="AD45" s="42">
        <f t="shared" si="12"/>
        <v>0.5</v>
      </c>
      <c r="AE45" s="41">
        <f>cálculos1!P45</f>
        <v>3</v>
      </c>
      <c r="AF45" s="42">
        <f t="shared" si="13"/>
        <v>0.75</v>
      </c>
    </row>
    <row r="46" spans="1:32" x14ac:dyDescent="0.25">
      <c r="A46" s="50" t="s">
        <v>5</v>
      </c>
      <c r="B46" s="50" t="s">
        <v>50</v>
      </c>
      <c r="C46" s="34">
        <v>539</v>
      </c>
      <c r="D46" s="34">
        <f t="shared" si="11"/>
        <v>494.08333333333331</v>
      </c>
      <c r="E46" s="33">
        <v>334</v>
      </c>
      <c r="F46" s="51">
        <f t="shared" si="14"/>
        <v>0.67599932534997476</v>
      </c>
      <c r="G46" s="33">
        <v>486</v>
      </c>
      <c r="H46" s="51">
        <f t="shared" si="15"/>
        <v>0.9836397368864902</v>
      </c>
      <c r="I46" s="33">
        <v>495</v>
      </c>
      <c r="J46" s="51">
        <f t="shared" si="16"/>
        <v>1.0018552875695734</v>
      </c>
      <c r="K46" s="33">
        <v>523</v>
      </c>
      <c r="L46" s="51">
        <f t="shared" si="17"/>
        <v>1.0585258896947209</v>
      </c>
      <c r="M46" s="33">
        <v>513</v>
      </c>
      <c r="N46" s="51">
        <f t="shared" si="18"/>
        <v>1.0382863889357397</v>
      </c>
      <c r="O46" s="33">
        <v>493</v>
      </c>
      <c r="P46" s="51">
        <f t="shared" si="19"/>
        <v>0.99780738741777708</v>
      </c>
      <c r="Q46" s="33">
        <v>370</v>
      </c>
      <c r="R46" s="51">
        <f t="shared" si="20"/>
        <v>0.74886152808230733</v>
      </c>
      <c r="S46" s="33">
        <v>494</v>
      </c>
      <c r="T46" s="51">
        <f t="shared" si="21"/>
        <v>0.99983133749367514</v>
      </c>
      <c r="U46" s="33">
        <v>481</v>
      </c>
      <c r="V46" s="51">
        <f t="shared" si="22"/>
        <v>0.97351998650699956</v>
      </c>
      <c r="W46" s="33">
        <v>450</v>
      </c>
      <c r="X46" s="51">
        <f t="shared" si="23"/>
        <v>0.91077753415415752</v>
      </c>
      <c r="Z46" s="33">
        <v>64</v>
      </c>
      <c r="AA46" s="73">
        <f t="shared" si="24"/>
        <v>0.1295328048574802</v>
      </c>
      <c r="AC46" s="41">
        <f>cálculos1!O46</f>
        <v>7</v>
      </c>
      <c r="AD46" s="42">
        <f t="shared" si="12"/>
        <v>0.70000000000000007</v>
      </c>
      <c r="AE46" s="41">
        <f>cálculos1!P46</f>
        <v>4</v>
      </c>
      <c r="AF46" s="42">
        <f t="shared" si="13"/>
        <v>1</v>
      </c>
    </row>
    <row r="47" spans="1:32" x14ac:dyDescent="0.25">
      <c r="A47" s="50" t="s">
        <v>2</v>
      </c>
      <c r="B47" s="50" t="s">
        <v>51</v>
      </c>
      <c r="C47" s="34">
        <v>249</v>
      </c>
      <c r="D47" s="34">
        <f t="shared" si="11"/>
        <v>228.25</v>
      </c>
      <c r="E47" s="33">
        <v>50</v>
      </c>
      <c r="F47" s="51">
        <f t="shared" si="14"/>
        <v>0.21905805038335158</v>
      </c>
      <c r="G47" s="33">
        <v>202</v>
      </c>
      <c r="H47" s="51">
        <f t="shared" si="15"/>
        <v>0.88499452354874042</v>
      </c>
      <c r="I47" s="33">
        <v>199</v>
      </c>
      <c r="J47" s="51">
        <f t="shared" si="16"/>
        <v>0.87185104052573936</v>
      </c>
      <c r="K47" s="33">
        <v>202</v>
      </c>
      <c r="L47" s="51">
        <f t="shared" si="17"/>
        <v>0.88499452354874042</v>
      </c>
      <c r="M47" s="33">
        <v>199</v>
      </c>
      <c r="N47" s="51">
        <f t="shared" si="18"/>
        <v>0.87185104052573936</v>
      </c>
      <c r="O47" s="33">
        <v>204</v>
      </c>
      <c r="P47" s="51">
        <f t="shared" si="19"/>
        <v>0.89375684556407453</v>
      </c>
      <c r="Q47" s="33">
        <v>150</v>
      </c>
      <c r="R47" s="51">
        <f t="shared" si="20"/>
        <v>0.65717415115005473</v>
      </c>
      <c r="S47" s="33">
        <v>232</v>
      </c>
      <c r="T47" s="51">
        <f t="shared" si="21"/>
        <v>1.0164293537787514</v>
      </c>
      <c r="U47" s="33">
        <v>212</v>
      </c>
      <c r="V47" s="51">
        <f t="shared" si="22"/>
        <v>0.92880613362541076</v>
      </c>
      <c r="W47" s="33">
        <v>215</v>
      </c>
      <c r="X47" s="51">
        <f t="shared" si="23"/>
        <v>0.94194961664841181</v>
      </c>
      <c r="Z47" s="33">
        <v>29</v>
      </c>
      <c r="AA47" s="73">
        <f t="shared" si="24"/>
        <v>0.12705366922234393</v>
      </c>
      <c r="AC47" s="41">
        <f>cálculos1!O47</f>
        <v>1</v>
      </c>
      <c r="AD47" s="42">
        <f t="shared" si="12"/>
        <v>0.1</v>
      </c>
      <c r="AE47" s="41">
        <f>cálculos1!P47</f>
        <v>0</v>
      </c>
      <c r="AF47" s="42">
        <f t="shared" si="13"/>
        <v>0</v>
      </c>
    </row>
    <row r="48" spans="1:32" x14ac:dyDescent="0.25">
      <c r="A48" s="50" t="s">
        <v>4</v>
      </c>
      <c r="B48" s="50" t="s">
        <v>52</v>
      </c>
      <c r="C48" s="34">
        <v>146</v>
      </c>
      <c r="D48" s="34">
        <f t="shared" si="11"/>
        <v>133.83333333333331</v>
      </c>
      <c r="E48" s="33">
        <v>61</v>
      </c>
      <c r="F48" s="51">
        <f t="shared" si="14"/>
        <v>0.45579078455790789</v>
      </c>
      <c r="G48" s="33">
        <v>110</v>
      </c>
      <c r="H48" s="51">
        <f t="shared" si="15"/>
        <v>0.82191780821917815</v>
      </c>
      <c r="I48" s="33">
        <v>109</v>
      </c>
      <c r="J48" s="51">
        <f t="shared" si="16"/>
        <v>0.81444582814445843</v>
      </c>
      <c r="K48" s="33">
        <v>119</v>
      </c>
      <c r="L48" s="51">
        <f t="shared" si="17"/>
        <v>0.8891656288916564</v>
      </c>
      <c r="M48" s="33">
        <v>126</v>
      </c>
      <c r="N48" s="51">
        <f t="shared" si="18"/>
        <v>0.94146948941469499</v>
      </c>
      <c r="O48" s="33">
        <v>96</v>
      </c>
      <c r="P48" s="51">
        <f t="shared" si="19"/>
        <v>0.71731008717310096</v>
      </c>
      <c r="Q48" s="33">
        <v>133</v>
      </c>
      <c r="R48" s="51">
        <f t="shared" si="20"/>
        <v>0.99377334993773359</v>
      </c>
      <c r="S48" s="33">
        <v>138</v>
      </c>
      <c r="T48" s="51">
        <f t="shared" si="21"/>
        <v>1.0311332503113326</v>
      </c>
      <c r="U48" s="33">
        <v>127</v>
      </c>
      <c r="V48" s="51">
        <f t="shared" si="22"/>
        <v>0.94894146948941482</v>
      </c>
      <c r="W48" s="33">
        <v>135</v>
      </c>
      <c r="X48" s="51">
        <f t="shared" si="23"/>
        <v>1.0087173100871731</v>
      </c>
      <c r="Z48" s="33">
        <v>40</v>
      </c>
      <c r="AA48" s="73">
        <f t="shared" si="24"/>
        <v>0.29887920298879206</v>
      </c>
      <c r="AC48" s="41">
        <f>cálculos1!O48</f>
        <v>4</v>
      </c>
      <c r="AD48" s="42">
        <f t="shared" si="12"/>
        <v>0.4</v>
      </c>
      <c r="AE48" s="41">
        <f>cálculos1!P48</f>
        <v>0</v>
      </c>
      <c r="AF48" s="42">
        <f t="shared" si="13"/>
        <v>0</v>
      </c>
    </row>
    <row r="49" spans="1:32" x14ac:dyDescent="0.25">
      <c r="A49" s="50" t="s">
        <v>5</v>
      </c>
      <c r="B49" s="50" t="s">
        <v>53</v>
      </c>
      <c r="C49" s="34">
        <v>307</v>
      </c>
      <c r="D49" s="34">
        <f t="shared" si="11"/>
        <v>281.41666666666663</v>
      </c>
      <c r="E49" s="33">
        <v>89</v>
      </c>
      <c r="F49" s="51">
        <f t="shared" si="14"/>
        <v>0.31625703286941076</v>
      </c>
      <c r="G49" s="33">
        <v>199</v>
      </c>
      <c r="H49" s="51">
        <f t="shared" si="15"/>
        <v>0.70713651169677239</v>
      </c>
      <c r="I49" s="33">
        <v>203</v>
      </c>
      <c r="J49" s="51">
        <f t="shared" si="16"/>
        <v>0.72135031092685831</v>
      </c>
      <c r="K49" s="33">
        <v>212</v>
      </c>
      <c r="L49" s="51">
        <f t="shared" si="17"/>
        <v>0.75333135919455152</v>
      </c>
      <c r="M49" s="33">
        <v>205</v>
      </c>
      <c r="N49" s="51">
        <f t="shared" si="18"/>
        <v>0.72845721054190116</v>
      </c>
      <c r="O49" s="33">
        <v>189</v>
      </c>
      <c r="P49" s="51">
        <f t="shared" si="19"/>
        <v>0.67160201362155769</v>
      </c>
      <c r="Q49" s="33">
        <v>200</v>
      </c>
      <c r="R49" s="51">
        <f t="shared" si="20"/>
        <v>0.71068996150429387</v>
      </c>
      <c r="S49" s="33">
        <v>230</v>
      </c>
      <c r="T49" s="51">
        <f t="shared" si="21"/>
        <v>0.81729345572993795</v>
      </c>
      <c r="U49" s="33">
        <v>214</v>
      </c>
      <c r="V49" s="51">
        <f t="shared" si="22"/>
        <v>0.76043825880959437</v>
      </c>
      <c r="W49" s="33">
        <v>226</v>
      </c>
      <c r="X49" s="51">
        <f t="shared" si="23"/>
        <v>0.80307965649985202</v>
      </c>
      <c r="Z49" s="33">
        <v>71</v>
      </c>
      <c r="AA49" s="73">
        <f t="shared" si="24"/>
        <v>0.25229493633402433</v>
      </c>
      <c r="AC49" s="41">
        <f>cálculos1!O49</f>
        <v>0</v>
      </c>
      <c r="AD49" s="42">
        <f t="shared" si="12"/>
        <v>0</v>
      </c>
      <c r="AE49" s="41">
        <f>cálculos1!P49</f>
        <v>0</v>
      </c>
      <c r="AF49" s="42">
        <f t="shared" si="13"/>
        <v>0</v>
      </c>
    </row>
    <row r="50" spans="1:32" x14ac:dyDescent="0.25">
      <c r="A50" s="50" t="s">
        <v>3</v>
      </c>
      <c r="B50" s="50" t="s">
        <v>54</v>
      </c>
      <c r="C50" s="34">
        <v>254</v>
      </c>
      <c r="D50" s="34">
        <f t="shared" si="11"/>
        <v>232.83333333333334</v>
      </c>
      <c r="E50" s="33">
        <v>118</v>
      </c>
      <c r="F50" s="51">
        <f t="shared" si="14"/>
        <v>0.50680028632784535</v>
      </c>
      <c r="G50" s="33">
        <v>239</v>
      </c>
      <c r="H50" s="51">
        <f t="shared" si="15"/>
        <v>1.0264853256979241</v>
      </c>
      <c r="I50" s="33">
        <v>238</v>
      </c>
      <c r="J50" s="51">
        <f t="shared" si="16"/>
        <v>1.0221904080171795</v>
      </c>
      <c r="K50" s="33">
        <v>239</v>
      </c>
      <c r="L50" s="51">
        <f t="shared" si="17"/>
        <v>1.0264853256979241</v>
      </c>
      <c r="M50" s="33">
        <v>243</v>
      </c>
      <c r="N50" s="51">
        <f t="shared" si="18"/>
        <v>1.0436649964209019</v>
      </c>
      <c r="O50" s="33">
        <v>226</v>
      </c>
      <c r="P50" s="51">
        <f t="shared" si="19"/>
        <v>0.97065139584824622</v>
      </c>
      <c r="Q50" s="33">
        <v>222</v>
      </c>
      <c r="R50" s="51">
        <f t="shared" si="20"/>
        <v>0.95347172512526834</v>
      </c>
      <c r="S50" s="33">
        <v>249</v>
      </c>
      <c r="T50" s="51">
        <f t="shared" si="21"/>
        <v>1.0694345025053686</v>
      </c>
      <c r="U50" s="33">
        <v>234</v>
      </c>
      <c r="V50" s="51">
        <f t="shared" si="22"/>
        <v>1.0050107372942019</v>
      </c>
      <c r="W50" s="33">
        <v>240</v>
      </c>
      <c r="X50" s="51">
        <f t="shared" si="23"/>
        <v>1.0307802433786686</v>
      </c>
      <c r="Z50" s="33">
        <v>82</v>
      </c>
      <c r="AA50" s="73">
        <f t="shared" si="24"/>
        <v>0.3521832498210451</v>
      </c>
      <c r="AC50" s="41">
        <f>cálculos1!O50</f>
        <v>9</v>
      </c>
      <c r="AD50" s="42">
        <f t="shared" si="12"/>
        <v>0.9</v>
      </c>
      <c r="AE50" s="41">
        <f>cálculos1!P50</f>
        <v>4</v>
      </c>
      <c r="AF50" s="42">
        <f t="shared" si="13"/>
        <v>1</v>
      </c>
    </row>
    <row r="51" spans="1:32" x14ac:dyDescent="0.25">
      <c r="A51" s="50" t="s">
        <v>3</v>
      </c>
      <c r="B51" s="50" t="s">
        <v>55</v>
      </c>
      <c r="C51" s="34">
        <v>87</v>
      </c>
      <c r="D51" s="34">
        <f t="shared" si="11"/>
        <v>79.75</v>
      </c>
      <c r="E51" s="33">
        <v>9</v>
      </c>
      <c r="F51" s="51">
        <f t="shared" si="14"/>
        <v>0.11285266457680251</v>
      </c>
      <c r="G51" s="33">
        <v>52</v>
      </c>
      <c r="H51" s="51">
        <f t="shared" si="15"/>
        <v>0.65203761755485889</v>
      </c>
      <c r="I51" s="33">
        <v>59</v>
      </c>
      <c r="J51" s="51">
        <f t="shared" si="16"/>
        <v>0.7398119122257053</v>
      </c>
      <c r="K51" s="33">
        <v>61</v>
      </c>
      <c r="L51" s="51">
        <f t="shared" si="17"/>
        <v>0.76489028213166144</v>
      </c>
      <c r="M51" s="33">
        <v>60</v>
      </c>
      <c r="N51" s="51">
        <f t="shared" si="18"/>
        <v>0.75235109717868343</v>
      </c>
      <c r="O51" s="33">
        <v>55</v>
      </c>
      <c r="P51" s="51">
        <f t="shared" si="19"/>
        <v>0.68965517241379315</v>
      </c>
      <c r="Q51" s="33">
        <v>59</v>
      </c>
      <c r="R51" s="51">
        <f t="shared" si="20"/>
        <v>0.7398119122257053</v>
      </c>
      <c r="S51" s="33">
        <v>74</v>
      </c>
      <c r="T51" s="51">
        <f t="shared" si="21"/>
        <v>0.92789968652037613</v>
      </c>
      <c r="U51" s="33">
        <v>64</v>
      </c>
      <c r="V51" s="51">
        <f t="shared" si="22"/>
        <v>0.80250783699059558</v>
      </c>
      <c r="W51" s="33">
        <v>72</v>
      </c>
      <c r="X51" s="51">
        <f t="shared" si="23"/>
        <v>0.90282131661442011</v>
      </c>
      <c r="Z51" s="33">
        <v>10</v>
      </c>
      <c r="AA51" s="73">
        <f t="shared" si="24"/>
        <v>0.12539184952978055</v>
      </c>
      <c r="AC51" s="41">
        <f>cálculos1!O51</f>
        <v>0</v>
      </c>
      <c r="AD51" s="42">
        <f t="shared" si="12"/>
        <v>0</v>
      </c>
      <c r="AE51" s="41">
        <f>cálculos1!P51</f>
        <v>0</v>
      </c>
      <c r="AF51" s="42">
        <f t="shared" si="13"/>
        <v>0</v>
      </c>
    </row>
    <row r="52" spans="1:32" x14ac:dyDescent="0.25">
      <c r="A52" s="50" t="s">
        <v>5</v>
      </c>
      <c r="B52" s="50" t="s">
        <v>56</v>
      </c>
      <c r="C52" s="34">
        <v>192</v>
      </c>
      <c r="D52" s="34">
        <f t="shared" si="11"/>
        <v>176</v>
      </c>
      <c r="E52" s="33">
        <v>167</v>
      </c>
      <c r="F52" s="51">
        <f t="shared" si="14"/>
        <v>0.94886363636363635</v>
      </c>
      <c r="G52" s="33">
        <v>200</v>
      </c>
      <c r="H52" s="51">
        <f t="shared" si="15"/>
        <v>1.1363636363636365</v>
      </c>
      <c r="I52" s="33">
        <v>208</v>
      </c>
      <c r="J52" s="51">
        <f t="shared" si="16"/>
        <v>1.1818181818181819</v>
      </c>
      <c r="K52" s="33">
        <v>222</v>
      </c>
      <c r="L52" s="51">
        <f t="shared" si="17"/>
        <v>1.2613636363636365</v>
      </c>
      <c r="M52" s="33">
        <v>221</v>
      </c>
      <c r="N52" s="51">
        <f t="shared" si="18"/>
        <v>1.2556818181818181</v>
      </c>
      <c r="O52" s="33">
        <v>210</v>
      </c>
      <c r="P52" s="51">
        <f t="shared" si="19"/>
        <v>1.1931818181818181</v>
      </c>
      <c r="Q52" s="33">
        <v>189</v>
      </c>
      <c r="R52" s="51">
        <f t="shared" si="20"/>
        <v>1.0738636363636365</v>
      </c>
      <c r="S52" s="33">
        <v>195</v>
      </c>
      <c r="T52" s="51">
        <f t="shared" si="21"/>
        <v>1.1079545454545454</v>
      </c>
      <c r="U52" s="33">
        <v>195</v>
      </c>
      <c r="V52" s="51">
        <f t="shared" si="22"/>
        <v>1.1079545454545454</v>
      </c>
      <c r="W52" s="33">
        <v>195</v>
      </c>
      <c r="X52" s="51">
        <f t="shared" si="23"/>
        <v>1.1079545454545454</v>
      </c>
      <c r="Z52" s="33">
        <v>119</v>
      </c>
      <c r="AA52" s="73">
        <f t="shared" si="24"/>
        <v>0.67613636363636365</v>
      </c>
      <c r="AC52" s="41">
        <f>cálculos1!O52</f>
        <v>10</v>
      </c>
      <c r="AD52" s="42">
        <f t="shared" si="12"/>
        <v>1</v>
      </c>
      <c r="AE52" s="41">
        <f>cálculos1!P52</f>
        <v>4</v>
      </c>
      <c r="AF52" s="42">
        <f t="shared" si="13"/>
        <v>1</v>
      </c>
    </row>
    <row r="53" spans="1:32" x14ac:dyDescent="0.25">
      <c r="A53" s="50" t="s">
        <v>5</v>
      </c>
      <c r="B53" s="50" t="s">
        <v>57</v>
      </c>
      <c r="C53" s="34">
        <v>178</v>
      </c>
      <c r="D53" s="34">
        <f t="shared" si="11"/>
        <v>163.16666666666669</v>
      </c>
      <c r="E53" s="33">
        <v>50</v>
      </c>
      <c r="F53" s="51">
        <f t="shared" si="14"/>
        <v>0.306435137895812</v>
      </c>
      <c r="G53" s="33">
        <v>130</v>
      </c>
      <c r="H53" s="51">
        <f t="shared" si="15"/>
        <v>0.79673135852911126</v>
      </c>
      <c r="I53" s="33">
        <v>128</v>
      </c>
      <c r="J53" s="51">
        <f t="shared" si="16"/>
        <v>0.78447395301327871</v>
      </c>
      <c r="K53" s="33">
        <v>138</v>
      </c>
      <c r="L53" s="51">
        <f t="shared" si="17"/>
        <v>0.8457609805924412</v>
      </c>
      <c r="M53" s="33">
        <v>137</v>
      </c>
      <c r="N53" s="51">
        <f t="shared" si="18"/>
        <v>0.83963227783452488</v>
      </c>
      <c r="O53" s="33">
        <v>129</v>
      </c>
      <c r="P53" s="51">
        <f t="shared" si="19"/>
        <v>0.79060265577119504</v>
      </c>
      <c r="Q53" s="33">
        <v>141</v>
      </c>
      <c r="R53" s="51">
        <f t="shared" si="20"/>
        <v>0.86414708886618985</v>
      </c>
      <c r="S53" s="33">
        <v>183</v>
      </c>
      <c r="T53" s="51">
        <f t="shared" si="21"/>
        <v>1.1215526046986719</v>
      </c>
      <c r="U53" s="33">
        <v>163</v>
      </c>
      <c r="V53" s="51">
        <f t="shared" si="22"/>
        <v>0.99897854954034715</v>
      </c>
      <c r="W53" s="33">
        <v>184</v>
      </c>
      <c r="X53" s="51">
        <f t="shared" si="23"/>
        <v>1.1276813074565881</v>
      </c>
      <c r="Z53" s="33">
        <v>48</v>
      </c>
      <c r="AA53" s="73">
        <f t="shared" si="24"/>
        <v>0.29417773237997952</v>
      </c>
      <c r="AC53" s="41">
        <f>cálculos1!O53</f>
        <v>3</v>
      </c>
      <c r="AD53" s="42">
        <f t="shared" si="12"/>
        <v>0.30000000000000004</v>
      </c>
      <c r="AE53" s="41">
        <f>cálculos1!P53</f>
        <v>1</v>
      </c>
      <c r="AF53" s="42">
        <f t="shared" si="13"/>
        <v>0.25</v>
      </c>
    </row>
    <row r="54" spans="1:32" x14ac:dyDescent="0.25">
      <c r="A54" s="50" t="s">
        <v>3</v>
      </c>
      <c r="B54" s="50" t="s">
        <v>58</v>
      </c>
      <c r="C54" s="34">
        <v>655</v>
      </c>
      <c r="D54" s="34">
        <f t="shared" si="11"/>
        <v>600.41666666666674</v>
      </c>
      <c r="E54" s="33">
        <v>405</v>
      </c>
      <c r="F54" s="51">
        <f t="shared" si="14"/>
        <v>0.67453157529493402</v>
      </c>
      <c r="G54" s="33">
        <v>556</v>
      </c>
      <c r="H54" s="51">
        <f t="shared" si="15"/>
        <v>0.92602359472588469</v>
      </c>
      <c r="I54" s="33">
        <v>552</v>
      </c>
      <c r="J54" s="51">
        <f t="shared" si="16"/>
        <v>0.91936155447605816</v>
      </c>
      <c r="K54" s="33">
        <v>608</v>
      </c>
      <c r="L54" s="51">
        <f t="shared" si="17"/>
        <v>1.0126301179736292</v>
      </c>
      <c r="M54" s="33">
        <v>603</v>
      </c>
      <c r="N54" s="51">
        <f t="shared" si="18"/>
        <v>1.0043025676613462</v>
      </c>
      <c r="O54" s="33">
        <v>605</v>
      </c>
      <c r="P54" s="51">
        <f t="shared" si="19"/>
        <v>1.0076335877862594</v>
      </c>
      <c r="Q54" s="33">
        <v>517</v>
      </c>
      <c r="R54" s="51">
        <f t="shared" si="20"/>
        <v>0.86106870229007626</v>
      </c>
      <c r="S54" s="33">
        <v>597</v>
      </c>
      <c r="T54" s="51">
        <f t="shared" si="21"/>
        <v>0.99430950728660639</v>
      </c>
      <c r="U54" s="33">
        <v>609</v>
      </c>
      <c r="V54" s="51">
        <f t="shared" si="22"/>
        <v>1.014295628036086</v>
      </c>
      <c r="W54" s="33">
        <v>588</v>
      </c>
      <c r="X54" s="51">
        <f t="shared" si="23"/>
        <v>0.97931991672449681</v>
      </c>
      <c r="Z54" s="33">
        <v>362</v>
      </c>
      <c r="AA54" s="73">
        <f t="shared" si="24"/>
        <v>0.60291464260929906</v>
      </c>
      <c r="AC54" s="41">
        <f>cálculos1!O54</f>
        <v>6</v>
      </c>
      <c r="AD54" s="42">
        <f t="shared" si="12"/>
        <v>0.60000000000000009</v>
      </c>
      <c r="AE54" s="41">
        <f>cálculos1!P54</f>
        <v>2</v>
      </c>
      <c r="AF54" s="42">
        <f t="shared" si="13"/>
        <v>0.5</v>
      </c>
    </row>
    <row r="55" spans="1:32" x14ac:dyDescent="0.25">
      <c r="A55" s="50" t="s">
        <v>4</v>
      </c>
      <c r="B55" s="50" t="s">
        <v>59</v>
      </c>
      <c r="C55" s="34">
        <v>225</v>
      </c>
      <c r="D55" s="34">
        <f t="shared" si="11"/>
        <v>206.25</v>
      </c>
      <c r="E55" s="33">
        <v>97</v>
      </c>
      <c r="F55" s="51">
        <f t="shared" si="14"/>
        <v>0.47030303030303028</v>
      </c>
      <c r="G55" s="33">
        <v>200</v>
      </c>
      <c r="H55" s="51">
        <f t="shared" si="15"/>
        <v>0.96969696969696972</v>
      </c>
      <c r="I55" s="33">
        <v>199</v>
      </c>
      <c r="J55" s="51">
        <f t="shared" si="16"/>
        <v>0.96484848484848484</v>
      </c>
      <c r="K55" s="33">
        <v>201</v>
      </c>
      <c r="L55" s="51">
        <f t="shared" si="17"/>
        <v>0.97454545454545449</v>
      </c>
      <c r="M55" s="33">
        <v>198</v>
      </c>
      <c r="N55" s="51">
        <f t="shared" si="18"/>
        <v>0.96</v>
      </c>
      <c r="O55" s="33">
        <v>195</v>
      </c>
      <c r="P55" s="51">
        <f t="shared" si="19"/>
        <v>0.94545454545454544</v>
      </c>
      <c r="Q55" s="33">
        <v>203</v>
      </c>
      <c r="R55" s="51">
        <f t="shared" si="20"/>
        <v>0.98424242424242425</v>
      </c>
      <c r="S55" s="33">
        <v>193</v>
      </c>
      <c r="T55" s="51">
        <f t="shared" si="21"/>
        <v>0.93575757575757579</v>
      </c>
      <c r="U55" s="33">
        <v>204</v>
      </c>
      <c r="V55" s="51">
        <f t="shared" si="22"/>
        <v>0.98909090909090913</v>
      </c>
      <c r="W55" s="33">
        <v>187</v>
      </c>
      <c r="X55" s="51">
        <f t="shared" si="23"/>
        <v>0.90666666666666662</v>
      </c>
      <c r="Z55" s="33">
        <v>34</v>
      </c>
      <c r="AA55" s="73">
        <f t="shared" si="24"/>
        <v>0.16484848484848486</v>
      </c>
      <c r="AC55" s="41">
        <f>cálculos1!O55</f>
        <v>6</v>
      </c>
      <c r="AD55" s="42">
        <f t="shared" si="12"/>
        <v>0.60000000000000009</v>
      </c>
      <c r="AE55" s="41">
        <f>cálculos1!P55</f>
        <v>4</v>
      </c>
      <c r="AF55" s="42">
        <f t="shared" si="13"/>
        <v>1</v>
      </c>
    </row>
    <row r="56" spans="1:32" x14ac:dyDescent="0.25">
      <c r="A56" s="50" t="s">
        <v>3</v>
      </c>
      <c r="B56" s="50" t="s">
        <v>60</v>
      </c>
      <c r="C56" s="34">
        <v>395</v>
      </c>
      <c r="D56" s="34">
        <f t="shared" si="11"/>
        <v>362.08333333333331</v>
      </c>
      <c r="E56" s="33">
        <v>51</v>
      </c>
      <c r="F56" s="51">
        <f t="shared" si="14"/>
        <v>0.14085155350978137</v>
      </c>
      <c r="G56" s="33">
        <v>299</v>
      </c>
      <c r="H56" s="51">
        <f t="shared" si="15"/>
        <v>0.82577675489067903</v>
      </c>
      <c r="I56" s="33">
        <v>310</v>
      </c>
      <c r="J56" s="51">
        <f t="shared" si="16"/>
        <v>0.85615650172612201</v>
      </c>
      <c r="K56" s="33">
        <v>342</v>
      </c>
      <c r="L56" s="51">
        <f t="shared" si="17"/>
        <v>0.94453394706559268</v>
      </c>
      <c r="M56" s="33">
        <v>335</v>
      </c>
      <c r="N56" s="51">
        <f t="shared" si="18"/>
        <v>0.92520138089758353</v>
      </c>
      <c r="O56" s="33">
        <v>310</v>
      </c>
      <c r="P56" s="51">
        <f t="shared" si="19"/>
        <v>0.85615650172612201</v>
      </c>
      <c r="Q56" s="33">
        <v>253</v>
      </c>
      <c r="R56" s="51">
        <f t="shared" si="20"/>
        <v>0.69873417721518993</v>
      </c>
      <c r="S56" s="33">
        <v>314</v>
      </c>
      <c r="T56" s="51">
        <f t="shared" si="21"/>
        <v>0.86720368239355583</v>
      </c>
      <c r="U56" s="33">
        <v>297</v>
      </c>
      <c r="V56" s="51">
        <f t="shared" si="22"/>
        <v>0.82025316455696207</v>
      </c>
      <c r="W56" s="33">
        <v>292</v>
      </c>
      <c r="X56" s="51">
        <f t="shared" si="23"/>
        <v>0.80644418872266976</v>
      </c>
      <c r="Z56" s="33">
        <v>39</v>
      </c>
      <c r="AA56" s="73">
        <f t="shared" si="24"/>
        <v>0.10771001150747987</v>
      </c>
      <c r="AC56" s="41">
        <f>cálculos1!O56</f>
        <v>1</v>
      </c>
      <c r="AD56" s="42">
        <f t="shared" si="12"/>
        <v>0.1</v>
      </c>
      <c r="AE56" s="41">
        <f>cálculos1!P56</f>
        <v>0</v>
      </c>
      <c r="AF56" s="42">
        <f t="shared" si="13"/>
        <v>0</v>
      </c>
    </row>
    <row r="57" spans="1:32" x14ac:dyDescent="0.25">
      <c r="A57" s="50" t="s">
        <v>3</v>
      </c>
      <c r="B57" s="50" t="s">
        <v>61</v>
      </c>
      <c r="C57" s="34">
        <v>345</v>
      </c>
      <c r="D57" s="34">
        <f t="shared" si="11"/>
        <v>316.25</v>
      </c>
      <c r="E57" s="33">
        <v>53</v>
      </c>
      <c r="F57" s="51">
        <f t="shared" si="14"/>
        <v>0.16758893280632411</v>
      </c>
      <c r="G57" s="33">
        <v>241</v>
      </c>
      <c r="H57" s="51">
        <f t="shared" si="15"/>
        <v>0.76205533596837949</v>
      </c>
      <c r="I57" s="33">
        <v>250</v>
      </c>
      <c r="J57" s="51">
        <f t="shared" si="16"/>
        <v>0.79051383399209485</v>
      </c>
      <c r="K57" s="33">
        <v>272</v>
      </c>
      <c r="L57" s="51">
        <f t="shared" si="17"/>
        <v>0.86007905138339924</v>
      </c>
      <c r="M57" s="33">
        <v>260</v>
      </c>
      <c r="N57" s="51">
        <f t="shared" si="18"/>
        <v>0.82213438735177868</v>
      </c>
      <c r="O57" s="33">
        <v>248</v>
      </c>
      <c r="P57" s="51">
        <f t="shared" si="19"/>
        <v>0.78418972332015813</v>
      </c>
      <c r="Q57" s="33">
        <v>219</v>
      </c>
      <c r="R57" s="51">
        <f t="shared" si="20"/>
        <v>0.6924901185770751</v>
      </c>
      <c r="S57" s="33">
        <v>293</v>
      </c>
      <c r="T57" s="51">
        <f t="shared" si="21"/>
        <v>0.92648221343873516</v>
      </c>
      <c r="U57" s="33">
        <v>274</v>
      </c>
      <c r="V57" s="51">
        <f t="shared" si="22"/>
        <v>0.86640316205533596</v>
      </c>
      <c r="W57" s="33">
        <v>266</v>
      </c>
      <c r="X57" s="51">
        <f t="shared" si="23"/>
        <v>0.84110671936758896</v>
      </c>
      <c r="Z57" s="33">
        <v>24</v>
      </c>
      <c r="AA57" s="73">
        <f t="shared" si="24"/>
        <v>7.5889328063241113E-2</v>
      </c>
      <c r="AC57" s="41">
        <f>cálculos1!O57</f>
        <v>0</v>
      </c>
      <c r="AD57" s="42">
        <f t="shared" si="12"/>
        <v>0</v>
      </c>
      <c r="AE57" s="41">
        <f>cálculos1!P57</f>
        <v>0</v>
      </c>
      <c r="AF57" s="42">
        <f t="shared" si="13"/>
        <v>0</v>
      </c>
    </row>
    <row r="58" spans="1:32" x14ac:dyDescent="0.25">
      <c r="A58" s="50" t="s">
        <v>5</v>
      </c>
      <c r="B58" s="50" t="s">
        <v>62</v>
      </c>
      <c r="C58" s="34">
        <v>312</v>
      </c>
      <c r="D58" s="34">
        <f t="shared" si="11"/>
        <v>286</v>
      </c>
      <c r="E58" s="33">
        <v>163</v>
      </c>
      <c r="F58" s="51">
        <f t="shared" si="14"/>
        <v>0.56993006993006989</v>
      </c>
      <c r="G58" s="33">
        <v>252</v>
      </c>
      <c r="H58" s="51">
        <f t="shared" si="15"/>
        <v>0.88111888111888115</v>
      </c>
      <c r="I58" s="33">
        <v>250</v>
      </c>
      <c r="J58" s="51">
        <f t="shared" si="16"/>
        <v>0.87412587412587417</v>
      </c>
      <c r="K58" s="33">
        <v>261</v>
      </c>
      <c r="L58" s="51">
        <f t="shared" si="17"/>
        <v>0.91258741258741261</v>
      </c>
      <c r="M58" s="33">
        <v>246</v>
      </c>
      <c r="N58" s="51">
        <f t="shared" si="18"/>
        <v>0.8601398601398601</v>
      </c>
      <c r="O58" s="33">
        <v>240</v>
      </c>
      <c r="P58" s="51">
        <f t="shared" si="19"/>
        <v>0.83916083916083917</v>
      </c>
      <c r="Q58" s="33">
        <v>218</v>
      </c>
      <c r="R58" s="51">
        <f t="shared" si="20"/>
        <v>0.76223776223776218</v>
      </c>
      <c r="S58" s="33">
        <v>261</v>
      </c>
      <c r="T58" s="51">
        <f t="shared" si="21"/>
        <v>0.91258741258741261</v>
      </c>
      <c r="U58" s="33">
        <v>265</v>
      </c>
      <c r="V58" s="51">
        <f t="shared" si="22"/>
        <v>0.92657342657342656</v>
      </c>
      <c r="W58" s="33">
        <v>223</v>
      </c>
      <c r="X58" s="51">
        <f t="shared" si="23"/>
        <v>0.77972027972027969</v>
      </c>
      <c r="Z58" s="33">
        <v>16</v>
      </c>
      <c r="AA58" s="73">
        <f t="shared" si="24"/>
        <v>5.5944055944055944E-2</v>
      </c>
      <c r="AC58" s="41">
        <f>cálculos1!O58</f>
        <v>0</v>
      </c>
      <c r="AD58" s="42">
        <f t="shared" si="12"/>
        <v>0</v>
      </c>
      <c r="AE58" s="41">
        <f>cálculos1!P58</f>
        <v>0</v>
      </c>
      <c r="AF58" s="42">
        <f t="shared" si="13"/>
        <v>0</v>
      </c>
    </row>
    <row r="59" spans="1:32" x14ac:dyDescent="0.25">
      <c r="A59" s="50" t="s">
        <v>3</v>
      </c>
      <c r="B59" s="50" t="s">
        <v>63</v>
      </c>
      <c r="C59" s="34">
        <v>93</v>
      </c>
      <c r="D59" s="34">
        <f t="shared" si="11"/>
        <v>85.25</v>
      </c>
      <c r="E59" s="33">
        <v>5</v>
      </c>
      <c r="F59" s="51">
        <f t="shared" si="14"/>
        <v>5.865102639296188E-2</v>
      </c>
      <c r="G59" s="33">
        <v>96</v>
      </c>
      <c r="H59" s="51">
        <f t="shared" si="15"/>
        <v>1.1260997067448681</v>
      </c>
      <c r="I59" s="33">
        <v>94</v>
      </c>
      <c r="J59" s="51">
        <f t="shared" si="16"/>
        <v>1.1026392961876832</v>
      </c>
      <c r="K59" s="33">
        <v>90</v>
      </c>
      <c r="L59" s="51">
        <f t="shared" si="17"/>
        <v>1.0557184750733137</v>
      </c>
      <c r="M59" s="33">
        <v>90</v>
      </c>
      <c r="N59" s="51">
        <f t="shared" si="18"/>
        <v>1.0557184750733137</v>
      </c>
      <c r="O59" s="33">
        <v>95</v>
      </c>
      <c r="P59" s="51">
        <f t="shared" si="19"/>
        <v>1.1143695014662756</v>
      </c>
      <c r="Q59" s="33">
        <v>83</v>
      </c>
      <c r="R59" s="51">
        <f t="shared" si="20"/>
        <v>0.97360703812316718</v>
      </c>
      <c r="S59" s="33">
        <v>87</v>
      </c>
      <c r="T59" s="51">
        <f t="shared" si="21"/>
        <v>1.0205278592375366</v>
      </c>
      <c r="U59" s="33">
        <v>85</v>
      </c>
      <c r="V59" s="51">
        <f t="shared" si="22"/>
        <v>0.99706744868035191</v>
      </c>
      <c r="W59" s="33">
        <v>91</v>
      </c>
      <c r="X59" s="51">
        <f t="shared" si="23"/>
        <v>1.0674486803519061</v>
      </c>
      <c r="Z59" s="33">
        <v>13</v>
      </c>
      <c r="AA59" s="73">
        <f t="shared" si="24"/>
        <v>0.15249266862170088</v>
      </c>
      <c r="AC59" s="41">
        <f>cálculos1!O59</f>
        <v>9</v>
      </c>
      <c r="AD59" s="42">
        <f t="shared" si="12"/>
        <v>0.9</v>
      </c>
      <c r="AE59" s="41">
        <f>cálculos1!P59</f>
        <v>4</v>
      </c>
      <c r="AF59" s="42">
        <f t="shared" si="13"/>
        <v>1</v>
      </c>
    </row>
    <row r="60" spans="1:32" x14ac:dyDescent="0.25">
      <c r="A60" s="50" t="s">
        <v>5</v>
      </c>
      <c r="B60" s="50" t="s">
        <v>64</v>
      </c>
      <c r="C60" s="34">
        <v>203</v>
      </c>
      <c r="D60" s="34">
        <f t="shared" si="11"/>
        <v>186.08333333333334</v>
      </c>
      <c r="E60" s="33">
        <v>33</v>
      </c>
      <c r="F60" s="51">
        <f t="shared" si="14"/>
        <v>0.17733990147783249</v>
      </c>
      <c r="G60" s="33">
        <v>175</v>
      </c>
      <c r="H60" s="51">
        <f t="shared" si="15"/>
        <v>0.94043887147335414</v>
      </c>
      <c r="I60" s="33">
        <v>175</v>
      </c>
      <c r="J60" s="51">
        <f t="shared" si="16"/>
        <v>0.94043887147335414</v>
      </c>
      <c r="K60" s="33">
        <v>192</v>
      </c>
      <c r="L60" s="51">
        <f t="shared" si="17"/>
        <v>1.0317957904164801</v>
      </c>
      <c r="M60" s="33">
        <v>186</v>
      </c>
      <c r="N60" s="51">
        <f t="shared" si="18"/>
        <v>0.99955217196596502</v>
      </c>
      <c r="O60" s="33">
        <v>190</v>
      </c>
      <c r="P60" s="51">
        <f t="shared" si="19"/>
        <v>1.0210479175996416</v>
      </c>
      <c r="Q60" s="33">
        <v>157</v>
      </c>
      <c r="R60" s="51">
        <f t="shared" si="20"/>
        <v>0.84370801612180923</v>
      </c>
      <c r="S60" s="33">
        <v>183</v>
      </c>
      <c r="T60" s="51">
        <f t="shared" si="21"/>
        <v>0.9834303627407075</v>
      </c>
      <c r="U60" s="33">
        <v>161</v>
      </c>
      <c r="V60" s="51">
        <f t="shared" si="22"/>
        <v>0.86520376175548586</v>
      </c>
      <c r="W60" s="33">
        <v>177</v>
      </c>
      <c r="X60" s="51">
        <f t="shared" si="23"/>
        <v>0.95118674429019257</v>
      </c>
      <c r="Z60" s="33">
        <v>24</v>
      </c>
      <c r="AA60" s="73">
        <f t="shared" si="24"/>
        <v>0.12897447380206001</v>
      </c>
      <c r="AC60" s="41">
        <f>cálculos1!O60</f>
        <v>5</v>
      </c>
      <c r="AD60" s="42">
        <f t="shared" si="12"/>
        <v>0.5</v>
      </c>
      <c r="AE60" s="41">
        <f>cálculos1!P60</f>
        <v>1</v>
      </c>
      <c r="AF60" s="42">
        <f t="shared" si="13"/>
        <v>0.25</v>
      </c>
    </row>
    <row r="61" spans="1:32" x14ac:dyDescent="0.25">
      <c r="A61" s="50" t="s">
        <v>4</v>
      </c>
      <c r="B61" s="50" t="s">
        <v>65</v>
      </c>
      <c r="C61" s="34">
        <v>289</v>
      </c>
      <c r="D61" s="34">
        <f t="shared" si="11"/>
        <v>264.91666666666663</v>
      </c>
      <c r="E61" s="33">
        <v>57</v>
      </c>
      <c r="F61" s="51">
        <f t="shared" si="14"/>
        <v>0.21516200062912869</v>
      </c>
      <c r="G61" s="33">
        <v>271</v>
      </c>
      <c r="H61" s="51">
        <f t="shared" si="15"/>
        <v>1.0229631959735768</v>
      </c>
      <c r="I61" s="33">
        <v>271</v>
      </c>
      <c r="J61" s="51">
        <f t="shared" si="16"/>
        <v>1.0229631959735768</v>
      </c>
      <c r="K61" s="33">
        <v>295</v>
      </c>
      <c r="L61" s="51">
        <f t="shared" si="17"/>
        <v>1.1135577225542626</v>
      </c>
      <c r="M61" s="33">
        <v>298</v>
      </c>
      <c r="N61" s="51">
        <f t="shared" si="18"/>
        <v>1.1248820383768483</v>
      </c>
      <c r="O61" s="33">
        <v>286</v>
      </c>
      <c r="P61" s="51">
        <f t="shared" si="19"/>
        <v>1.0795847750865053</v>
      </c>
      <c r="Q61" s="33">
        <v>289</v>
      </c>
      <c r="R61" s="51">
        <f t="shared" si="20"/>
        <v>1.0909090909090911</v>
      </c>
      <c r="S61" s="33">
        <v>302</v>
      </c>
      <c r="T61" s="51">
        <f t="shared" si="21"/>
        <v>1.1399811261402959</v>
      </c>
      <c r="U61" s="33">
        <v>296</v>
      </c>
      <c r="V61" s="51">
        <f t="shared" si="22"/>
        <v>1.1173324944951244</v>
      </c>
      <c r="W61" s="33">
        <v>283</v>
      </c>
      <c r="X61" s="51">
        <f t="shared" si="23"/>
        <v>1.0682604592639195</v>
      </c>
      <c r="Z61" s="33">
        <v>42</v>
      </c>
      <c r="AA61" s="73">
        <f t="shared" si="24"/>
        <v>0.1585404215162001</v>
      </c>
      <c r="AC61" s="41">
        <f>cálculos1!O61</f>
        <v>9</v>
      </c>
      <c r="AD61" s="42">
        <f t="shared" si="12"/>
        <v>0.9</v>
      </c>
      <c r="AE61" s="41">
        <f>cálculos1!P61</f>
        <v>4</v>
      </c>
      <c r="AF61" s="42">
        <f t="shared" si="13"/>
        <v>1</v>
      </c>
    </row>
    <row r="62" spans="1:32" x14ac:dyDescent="0.25">
      <c r="A62" s="50" t="s">
        <v>5</v>
      </c>
      <c r="B62" s="50" t="s">
        <v>66</v>
      </c>
      <c r="C62" s="34">
        <v>116</v>
      </c>
      <c r="D62" s="34">
        <f t="shared" si="11"/>
        <v>106.33333333333333</v>
      </c>
      <c r="E62" s="33">
        <v>60</v>
      </c>
      <c r="F62" s="51">
        <f t="shared" si="14"/>
        <v>0.5642633228840126</v>
      </c>
      <c r="G62" s="33">
        <v>91</v>
      </c>
      <c r="H62" s="51">
        <f t="shared" si="15"/>
        <v>0.85579937304075238</v>
      </c>
      <c r="I62" s="33">
        <v>96</v>
      </c>
      <c r="J62" s="51">
        <f t="shared" si="16"/>
        <v>0.90282131661442011</v>
      </c>
      <c r="K62" s="33">
        <v>115</v>
      </c>
      <c r="L62" s="51">
        <f t="shared" si="17"/>
        <v>1.0815047021943573</v>
      </c>
      <c r="M62" s="33">
        <v>114</v>
      </c>
      <c r="N62" s="51">
        <f t="shared" si="18"/>
        <v>1.0721003134796239</v>
      </c>
      <c r="O62" s="33">
        <v>110</v>
      </c>
      <c r="P62" s="51">
        <f t="shared" si="19"/>
        <v>1.0344827586206897</v>
      </c>
      <c r="Q62" s="33">
        <v>111</v>
      </c>
      <c r="R62" s="51">
        <f t="shared" si="20"/>
        <v>1.0438871473354232</v>
      </c>
      <c r="S62" s="33">
        <v>124</v>
      </c>
      <c r="T62" s="51">
        <f t="shared" si="21"/>
        <v>1.1661442006269593</v>
      </c>
      <c r="U62" s="33">
        <v>112</v>
      </c>
      <c r="V62" s="51">
        <f t="shared" si="22"/>
        <v>1.0532915360501567</v>
      </c>
      <c r="W62" s="33">
        <v>117</v>
      </c>
      <c r="X62" s="51">
        <f t="shared" si="23"/>
        <v>1.1003134796238245</v>
      </c>
      <c r="Z62" s="33">
        <v>29</v>
      </c>
      <c r="AA62" s="73">
        <f t="shared" si="24"/>
        <v>0.27272727272727276</v>
      </c>
      <c r="AC62" s="41">
        <f>cálculos1!O62</f>
        <v>7</v>
      </c>
      <c r="AD62" s="42">
        <f t="shared" si="12"/>
        <v>0.70000000000000007</v>
      </c>
      <c r="AE62" s="41">
        <f>cálculos1!P62</f>
        <v>2</v>
      </c>
      <c r="AF62" s="42">
        <f t="shared" si="13"/>
        <v>0.5</v>
      </c>
    </row>
    <row r="63" spans="1:32" x14ac:dyDescent="0.25">
      <c r="A63" s="50" t="s">
        <v>2</v>
      </c>
      <c r="B63" s="50" t="s">
        <v>67</v>
      </c>
      <c r="C63" s="34">
        <v>117</v>
      </c>
      <c r="D63" s="34">
        <f t="shared" si="11"/>
        <v>107.25</v>
      </c>
      <c r="E63" s="33">
        <v>52</v>
      </c>
      <c r="F63" s="51">
        <f t="shared" si="14"/>
        <v>0.48484848484848486</v>
      </c>
      <c r="G63" s="33">
        <v>93</v>
      </c>
      <c r="H63" s="51">
        <f t="shared" si="15"/>
        <v>0.86713286713286708</v>
      </c>
      <c r="I63" s="33">
        <v>94</v>
      </c>
      <c r="J63" s="51">
        <f t="shared" si="16"/>
        <v>0.87645687645687642</v>
      </c>
      <c r="K63" s="33">
        <v>98</v>
      </c>
      <c r="L63" s="51">
        <f t="shared" si="17"/>
        <v>0.91375291375291379</v>
      </c>
      <c r="M63" s="33">
        <v>100</v>
      </c>
      <c r="N63" s="51">
        <f t="shared" si="18"/>
        <v>0.93240093240093236</v>
      </c>
      <c r="O63" s="33">
        <v>95</v>
      </c>
      <c r="P63" s="51">
        <f t="shared" si="19"/>
        <v>0.88578088578088576</v>
      </c>
      <c r="Q63" s="33">
        <v>76</v>
      </c>
      <c r="R63" s="51">
        <f t="shared" si="20"/>
        <v>0.70862470862470861</v>
      </c>
      <c r="S63" s="33">
        <v>93</v>
      </c>
      <c r="T63" s="51">
        <f t="shared" si="21"/>
        <v>0.86713286713286708</v>
      </c>
      <c r="U63" s="33">
        <v>86</v>
      </c>
      <c r="V63" s="51">
        <f t="shared" si="22"/>
        <v>0.80186480186480191</v>
      </c>
      <c r="W63" s="33">
        <v>93</v>
      </c>
      <c r="X63" s="51">
        <f t="shared" si="23"/>
        <v>0.86713286713286708</v>
      </c>
      <c r="Z63" s="33">
        <v>25</v>
      </c>
      <c r="AA63" s="73">
        <f t="shared" si="24"/>
        <v>0.23310023310023309</v>
      </c>
      <c r="AC63" s="41">
        <f>cálculos1!O63</f>
        <v>1</v>
      </c>
      <c r="AD63" s="42">
        <f t="shared" si="12"/>
        <v>0.1</v>
      </c>
      <c r="AE63" s="41">
        <f>cálculos1!P63</f>
        <v>0</v>
      </c>
      <c r="AF63" s="42">
        <f t="shared" si="13"/>
        <v>0</v>
      </c>
    </row>
    <row r="64" spans="1:32" x14ac:dyDescent="0.25">
      <c r="A64" s="50" t="s">
        <v>2</v>
      </c>
      <c r="B64" s="50" t="s">
        <v>68</v>
      </c>
      <c r="C64" s="34">
        <v>715</v>
      </c>
      <c r="D64" s="34">
        <f t="shared" si="11"/>
        <v>655.41666666666674</v>
      </c>
      <c r="E64" s="33">
        <v>530</v>
      </c>
      <c r="F64" s="51">
        <f t="shared" si="14"/>
        <v>0.80864589955499033</v>
      </c>
      <c r="G64" s="33">
        <v>555</v>
      </c>
      <c r="H64" s="51">
        <f t="shared" si="15"/>
        <v>0.84678957406230126</v>
      </c>
      <c r="I64" s="33">
        <v>560</v>
      </c>
      <c r="J64" s="51">
        <f t="shared" si="16"/>
        <v>0.85441830896376336</v>
      </c>
      <c r="K64" s="33">
        <v>584</v>
      </c>
      <c r="L64" s="51">
        <f t="shared" si="17"/>
        <v>0.8910362364907819</v>
      </c>
      <c r="M64" s="33">
        <v>598</v>
      </c>
      <c r="N64" s="51">
        <f t="shared" si="18"/>
        <v>0.9123966942148759</v>
      </c>
      <c r="O64" s="33">
        <v>578</v>
      </c>
      <c r="P64" s="51">
        <f t="shared" si="19"/>
        <v>0.88188175460902718</v>
      </c>
      <c r="Q64" s="33">
        <v>518</v>
      </c>
      <c r="R64" s="51">
        <f t="shared" si="20"/>
        <v>0.79033693579148112</v>
      </c>
      <c r="S64" s="33">
        <v>571</v>
      </c>
      <c r="T64" s="51">
        <f t="shared" si="21"/>
        <v>0.87120152574698018</v>
      </c>
      <c r="U64" s="33">
        <v>545</v>
      </c>
      <c r="V64" s="51">
        <f t="shared" si="22"/>
        <v>0.83153210425937685</v>
      </c>
      <c r="W64" s="33">
        <v>559</v>
      </c>
      <c r="X64" s="51">
        <f t="shared" si="23"/>
        <v>0.85289256198347096</v>
      </c>
      <c r="Z64" s="33">
        <v>389</v>
      </c>
      <c r="AA64" s="73">
        <f t="shared" si="24"/>
        <v>0.59351557533375709</v>
      </c>
      <c r="AC64" s="41">
        <f>cálculos1!O64</f>
        <v>1</v>
      </c>
      <c r="AD64" s="42">
        <f t="shared" si="12"/>
        <v>0.1</v>
      </c>
      <c r="AE64" s="41">
        <f>cálculos1!P64</f>
        <v>0</v>
      </c>
      <c r="AF64" s="42">
        <f t="shared" si="13"/>
        <v>0</v>
      </c>
    </row>
    <row r="65" spans="1:32" x14ac:dyDescent="0.25">
      <c r="A65" s="50" t="s">
        <v>2</v>
      </c>
      <c r="B65" s="50" t="s">
        <v>69</v>
      </c>
      <c r="C65" s="34">
        <v>312</v>
      </c>
      <c r="D65" s="34">
        <f t="shared" si="11"/>
        <v>286</v>
      </c>
      <c r="E65" s="33">
        <v>205</v>
      </c>
      <c r="F65" s="51">
        <f t="shared" si="14"/>
        <v>0.71678321678321677</v>
      </c>
      <c r="G65" s="33">
        <v>210</v>
      </c>
      <c r="H65" s="51">
        <f t="shared" si="15"/>
        <v>0.73426573426573427</v>
      </c>
      <c r="I65" s="33">
        <v>210</v>
      </c>
      <c r="J65" s="51">
        <f t="shared" si="16"/>
        <v>0.73426573426573427</v>
      </c>
      <c r="K65" s="33">
        <v>211</v>
      </c>
      <c r="L65" s="51">
        <f t="shared" si="17"/>
        <v>0.73776223776223782</v>
      </c>
      <c r="M65" s="33">
        <v>208</v>
      </c>
      <c r="N65" s="51">
        <f t="shared" si="18"/>
        <v>0.72727272727272729</v>
      </c>
      <c r="O65" s="33">
        <v>208</v>
      </c>
      <c r="P65" s="51">
        <f t="shared" si="19"/>
        <v>0.72727272727272729</v>
      </c>
      <c r="Q65" s="33">
        <v>225</v>
      </c>
      <c r="R65" s="51">
        <f t="shared" si="20"/>
        <v>0.78671328671328666</v>
      </c>
      <c r="S65" s="33">
        <v>253</v>
      </c>
      <c r="T65" s="51">
        <f t="shared" si="21"/>
        <v>0.88461538461538458</v>
      </c>
      <c r="U65" s="33">
        <v>244</v>
      </c>
      <c r="V65" s="51">
        <f t="shared" si="22"/>
        <v>0.85314685314685312</v>
      </c>
      <c r="W65" s="33">
        <v>234</v>
      </c>
      <c r="X65" s="51">
        <f t="shared" si="23"/>
        <v>0.81818181818181823</v>
      </c>
      <c r="Z65" s="33">
        <v>609</v>
      </c>
      <c r="AA65" s="73">
        <f t="shared" si="24"/>
        <v>2.1293706293706292</v>
      </c>
      <c r="AC65" s="41">
        <f>cálculos1!O65</f>
        <v>0</v>
      </c>
      <c r="AD65" s="42">
        <f t="shared" si="12"/>
        <v>0</v>
      </c>
      <c r="AE65" s="41">
        <f>cálculos1!P65</f>
        <v>0</v>
      </c>
      <c r="AF65" s="42">
        <f t="shared" si="13"/>
        <v>0</v>
      </c>
    </row>
    <row r="66" spans="1:32" x14ac:dyDescent="0.25">
      <c r="A66" s="50" t="s">
        <v>4</v>
      </c>
      <c r="B66" s="50" t="s">
        <v>70</v>
      </c>
      <c r="C66" s="34">
        <v>105</v>
      </c>
      <c r="D66" s="34">
        <f t="shared" si="11"/>
        <v>96.25</v>
      </c>
      <c r="E66" s="33">
        <v>54</v>
      </c>
      <c r="F66" s="51">
        <f t="shared" ref="F66:F79" si="25">E66/D66</f>
        <v>0.561038961038961</v>
      </c>
      <c r="G66" s="33">
        <v>93</v>
      </c>
      <c r="H66" s="51">
        <f t="shared" ref="H66:H79" si="26">G66/D66</f>
        <v>0.96623376623376622</v>
      </c>
      <c r="I66" s="33">
        <v>98</v>
      </c>
      <c r="J66" s="51">
        <f t="shared" ref="J66:J79" si="27">I66/D66</f>
        <v>1.0181818181818181</v>
      </c>
      <c r="K66" s="33">
        <v>102</v>
      </c>
      <c r="L66" s="51">
        <f t="shared" ref="L66:L79" si="28">K66/D66</f>
        <v>1.0597402597402596</v>
      </c>
      <c r="M66" s="33">
        <v>101</v>
      </c>
      <c r="N66" s="51">
        <f t="shared" ref="N66:N79" si="29">M66/D66</f>
        <v>1.0493506493506493</v>
      </c>
      <c r="O66" s="33">
        <v>95</v>
      </c>
      <c r="P66" s="51">
        <f t="shared" ref="P66:P79" si="30">O66/D66</f>
        <v>0.98701298701298701</v>
      </c>
      <c r="Q66" s="33">
        <v>84</v>
      </c>
      <c r="R66" s="51">
        <f t="shared" ref="R66:R79" si="31">Q66/D66</f>
        <v>0.87272727272727268</v>
      </c>
      <c r="S66" s="33">
        <v>107</v>
      </c>
      <c r="T66" s="51">
        <f t="shared" ref="T66:T79" si="32">S66/D66</f>
        <v>1.1116883116883116</v>
      </c>
      <c r="U66" s="33">
        <v>99</v>
      </c>
      <c r="V66" s="51">
        <f t="shared" ref="V66:V79" si="33">U66/D66</f>
        <v>1.0285714285714285</v>
      </c>
      <c r="W66" s="33">
        <v>99</v>
      </c>
      <c r="X66" s="51">
        <f t="shared" ref="X66:X79" si="34">W66/D66</f>
        <v>1.0285714285714285</v>
      </c>
      <c r="Z66" s="33">
        <v>29</v>
      </c>
      <c r="AA66" s="73">
        <f t="shared" ref="AA66:AA79" si="35">Z66/D66</f>
        <v>0.30129870129870129</v>
      </c>
      <c r="AC66" s="41">
        <f>cálculos1!O66</f>
        <v>8</v>
      </c>
      <c r="AD66" s="42">
        <f t="shared" si="12"/>
        <v>0.8</v>
      </c>
      <c r="AE66" s="41">
        <f>cálculos1!P66</f>
        <v>4</v>
      </c>
      <c r="AF66" s="42">
        <f t="shared" si="13"/>
        <v>1</v>
      </c>
    </row>
    <row r="67" spans="1:32" x14ac:dyDescent="0.25">
      <c r="A67" s="50" t="s">
        <v>4</v>
      </c>
      <c r="B67" s="50" t="s">
        <v>71</v>
      </c>
      <c r="C67" s="34">
        <v>390</v>
      </c>
      <c r="D67" s="34">
        <f t="shared" ref="D67:D79" si="36">(C67/12)*11</f>
        <v>357.5</v>
      </c>
      <c r="E67" s="33">
        <v>171</v>
      </c>
      <c r="F67" s="51">
        <f t="shared" si="25"/>
        <v>0.47832167832167832</v>
      </c>
      <c r="G67" s="33">
        <v>338</v>
      </c>
      <c r="H67" s="51">
        <f t="shared" si="26"/>
        <v>0.94545454545454544</v>
      </c>
      <c r="I67" s="33">
        <v>336</v>
      </c>
      <c r="J67" s="51">
        <f t="shared" si="27"/>
        <v>0.93986013986013983</v>
      </c>
      <c r="K67" s="33">
        <v>337</v>
      </c>
      <c r="L67" s="51">
        <f t="shared" si="28"/>
        <v>0.94265734265734269</v>
      </c>
      <c r="M67" s="33">
        <v>329</v>
      </c>
      <c r="N67" s="51">
        <f t="shared" si="29"/>
        <v>0.92027972027972027</v>
      </c>
      <c r="O67" s="33">
        <v>330</v>
      </c>
      <c r="P67" s="51">
        <f t="shared" si="30"/>
        <v>0.92307692307692313</v>
      </c>
      <c r="Q67" s="33">
        <v>340</v>
      </c>
      <c r="R67" s="51">
        <f t="shared" si="31"/>
        <v>0.95104895104895104</v>
      </c>
      <c r="S67" s="33">
        <v>376</v>
      </c>
      <c r="T67" s="51">
        <f t="shared" si="32"/>
        <v>1.0517482517482517</v>
      </c>
      <c r="U67" s="33">
        <v>378</v>
      </c>
      <c r="V67" s="51">
        <f t="shared" si="33"/>
        <v>1.0573426573426574</v>
      </c>
      <c r="W67" s="33">
        <v>375</v>
      </c>
      <c r="X67" s="51">
        <f t="shared" si="34"/>
        <v>1.048951048951049</v>
      </c>
      <c r="Z67" s="33">
        <v>99</v>
      </c>
      <c r="AA67" s="73">
        <f t="shared" si="35"/>
        <v>0.27692307692307694</v>
      </c>
      <c r="AC67" s="41">
        <f>cálculos1!O67</f>
        <v>5</v>
      </c>
      <c r="AD67" s="42">
        <f t="shared" ref="AD67:AD85" si="37">AC67*0.1</f>
        <v>0.5</v>
      </c>
      <c r="AE67" s="41">
        <f>cálculos1!P67</f>
        <v>1</v>
      </c>
      <c r="AF67" s="42">
        <f t="shared" ref="AF67:AF85" si="38">AE67*0.25</f>
        <v>0.25</v>
      </c>
    </row>
    <row r="68" spans="1:32" x14ac:dyDescent="0.25">
      <c r="A68" s="50" t="s">
        <v>5</v>
      </c>
      <c r="B68" s="50" t="s">
        <v>72</v>
      </c>
      <c r="C68" s="34">
        <v>136</v>
      </c>
      <c r="D68" s="34">
        <f t="shared" si="36"/>
        <v>124.66666666666667</v>
      </c>
      <c r="E68" s="33">
        <v>75</v>
      </c>
      <c r="F68" s="51">
        <f t="shared" si="25"/>
        <v>0.60160427807486627</v>
      </c>
      <c r="G68" s="33">
        <v>110</v>
      </c>
      <c r="H68" s="51">
        <f t="shared" si="26"/>
        <v>0.88235294117647056</v>
      </c>
      <c r="I68" s="33">
        <v>111</v>
      </c>
      <c r="J68" s="51">
        <f t="shared" si="27"/>
        <v>0.89037433155080214</v>
      </c>
      <c r="K68" s="33">
        <v>126</v>
      </c>
      <c r="L68" s="51">
        <f t="shared" si="28"/>
        <v>1.0106951871657754</v>
      </c>
      <c r="M68" s="33">
        <v>121</v>
      </c>
      <c r="N68" s="51">
        <f t="shared" si="29"/>
        <v>0.97058823529411764</v>
      </c>
      <c r="O68" s="33">
        <v>122</v>
      </c>
      <c r="P68" s="51">
        <f t="shared" si="30"/>
        <v>0.97860962566844911</v>
      </c>
      <c r="Q68" s="33">
        <v>95</v>
      </c>
      <c r="R68" s="51">
        <f t="shared" si="31"/>
        <v>0.76203208556149726</v>
      </c>
      <c r="S68" s="33">
        <v>80</v>
      </c>
      <c r="T68" s="51">
        <f t="shared" si="32"/>
        <v>0.64171122994652408</v>
      </c>
      <c r="U68" s="33">
        <v>102</v>
      </c>
      <c r="V68" s="51">
        <f t="shared" si="33"/>
        <v>0.81818181818181812</v>
      </c>
      <c r="W68" s="33">
        <v>81</v>
      </c>
      <c r="X68" s="51">
        <f t="shared" si="34"/>
        <v>0.64973262032085555</v>
      </c>
      <c r="Z68" s="33">
        <v>71</v>
      </c>
      <c r="AA68" s="73">
        <f t="shared" si="35"/>
        <v>0.56951871657754005</v>
      </c>
      <c r="AC68" s="41">
        <f>cálculos1!O68</f>
        <v>3</v>
      </c>
      <c r="AD68" s="42">
        <f t="shared" si="37"/>
        <v>0.30000000000000004</v>
      </c>
      <c r="AE68" s="41">
        <f>cálculos1!P68</f>
        <v>1</v>
      </c>
      <c r="AF68" s="42">
        <f t="shared" si="38"/>
        <v>0.25</v>
      </c>
    </row>
    <row r="69" spans="1:32" x14ac:dyDescent="0.25">
      <c r="A69" s="50" t="s">
        <v>3</v>
      </c>
      <c r="B69" s="50" t="s">
        <v>73</v>
      </c>
      <c r="C69" s="34">
        <v>1860</v>
      </c>
      <c r="D69" s="34">
        <f t="shared" si="36"/>
        <v>1705</v>
      </c>
      <c r="E69" s="33">
        <v>2227</v>
      </c>
      <c r="F69" s="51">
        <f t="shared" si="25"/>
        <v>1.306158357771261</v>
      </c>
      <c r="G69" s="33">
        <v>1373</v>
      </c>
      <c r="H69" s="51">
        <f t="shared" si="26"/>
        <v>0.80527859237536659</v>
      </c>
      <c r="I69" s="33">
        <v>1391</v>
      </c>
      <c r="J69" s="51">
        <f t="shared" si="27"/>
        <v>0.81583577712609967</v>
      </c>
      <c r="K69" s="33">
        <v>1527</v>
      </c>
      <c r="L69" s="51">
        <f t="shared" si="28"/>
        <v>0.89560117302052789</v>
      </c>
      <c r="M69" s="33">
        <v>1463</v>
      </c>
      <c r="N69" s="51">
        <f t="shared" si="29"/>
        <v>0.85806451612903223</v>
      </c>
      <c r="O69" s="33">
        <v>1439</v>
      </c>
      <c r="P69" s="51">
        <f t="shared" si="30"/>
        <v>0.84398826979472141</v>
      </c>
      <c r="Q69" s="33">
        <v>1088</v>
      </c>
      <c r="R69" s="51">
        <f t="shared" si="31"/>
        <v>0.63812316715542527</v>
      </c>
      <c r="S69" s="33">
        <v>1465</v>
      </c>
      <c r="T69" s="51">
        <f t="shared" si="32"/>
        <v>0.85923753665689151</v>
      </c>
      <c r="U69" s="33">
        <v>1375</v>
      </c>
      <c r="V69" s="51">
        <f t="shared" si="33"/>
        <v>0.80645161290322576</v>
      </c>
      <c r="W69" s="33">
        <v>1275</v>
      </c>
      <c r="X69" s="51">
        <f t="shared" si="34"/>
        <v>0.74780058651026393</v>
      </c>
      <c r="Z69" s="33">
        <v>2262</v>
      </c>
      <c r="AA69" s="73">
        <f t="shared" si="35"/>
        <v>1.3266862170087976</v>
      </c>
      <c r="AC69" s="41">
        <f>cálculos1!O69</f>
        <v>1</v>
      </c>
      <c r="AD69" s="42">
        <f t="shared" si="37"/>
        <v>0.1</v>
      </c>
      <c r="AE69" s="41">
        <f>cálculos1!P69</f>
        <v>0</v>
      </c>
      <c r="AF69" s="42">
        <f t="shared" si="38"/>
        <v>0</v>
      </c>
    </row>
    <row r="70" spans="1:32" x14ac:dyDescent="0.25">
      <c r="A70" s="50" t="s">
        <v>4</v>
      </c>
      <c r="B70" s="50" t="s">
        <v>74</v>
      </c>
      <c r="C70" s="34">
        <v>114</v>
      </c>
      <c r="D70" s="34">
        <f t="shared" si="36"/>
        <v>104.5</v>
      </c>
      <c r="E70" s="33">
        <v>66</v>
      </c>
      <c r="F70" s="51">
        <f t="shared" si="25"/>
        <v>0.63157894736842102</v>
      </c>
      <c r="G70" s="33">
        <v>106</v>
      </c>
      <c r="H70" s="51">
        <f t="shared" si="26"/>
        <v>1.0143540669856459</v>
      </c>
      <c r="I70" s="33">
        <v>106</v>
      </c>
      <c r="J70" s="51">
        <f t="shared" si="27"/>
        <v>1.0143540669856459</v>
      </c>
      <c r="K70" s="33">
        <v>113</v>
      </c>
      <c r="L70" s="51">
        <f t="shared" si="28"/>
        <v>1.0813397129186604</v>
      </c>
      <c r="M70" s="33">
        <v>117</v>
      </c>
      <c r="N70" s="51">
        <f t="shared" si="29"/>
        <v>1.1196172248803828</v>
      </c>
      <c r="O70" s="33">
        <v>98</v>
      </c>
      <c r="P70" s="51">
        <f t="shared" si="30"/>
        <v>0.93779904306220097</v>
      </c>
      <c r="Q70" s="33">
        <v>97</v>
      </c>
      <c r="R70" s="51">
        <f t="shared" si="31"/>
        <v>0.92822966507177029</v>
      </c>
      <c r="S70" s="33">
        <v>115</v>
      </c>
      <c r="T70" s="51">
        <f t="shared" si="32"/>
        <v>1.1004784688995215</v>
      </c>
      <c r="U70" s="33">
        <v>109</v>
      </c>
      <c r="V70" s="51">
        <f t="shared" si="33"/>
        <v>1.0430622009569377</v>
      </c>
      <c r="W70" s="33">
        <v>115</v>
      </c>
      <c r="X70" s="51">
        <f t="shared" si="34"/>
        <v>1.1004784688995215</v>
      </c>
      <c r="Z70" s="33">
        <v>37</v>
      </c>
      <c r="AA70" s="73">
        <f t="shared" si="35"/>
        <v>0.35406698564593303</v>
      </c>
      <c r="AC70" s="41">
        <f>cálculos1!O70</f>
        <v>7</v>
      </c>
      <c r="AD70" s="42">
        <f t="shared" si="37"/>
        <v>0.70000000000000007</v>
      </c>
      <c r="AE70" s="41">
        <f>cálculos1!P70</f>
        <v>4</v>
      </c>
      <c r="AF70" s="42">
        <f t="shared" si="38"/>
        <v>1</v>
      </c>
    </row>
    <row r="71" spans="1:32" x14ac:dyDescent="0.25">
      <c r="A71" s="50" t="s">
        <v>2</v>
      </c>
      <c r="B71" s="50" t="s">
        <v>75</v>
      </c>
      <c r="C71" s="34">
        <v>7421</v>
      </c>
      <c r="D71" s="34">
        <f t="shared" si="36"/>
        <v>6802.583333333333</v>
      </c>
      <c r="E71" s="33">
        <v>7414</v>
      </c>
      <c r="F71" s="51">
        <f t="shared" si="25"/>
        <v>1.0898800700714191</v>
      </c>
      <c r="G71" s="33">
        <v>5538</v>
      </c>
      <c r="H71" s="51">
        <f t="shared" si="26"/>
        <v>0.81410248557533293</v>
      </c>
      <c r="I71" s="33">
        <v>5620</v>
      </c>
      <c r="J71" s="51">
        <f t="shared" si="27"/>
        <v>0.82615672967377596</v>
      </c>
      <c r="K71" s="33">
        <v>6195</v>
      </c>
      <c r="L71" s="51">
        <f t="shared" si="28"/>
        <v>0.91068344133968715</v>
      </c>
      <c r="M71" s="33">
        <v>5917</v>
      </c>
      <c r="N71" s="51">
        <f t="shared" si="29"/>
        <v>0.86981661378642916</v>
      </c>
      <c r="O71" s="33">
        <v>5713</v>
      </c>
      <c r="P71" s="51">
        <f t="shared" si="30"/>
        <v>0.83982800651713196</v>
      </c>
      <c r="Q71" s="33">
        <v>4724</v>
      </c>
      <c r="R71" s="51">
        <f t="shared" si="31"/>
        <v>0.69444206245176465</v>
      </c>
      <c r="S71" s="33">
        <v>5803</v>
      </c>
      <c r="T71" s="51">
        <f t="shared" si="32"/>
        <v>0.85305827443005722</v>
      </c>
      <c r="U71" s="33">
        <v>5804</v>
      </c>
      <c r="V71" s="51">
        <f t="shared" si="33"/>
        <v>0.85320527740686758</v>
      </c>
      <c r="W71" s="33">
        <v>4594</v>
      </c>
      <c r="X71" s="51">
        <f t="shared" si="34"/>
        <v>0.67533167546642825</v>
      </c>
      <c r="Z71" s="33">
        <v>7698</v>
      </c>
      <c r="AA71" s="73">
        <f t="shared" si="35"/>
        <v>1.1316289154855386</v>
      </c>
      <c r="AC71" s="41">
        <f>cálculos1!O71</f>
        <v>1</v>
      </c>
      <c r="AD71" s="42">
        <f t="shared" si="37"/>
        <v>0.1</v>
      </c>
      <c r="AE71" s="41">
        <f>cálculos1!P71</f>
        <v>0</v>
      </c>
      <c r="AF71" s="42">
        <f t="shared" si="38"/>
        <v>0</v>
      </c>
    </row>
    <row r="72" spans="1:32" x14ac:dyDescent="0.25">
      <c r="A72" s="50" t="s">
        <v>4</v>
      </c>
      <c r="B72" s="50" t="s">
        <v>76</v>
      </c>
      <c r="C72" s="34">
        <v>455</v>
      </c>
      <c r="D72" s="34">
        <f t="shared" si="36"/>
        <v>417.08333333333331</v>
      </c>
      <c r="E72" s="33">
        <v>38</v>
      </c>
      <c r="F72" s="51">
        <f t="shared" si="25"/>
        <v>9.1108891108891116E-2</v>
      </c>
      <c r="G72" s="33">
        <v>357</v>
      </c>
      <c r="H72" s="51">
        <f t="shared" si="26"/>
        <v>0.85594405594405598</v>
      </c>
      <c r="I72" s="33">
        <v>356</v>
      </c>
      <c r="J72" s="51">
        <f t="shared" si="27"/>
        <v>0.85354645354645353</v>
      </c>
      <c r="K72" s="33">
        <v>388</v>
      </c>
      <c r="L72" s="51">
        <f t="shared" si="28"/>
        <v>0.93026973026973037</v>
      </c>
      <c r="M72" s="33">
        <v>381</v>
      </c>
      <c r="N72" s="51">
        <f t="shared" si="29"/>
        <v>0.91348651348651355</v>
      </c>
      <c r="O72" s="33">
        <v>377</v>
      </c>
      <c r="P72" s="51">
        <f t="shared" si="30"/>
        <v>0.90389610389610398</v>
      </c>
      <c r="Q72" s="33">
        <v>308</v>
      </c>
      <c r="R72" s="51">
        <f t="shared" si="31"/>
        <v>0.7384615384615385</v>
      </c>
      <c r="S72" s="33">
        <v>367</v>
      </c>
      <c r="T72" s="51">
        <f t="shared" si="32"/>
        <v>0.87992007992007992</v>
      </c>
      <c r="U72" s="33">
        <v>384</v>
      </c>
      <c r="V72" s="51">
        <f t="shared" si="33"/>
        <v>0.92067932067932068</v>
      </c>
      <c r="W72" s="33">
        <v>328</v>
      </c>
      <c r="X72" s="51">
        <f t="shared" si="34"/>
        <v>0.7864135864135865</v>
      </c>
      <c r="Z72" s="33">
        <v>26</v>
      </c>
      <c r="AA72" s="73">
        <f t="shared" si="35"/>
        <v>6.2337662337662338E-2</v>
      </c>
      <c r="AC72" s="41">
        <f>cálculos1!O72</f>
        <v>1</v>
      </c>
      <c r="AD72" s="42">
        <f t="shared" si="37"/>
        <v>0.1</v>
      </c>
      <c r="AE72" s="41">
        <f>cálculos1!P72</f>
        <v>0</v>
      </c>
      <c r="AF72" s="42">
        <f t="shared" si="38"/>
        <v>0</v>
      </c>
    </row>
    <row r="73" spans="1:32" x14ac:dyDescent="0.25">
      <c r="A73" s="50" t="s">
        <v>5</v>
      </c>
      <c r="B73" s="50" t="s">
        <v>77</v>
      </c>
      <c r="C73" s="34">
        <v>246</v>
      </c>
      <c r="D73" s="34">
        <f t="shared" si="36"/>
        <v>225.5</v>
      </c>
      <c r="E73" s="33">
        <v>52</v>
      </c>
      <c r="F73" s="51">
        <f t="shared" si="25"/>
        <v>0.23059866962305986</v>
      </c>
      <c r="G73" s="33">
        <v>228</v>
      </c>
      <c r="H73" s="51">
        <f t="shared" si="26"/>
        <v>1.0110864745011086</v>
      </c>
      <c r="I73" s="33">
        <v>227</v>
      </c>
      <c r="J73" s="51">
        <f t="shared" si="27"/>
        <v>1.0066518847006651</v>
      </c>
      <c r="K73" s="33">
        <v>237</v>
      </c>
      <c r="L73" s="51">
        <f t="shared" si="28"/>
        <v>1.0509977827050998</v>
      </c>
      <c r="M73" s="33">
        <v>238</v>
      </c>
      <c r="N73" s="51">
        <f t="shared" si="29"/>
        <v>1.0554323725055432</v>
      </c>
      <c r="O73" s="33">
        <v>229</v>
      </c>
      <c r="P73" s="51">
        <f t="shared" si="30"/>
        <v>1.0155210643015522</v>
      </c>
      <c r="Q73" s="33">
        <v>200</v>
      </c>
      <c r="R73" s="51">
        <f t="shared" si="31"/>
        <v>0.88691796008869184</v>
      </c>
      <c r="S73" s="33">
        <v>237</v>
      </c>
      <c r="T73" s="51">
        <f t="shared" si="32"/>
        <v>1.0509977827050998</v>
      </c>
      <c r="U73" s="33">
        <v>215</v>
      </c>
      <c r="V73" s="51">
        <f t="shared" si="33"/>
        <v>0.95343680709534373</v>
      </c>
      <c r="W73" s="33">
        <v>210</v>
      </c>
      <c r="X73" s="51">
        <f t="shared" si="34"/>
        <v>0.9312638580931264</v>
      </c>
      <c r="Z73" s="33">
        <v>49</v>
      </c>
      <c r="AA73" s="73">
        <f t="shared" si="35"/>
        <v>0.21729490022172948</v>
      </c>
      <c r="AC73" s="41">
        <f>cálculos1!O73</f>
        <v>7</v>
      </c>
      <c r="AD73" s="42">
        <f t="shared" si="37"/>
        <v>0.70000000000000007</v>
      </c>
      <c r="AE73" s="41">
        <f>cálculos1!P73</f>
        <v>4</v>
      </c>
      <c r="AF73" s="42">
        <f t="shared" si="38"/>
        <v>1</v>
      </c>
    </row>
    <row r="74" spans="1:32" x14ac:dyDescent="0.25">
      <c r="A74" s="50" t="s">
        <v>2</v>
      </c>
      <c r="B74" s="50" t="s">
        <v>78</v>
      </c>
      <c r="C74" s="34">
        <v>338</v>
      </c>
      <c r="D74" s="34">
        <f t="shared" si="36"/>
        <v>309.83333333333337</v>
      </c>
      <c r="E74" s="33">
        <v>503</v>
      </c>
      <c r="F74" s="51">
        <f t="shared" si="25"/>
        <v>1.6234534696073155</v>
      </c>
      <c r="G74" s="33">
        <v>360</v>
      </c>
      <c r="H74" s="51">
        <f t="shared" si="26"/>
        <v>1.1619150080688541</v>
      </c>
      <c r="I74" s="33">
        <v>361</v>
      </c>
      <c r="J74" s="51">
        <f t="shared" si="27"/>
        <v>1.1651425497579342</v>
      </c>
      <c r="K74" s="33">
        <v>375</v>
      </c>
      <c r="L74" s="51">
        <f t="shared" si="28"/>
        <v>1.2103281334050564</v>
      </c>
      <c r="M74" s="33">
        <v>371</v>
      </c>
      <c r="N74" s="51">
        <f t="shared" si="29"/>
        <v>1.1974179666487357</v>
      </c>
      <c r="O74" s="33">
        <v>358</v>
      </c>
      <c r="P74" s="51">
        <f t="shared" si="30"/>
        <v>1.1554599246906938</v>
      </c>
      <c r="Q74" s="33">
        <v>334</v>
      </c>
      <c r="R74" s="51">
        <f t="shared" si="31"/>
        <v>1.0779989241527701</v>
      </c>
      <c r="S74" s="33">
        <v>341</v>
      </c>
      <c r="T74" s="51">
        <f t="shared" si="32"/>
        <v>1.1005917159763312</v>
      </c>
      <c r="U74" s="33">
        <v>334</v>
      </c>
      <c r="V74" s="51">
        <f t="shared" si="33"/>
        <v>1.0779989241527701</v>
      </c>
      <c r="W74" s="33">
        <v>322</v>
      </c>
      <c r="X74" s="51">
        <f t="shared" si="34"/>
        <v>1.0392684238838084</v>
      </c>
      <c r="Z74" s="33">
        <v>437</v>
      </c>
      <c r="AA74" s="73">
        <f t="shared" si="35"/>
        <v>1.4104357181280256</v>
      </c>
      <c r="AC74" s="41">
        <f>cálculos1!O74</f>
        <v>10</v>
      </c>
      <c r="AD74" s="42">
        <f t="shared" si="37"/>
        <v>1</v>
      </c>
      <c r="AE74" s="41">
        <f>cálculos1!P74</f>
        <v>4</v>
      </c>
      <c r="AF74" s="42">
        <f t="shared" si="38"/>
        <v>1</v>
      </c>
    </row>
    <row r="75" spans="1:32" x14ac:dyDescent="0.25">
      <c r="A75" s="50" t="s">
        <v>2</v>
      </c>
      <c r="B75" s="50" t="s">
        <v>79</v>
      </c>
      <c r="C75" s="34">
        <v>1006</v>
      </c>
      <c r="D75" s="34">
        <f t="shared" si="36"/>
        <v>922.16666666666663</v>
      </c>
      <c r="E75" s="33">
        <v>242</v>
      </c>
      <c r="F75" s="51">
        <f t="shared" si="25"/>
        <v>0.2624254473161034</v>
      </c>
      <c r="G75" s="33">
        <v>753</v>
      </c>
      <c r="H75" s="51">
        <f t="shared" si="26"/>
        <v>0.81655521416952836</v>
      </c>
      <c r="I75" s="33">
        <v>754</v>
      </c>
      <c r="J75" s="51">
        <f t="shared" si="27"/>
        <v>0.81763961684438824</v>
      </c>
      <c r="K75" s="33">
        <v>881</v>
      </c>
      <c r="L75" s="51">
        <f t="shared" si="28"/>
        <v>0.95535875655159952</v>
      </c>
      <c r="M75" s="33">
        <v>833</v>
      </c>
      <c r="N75" s="51">
        <f t="shared" si="29"/>
        <v>0.90330742815832288</v>
      </c>
      <c r="O75" s="33">
        <v>827</v>
      </c>
      <c r="P75" s="51">
        <f t="shared" si="30"/>
        <v>0.89680101210916319</v>
      </c>
      <c r="Q75" s="33">
        <v>592</v>
      </c>
      <c r="R75" s="51">
        <f t="shared" si="31"/>
        <v>0.64196638351707935</v>
      </c>
      <c r="S75" s="33">
        <v>803</v>
      </c>
      <c r="T75" s="51">
        <f t="shared" si="32"/>
        <v>0.87077534791252487</v>
      </c>
      <c r="U75" s="33">
        <v>775</v>
      </c>
      <c r="V75" s="51">
        <f t="shared" si="33"/>
        <v>0.84041207301644683</v>
      </c>
      <c r="W75" s="33">
        <v>629</v>
      </c>
      <c r="X75" s="51">
        <f t="shared" si="34"/>
        <v>0.68208928248689682</v>
      </c>
      <c r="Z75" s="33">
        <v>207</v>
      </c>
      <c r="AA75" s="73">
        <f t="shared" si="35"/>
        <v>0.22447135369600579</v>
      </c>
      <c r="AC75" s="41">
        <f>cálculos1!O75</f>
        <v>2</v>
      </c>
      <c r="AD75" s="42">
        <f t="shared" si="37"/>
        <v>0.2</v>
      </c>
      <c r="AE75" s="41">
        <f>cálculos1!P75</f>
        <v>1</v>
      </c>
      <c r="AF75" s="42">
        <f t="shared" si="38"/>
        <v>0.25</v>
      </c>
    </row>
    <row r="76" spans="1:32" x14ac:dyDescent="0.25">
      <c r="A76" s="50" t="s">
        <v>3</v>
      </c>
      <c r="B76" s="50" t="s">
        <v>80</v>
      </c>
      <c r="C76" s="34">
        <v>104</v>
      </c>
      <c r="D76" s="34">
        <f t="shared" si="36"/>
        <v>95.333333333333329</v>
      </c>
      <c r="E76" s="33">
        <v>59</v>
      </c>
      <c r="F76" s="51">
        <f t="shared" si="25"/>
        <v>0.61888111888111896</v>
      </c>
      <c r="G76" s="33">
        <v>111</v>
      </c>
      <c r="H76" s="51">
        <f t="shared" si="26"/>
        <v>1.1643356643356644</v>
      </c>
      <c r="I76" s="33">
        <v>113</v>
      </c>
      <c r="J76" s="51">
        <f t="shared" si="27"/>
        <v>1.1853146853146854</v>
      </c>
      <c r="K76" s="33">
        <v>112</v>
      </c>
      <c r="L76" s="51">
        <f t="shared" si="28"/>
        <v>1.1748251748251748</v>
      </c>
      <c r="M76" s="33">
        <v>107</v>
      </c>
      <c r="N76" s="51">
        <f t="shared" si="29"/>
        <v>1.1223776223776225</v>
      </c>
      <c r="O76" s="33">
        <v>110</v>
      </c>
      <c r="P76" s="51">
        <f t="shared" si="30"/>
        <v>1.153846153846154</v>
      </c>
      <c r="Q76" s="33">
        <v>100</v>
      </c>
      <c r="R76" s="51">
        <f t="shared" si="31"/>
        <v>1.048951048951049</v>
      </c>
      <c r="S76" s="33">
        <v>123</v>
      </c>
      <c r="T76" s="51">
        <f t="shared" si="32"/>
        <v>1.2902097902097902</v>
      </c>
      <c r="U76" s="33">
        <v>110</v>
      </c>
      <c r="V76" s="51">
        <f t="shared" si="33"/>
        <v>1.153846153846154</v>
      </c>
      <c r="W76" s="33">
        <v>105</v>
      </c>
      <c r="X76" s="51">
        <f t="shared" si="34"/>
        <v>1.1013986013986015</v>
      </c>
      <c r="Z76" s="33">
        <v>24</v>
      </c>
      <c r="AA76" s="73">
        <f t="shared" si="35"/>
        <v>0.25174825174825177</v>
      </c>
      <c r="AC76" s="41">
        <f>cálculos1!O76</f>
        <v>9</v>
      </c>
      <c r="AD76" s="42">
        <f t="shared" si="37"/>
        <v>0.9</v>
      </c>
      <c r="AE76" s="41">
        <f>cálculos1!P76</f>
        <v>4</v>
      </c>
      <c r="AF76" s="42">
        <f t="shared" si="38"/>
        <v>1</v>
      </c>
    </row>
    <row r="77" spans="1:32" x14ac:dyDescent="0.25">
      <c r="A77" s="50" t="s">
        <v>4</v>
      </c>
      <c r="B77" s="50" t="s">
        <v>81</v>
      </c>
      <c r="C77" s="34">
        <v>211</v>
      </c>
      <c r="D77" s="34">
        <f t="shared" si="36"/>
        <v>193.41666666666666</v>
      </c>
      <c r="E77" s="33">
        <v>81</v>
      </c>
      <c r="F77" s="51">
        <f t="shared" si="25"/>
        <v>0.41878500646273159</v>
      </c>
      <c r="G77" s="33">
        <v>201</v>
      </c>
      <c r="H77" s="51">
        <f t="shared" si="26"/>
        <v>1.0392072382593711</v>
      </c>
      <c r="I77" s="33">
        <v>201</v>
      </c>
      <c r="J77" s="51">
        <f t="shared" si="27"/>
        <v>1.0392072382593711</v>
      </c>
      <c r="K77" s="33">
        <v>210</v>
      </c>
      <c r="L77" s="51">
        <f t="shared" si="28"/>
        <v>1.0857389056441189</v>
      </c>
      <c r="M77" s="33">
        <v>211</v>
      </c>
      <c r="N77" s="51">
        <f t="shared" si="29"/>
        <v>1.0909090909090911</v>
      </c>
      <c r="O77" s="33">
        <v>212</v>
      </c>
      <c r="P77" s="51">
        <f t="shared" si="30"/>
        <v>1.096079276174063</v>
      </c>
      <c r="Q77" s="33">
        <v>190</v>
      </c>
      <c r="R77" s="51">
        <f t="shared" si="31"/>
        <v>0.98233520034467903</v>
      </c>
      <c r="S77" s="33">
        <v>241</v>
      </c>
      <c r="T77" s="51">
        <f t="shared" si="32"/>
        <v>1.2460146488582509</v>
      </c>
      <c r="U77" s="33">
        <v>231</v>
      </c>
      <c r="V77" s="51">
        <f t="shared" si="33"/>
        <v>1.1943127962085309</v>
      </c>
      <c r="W77" s="33">
        <v>205</v>
      </c>
      <c r="X77" s="51">
        <f t="shared" si="34"/>
        <v>1.059887979319259</v>
      </c>
      <c r="Z77" s="33">
        <v>32</v>
      </c>
      <c r="AA77" s="73">
        <f t="shared" si="35"/>
        <v>0.16544592847910383</v>
      </c>
      <c r="AC77" s="41">
        <f>cálculos1!O77</f>
        <v>9</v>
      </c>
      <c r="AD77" s="42">
        <f t="shared" si="37"/>
        <v>0.9</v>
      </c>
      <c r="AE77" s="41">
        <f>cálculos1!P77</f>
        <v>4</v>
      </c>
      <c r="AF77" s="42">
        <f t="shared" si="38"/>
        <v>1</v>
      </c>
    </row>
    <row r="78" spans="1:32" x14ac:dyDescent="0.25">
      <c r="A78" s="50" t="s">
        <v>2</v>
      </c>
      <c r="B78" s="50" t="s">
        <v>82</v>
      </c>
      <c r="C78" s="34">
        <v>5925</v>
      </c>
      <c r="D78" s="34">
        <f t="shared" si="36"/>
        <v>5431.25</v>
      </c>
      <c r="E78" s="33">
        <v>4577</v>
      </c>
      <c r="F78" s="51">
        <f t="shared" si="25"/>
        <v>0.84271576524741076</v>
      </c>
      <c r="G78" s="33">
        <v>3951</v>
      </c>
      <c r="H78" s="51">
        <f t="shared" si="26"/>
        <v>0.72745684695051782</v>
      </c>
      <c r="I78" s="33">
        <v>3975</v>
      </c>
      <c r="J78" s="51">
        <f t="shared" si="27"/>
        <v>0.73187571921749139</v>
      </c>
      <c r="K78" s="33">
        <v>4271</v>
      </c>
      <c r="L78" s="51">
        <f t="shared" si="28"/>
        <v>0.78637514384349827</v>
      </c>
      <c r="M78" s="33">
        <v>4147</v>
      </c>
      <c r="N78" s="51">
        <f t="shared" si="29"/>
        <v>0.7635443037974684</v>
      </c>
      <c r="O78" s="33">
        <v>4027</v>
      </c>
      <c r="P78" s="51">
        <f t="shared" si="30"/>
        <v>0.74144994246260065</v>
      </c>
      <c r="Q78" s="33">
        <v>3612</v>
      </c>
      <c r="R78" s="51">
        <f t="shared" si="31"/>
        <v>0.66504027617951667</v>
      </c>
      <c r="S78" s="33">
        <v>4303</v>
      </c>
      <c r="T78" s="51">
        <f t="shared" si="32"/>
        <v>0.79226697353279629</v>
      </c>
      <c r="U78" s="33">
        <v>4089</v>
      </c>
      <c r="V78" s="51">
        <f t="shared" si="33"/>
        <v>0.75286536248561564</v>
      </c>
      <c r="W78" s="33">
        <v>3510</v>
      </c>
      <c r="X78" s="51">
        <f t="shared" si="34"/>
        <v>0.6462600690448792</v>
      </c>
      <c r="Z78" s="33">
        <v>4383</v>
      </c>
      <c r="AA78" s="73">
        <f t="shared" si="35"/>
        <v>0.80699654775604146</v>
      </c>
      <c r="AC78" s="41">
        <f>cálculos1!O78</f>
        <v>0</v>
      </c>
      <c r="AD78" s="42">
        <f t="shared" si="37"/>
        <v>0</v>
      </c>
      <c r="AE78" s="41">
        <f>cálculos1!P78</f>
        <v>0</v>
      </c>
      <c r="AF78" s="42">
        <f t="shared" si="38"/>
        <v>0</v>
      </c>
    </row>
    <row r="79" spans="1:32" x14ac:dyDescent="0.25">
      <c r="A79" s="50" t="s">
        <v>2</v>
      </c>
      <c r="B79" s="50" t="s">
        <v>83</v>
      </c>
      <c r="C79" s="34">
        <v>3947</v>
      </c>
      <c r="D79" s="34">
        <f t="shared" si="36"/>
        <v>3618.0833333333335</v>
      </c>
      <c r="E79" s="33">
        <v>6111</v>
      </c>
      <c r="F79" s="51">
        <f t="shared" si="25"/>
        <v>1.6890158232950225</v>
      </c>
      <c r="G79" s="33">
        <v>3139</v>
      </c>
      <c r="H79" s="51">
        <f t="shared" si="26"/>
        <v>0.86758642927885388</v>
      </c>
      <c r="I79" s="33">
        <v>3132</v>
      </c>
      <c r="J79" s="51">
        <f t="shared" si="27"/>
        <v>0.86565170324987906</v>
      </c>
      <c r="K79" s="33">
        <v>3179</v>
      </c>
      <c r="L79" s="51">
        <f t="shared" si="28"/>
        <v>0.87864200658728142</v>
      </c>
      <c r="M79" s="33">
        <v>3067</v>
      </c>
      <c r="N79" s="51">
        <f t="shared" si="29"/>
        <v>0.84768639012368419</v>
      </c>
      <c r="O79" s="33">
        <v>2952</v>
      </c>
      <c r="P79" s="51">
        <f t="shared" si="30"/>
        <v>0.815901605361955</v>
      </c>
      <c r="Q79" s="33">
        <v>2419</v>
      </c>
      <c r="R79" s="51">
        <f t="shared" si="31"/>
        <v>0.66858603772715752</v>
      </c>
      <c r="S79" s="33">
        <v>3310</v>
      </c>
      <c r="T79" s="51">
        <f t="shared" si="32"/>
        <v>0.91484902227238174</v>
      </c>
      <c r="U79" s="33">
        <v>3092</v>
      </c>
      <c r="V79" s="51">
        <f t="shared" si="33"/>
        <v>0.85459612594145151</v>
      </c>
      <c r="W79" s="33">
        <v>2850</v>
      </c>
      <c r="X79" s="51">
        <f t="shared" si="34"/>
        <v>0.78770988322546465</v>
      </c>
      <c r="Z79" s="33">
        <v>4653</v>
      </c>
      <c r="AA79" s="73">
        <f t="shared" si="35"/>
        <v>1.2860400304028377</v>
      </c>
      <c r="AC79" s="41">
        <f>cálculos1!O79</f>
        <v>1</v>
      </c>
      <c r="AD79" s="42">
        <f t="shared" si="37"/>
        <v>0.1</v>
      </c>
      <c r="AE79" s="41">
        <f>cálculos1!P79</f>
        <v>0</v>
      </c>
      <c r="AF79" s="42">
        <f t="shared" si="38"/>
        <v>0</v>
      </c>
    </row>
    <row r="81" spans="1:32" s="52" customFormat="1" x14ac:dyDescent="0.25">
      <c r="A81" s="49"/>
      <c r="B81" s="33" t="s">
        <v>111</v>
      </c>
      <c r="C81" s="34">
        <f>SUMIF($A$2:$A$79,"Norte",C$2:C$79)</f>
        <v>5856</v>
      </c>
      <c r="D81" s="34">
        <f>SUMIF($A$2:$A$79,"Norte",D$2:D$79)</f>
        <v>5368.0000000000009</v>
      </c>
      <c r="E81" s="33">
        <f>SUMIF($A$2:$A$79,"Norte",E$2:E$79)</f>
        <v>4001</v>
      </c>
      <c r="F81" s="51">
        <f>E81/D81</f>
        <v>0.74534277198211607</v>
      </c>
      <c r="G81" s="33">
        <f>SUMIF($A$2:$A$79,"Norte",G$2:G$79)</f>
        <v>4730</v>
      </c>
      <c r="H81" s="51">
        <f>G81/D81</f>
        <v>0.88114754098360637</v>
      </c>
      <c r="I81" s="33">
        <f>SUMIF($A$2:$A$79,"Norte",I$2:I$79)</f>
        <v>4812</v>
      </c>
      <c r="J81" s="51">
        <f>I81/D81</f>
        <v>0.8964232488822651</v>
      </c>
      <c r="K81" s="33">
        <f>SUMIF($A$2:$A$79,"Norte",K$2:K$79)</f>
        <v>5148</v>
      </c>
      <c r="L81" s="51">
        <f>K81/D81</f>
        <v>0.95901639344262279</v>
      </c>
      <c r="M81" s="33">
        <f>SUMIF($A$2:$A$79,"Norte",M$2:M$79)</f>
        <v>5005</v>
      </c>
      <c r="N81" s="51">
        <f>M81/D81</f>
        <v>0.93237704918032771</v>
      </c>
      <c r="O81" s="33">
        <f>SUMIF($A$2:$A$79,"Norte",O$2:O$79)</f>
        <v>4928</v>
      </c>
      <c r="P81" s="51">
        <f>O81/D81</f>
        <v>0.9180327868852457</v>
      </c>
      <c r="Q81" s="33">
        <f>SUMIF($A$2:$A$79,"Norte",Q$2:Q$79)</f>
        <v>4123</v>
      </c>
      <c r="R81" s="51">
        <f>Q81/D81</f>
        <v>0.76807004470938889</v>
      </c>
      <c r="S81" s="33">
        <f>SUMIF($A$2:$A$79,"Norte",S$2:S$79)</f>
        <v>4995</v>
      </c>
      <c r="T81" s="51">
        <f>S81/D81</f>
        <v>0.93051415797317416</v>
      </c>
      <c r="U81" s="33">
        <f>SUMIF($A$2:$A$79,"Norte",U$2:U$79)</f>
        <v>4919</v>
      </c>
      <c r="V81" s="51">
        <f>U81/D81</f>
        <v>0.91635618479880765</v>
      </c>
      <c r="W81" s="33">
        <f>SUMIF($A$2:$A$79,"Norte",W$2:W$79)</f>
        <v>4636</v>
      </c>
      <c r="X81" s="51">
        <f>W81/D81</f>
        <v>0.86363636363636354</v>
      </c>
      <c r="Z81" s="33">
        <f>SUMIF($A$2:$A$79,"Norte",Z$2:Z$79)</f>
        <v>3694</v>
      </c>
      <c r="AA81" s="73">
        <f>Z81/D81</f>
        <v>0.68815201192250364</v>
      </c>
      <c r="AC81" s="41">
        <f>cálculos1!O81</f>
        <v>2</v>
      </c>
      <c r="AD81" s="42">
        <f t="shared" si="37"/>
        <v>0.2</v>
      </c>
      <c r="AE81" s="41">
        <f>cálculos1!P81</f>
        <v>1</v>
      </c>
      <c r="AF81" s="42">
        <f t="shared" si="38"/>
        <v>0.25</v>
      </c>
    </row>
    <row r="82" spans="1:32" s="52" customFormat="1" x14ac:dyDescent="0.25">
      <c r="A82" s="49"/>
      <c r="B82" s="33" t="s">
        <v>112</v>
      </c>
      <c r="C82" s="34">
        <f>SUMIF($A$2:$A$79,"Central",C$2:C$79)</f>
        <v>6941</v>
      </c>
      <c r="D82" s="34">
        <f>SUMIF($A$2:$A$79,"Central",D$2:D$79)</f>
        <v>6362.583333333333</v>
      </c>
      <c r="E82" s="33">
        <f>SUMIF($A$2:$A$79,"Central",E$2:E$79)</f>
        <v>7051</v>
      </c>
      <c r="F82" s="51">
        <f>E82/D82</f>
        <v>1.1081976660423571</v>
      </c>
      <c r="G82" s="33">
        <f>SUMIF($A$2:$A$79,"Central",G$2:G$79)</f>
        <v>5426</v>
      </c>
      <c r="H82" s="51">
        <f>G82/D82</f>
        <v>0.85279826066456244</v>
      </c>
      <c r="I82" s="33">
        <f>SUMIF($A$2:$A$79,"Central",I$2:I$79)</f>
        <v>5449</v>
      </c>
      <c r="J82" s="51">
        <f>I82/D82</f>
        <v>0.85641314455606343</v>
      </c>
      <c r="K82" s="33">
        <f>SUMIF($A$2:$A$79,"Central",K$2:K$79)</f>
        <v>5837</v>
      </c>
      <c r="L82" s="51">
        <f>K82/D82</f>
        <v>0.91739466411703841</v>
      </c>
      <c r="M82" s="33">
        <f>SUMIF($A$2:$A$79,"Central",M$2:M$79)</f>
        <v>5781</v>
      </c>
      <c r="N82" s="51">
        <f>M82/D82</f>
        <v>0.90859320768555751</v>
      </c>
      <c r="O82" s="33">
        <f>SUMIF($A$2:$A$79,"Central",O$2:O$79)</f>
        <v>5594</v>
      </c>
      <c r="P82" s="51">
        <f>O82/D82</f>
        <v>0.87920262995900511</v>
      </c>
      <c r="Q82" s="33">
        <f>SUMIF($A$2:$A$79,"Central",Q$2:Q$79)</f>
        <v>5079</v>
      </c>
      <c r="R82" s="51">
        <f>Q82/D82</f>
        <v>0.79826066456235023</v>
      </c>
      <c r="S82" s="33">
        <f>SUMIF($A$2:$A$79,"Central",S$2:S$79)</f>
        <v>5879</v>
      </c>
      <c r="T82" s="51">
        <f>S82/D82</f>
        <v>0.92399575644064913</v>
      </c>
      <c r="U82" s="33">
        <f>SUMIF($A$2:$A$79,"Central",U$2:U$79)</f>
        <v>5831</v>
      </c>
      <c r="V82" s="51">
        <f>U82/D82</f>
        <v>0.91645165092795122</v>
      </c>
      <c r="W82" s="33">
        <f>SUMIF($A$2:$A$79,"Central",W$2:W$79)</f>
        <v>5243</v>
      </c>
      <c r="X82" s="51">
        <f>W82/D82</f>
        <v>0.82403635839740152</v>
      </c>
      <c r="Z82" s="33">
        <f>SUMIF($A$2:$A$79,"Central",Z$2:Z$79)</f>
        <v>6684</v>
      </c>
      <c r="AA82" s="73">
        <f>Z82/D82</f>
        <v>1.0505166926431875</v>
      </c>
      <c r="AC82" s="41">
        <f>cálculos1!O82</f>
        <v>2</v>
      </c>
      <c r="AD82" s="42">
        <f t="shared" si="37"/>
        <v>0.2</v>
      </c>
      <c r="AE82" s="41">
        <f>cálculos1!P82</f>
        <v>0</v>
      </c>
      <c r="AF82" s="42">
        <f t="shared" si="38"/>
        <v>0</v>
      </c>
    </row>
    <row r="83" spans="1:32" s="52" customFormat="1" x14ac:dyDescent="0.25">
      <c r="A83" s="49"/>
      <c r="B83" s="33" t="s">
        <v>113</v>
      </c>
      <c r="C83" s="34">
        <f>SUMIF($A$2:$A$79,"Metropolitana",C$2:C$79)</f>
        <v>31097</v>
      </c>
      <c r="D83" s="34">
        <f>SUMIF($A$2:$A$79,"Metropolitana",D$2:D$79)</f>
        <v>28505.583333333332</v>
      </c>
      <c r="E83" s="33">
        <f>SUMIF($A$2:$A$79,"Metropolitana",E$2:E$79)</f>
        <v>26440</v>
      </c>
      <c r="F83" s="51">
        <f>E83/D83</f>
        <v>0.92753758766557437</v>
      </c>
      <c r="G83" s="33">
        <f>SUMIF($A$2:$A$79,"Metropolitana",G$2:G$79)</f>
        <v>23493</v>
      </c>
      <c r="H83" s="51">
        <f>G83/D83</f>
        <v>0.82415433233840163</v>
      </c>
      <c r="I83" s="33">
        <f>SUMIF($A$2:$A$79,"Metropolitana",I$2:I$79)</f>
        <v>23664</v>
      </c>
      <c r="J83" s="51">
        <f>I83/D83</f>
        <v>0.83015315713003601</v>
      </c>
      <c r="K83" s="33">
        <f>SUMIF($A$2:$A$79,"Metropolitana",K$2:K$79)</f>
        <v>25374</v>
      </c>
      <c r="L83" s="51">
        <f>K83/D83</f>
        <v>0.89014140504637984</v>
      </c>
      <c r="M83" s="33">
        <f>SUMIF($A$2:$A$79,"Metropolitana",M$2:M$79)</f>
        <v>24559</v>
      </c>
      <c r="N83" s="51">
        <f>M83/D83</f>
        <v>0.86155051495759605</v>
      </c>
      <c r="O83" s="33">
        <f>SUMIF($A$2:$A$79,"Metropolitana",O$2:O$79)</f>
        <v>23883</v>
      </c>
      <c r="P83" s="51">
        <f>O83/D83</f>
        <v>0.83783586256493614</v>
      </c>
      <c r="Q83" s="33">
        <f>SUMIF($A$2:$A$79,"Metropolitana",Q$2:Q$79)</f>
        <v>20310</v>
      </c>
      <c r="R83" s="51">
        <f>Q83/D83</f>
        <v>0.71249199718183864</v>
      </c>
      <c r="S83" s="33">
        <f>SUMIF($A$2:$A$79,"Metropolitana",S$2:S$79)</f>
        <v>24735</v>
      </c>
      <c r="T83" s="51">
        <f>S83/D83</f>
        <v>0.867724743982904</v>
      </c>
      <c r="U83" s="33">
        <f>SUMIF($A$2:$A$79,"Metropolitana",U$2:U$79)</f>
        <v>23913</v>
      </c>
      <c r="V83" s="51">
        <f>U83/D83</f>
        <v>0.83888828796697723</v>
      </c>
      <c r="W83" s="33">
        <f>SUMIF($A$2:$A$79,"Metropolitana",W$2:W$79)</f>
        <v>20993</v>
      </c>
      <c r="X83" s="51">
        <f>W83/D83</f>
        <v>0.73645221550164153</v>
      </c>
      <c r="Z83" s="33">
        <f>SUMIF($A$2:$A$79,"Metropolitana",Z$2:Z$79)</f>
        <v>24166</v>
      </c>
      <c r="AA83" s="73">
        <f>Z83/D83</f>
        <v>0.84776374219085737</v>
      </c>
      <c r="AC83" s="41">
        <f>cálculos1!O83</f>
        <v>1</v>
      </c>
      <c r="AD83" s="42">
        <f t="shared" si="37"/>
        <v>0.1</v>
      </c>
      <c r="AE83" s="41">
        <f>cálculos1!P83</f>
        <v>0</v>
      </c>
      <c r="AF83" s="42">
        <f t="shared" si="38"/>
        <v>0</v>
      </c>
    </row>
    <row r="84" spans="1:32" s="52" customFormat="1" x14ac:dyDescent="0.25">
      <c r="A84" s="49"/>
      <c r="B84" s="33" t="s">
        <v>114</v>
      </c>
      <c r="C84" s="34">
        <f>SUMIF($A$2:$A$79,"sul",C$2:C$79)</f>
        <v>8539</v>
      </c>
      <c r="D84" s="34">
        <f>SUMIF($A$2:$A$79,"sul",D$2:D$79)</f>
        <v>7827.416666666667</v>
      </c>
      <c r="E84" s="33">
        <f>SUMIF($A$2:$A$79,"Sul",E$2:E$79)</f>
        <v>7667</v>
      </c>
      <c r="F84" s="51">
        <f>E84/D84</f>
        <v>0.97950579693172501</v>
      </c>
      <c r="G84" s="33">
        <f>SUMIF($A$2:$A$79,"Sul",G$2:G$79)</f>
        <v>7232</v>
      </c>
      <c r="H84" s="51">
        <f>G84/D84</f>
        <v>0.92393190601411701</v>
      </c>
      <c r="I84" s="33">
        <f>SUMIF($A$2:$A$79,"Sul",I$2:I$79)</f>
        <v>7289</v>
      </c>
      <c r="J84" s="51">
        <f>I84/D84</f>
        <v>0.93121400206538973</v>
      </c>
      <c r="K84" s="33">
        <f>SUMIF($A$2:$A$79,"Sul",K$2:K$79)</f>
        <v>7701</v>
      </c>
      <c r="L84" s="51">
        <f>K84/D84</f>
        <v>0.9838495033482737</v>
      </c>
      <c r="M84" s="33">
        <f>SUMIF($A$2:$A$79,"Sul",M$2:M$79)</f>
        <v>7525</v>
      </c>
      <c r="N84" s="51">
        <f>M84/D84</f>
        <v>0.96136443483908052</v>
      </c>
      <c r="O84" s="33">
        <f>SUMIF($A$2:$A$79,"Sul",O$2:O$79)</f>
        <v>7411</v>
      </c>
      <c r="P84" s="51">
        <f>O84/D84</f>
        <v>0.94680024273653496</v>
      </c>
      <c r="Q84" s="33">
        <f>SUMIF($A$2:$A$79,"Sul",Q$2:Q$79)</f>
        <v>6253</v>
      </c>
      <c r="R84" s="51">
        <f>Q84/D84</f>
        <v>0.79885871243173034</v>
      </c>
      <c r="S84" s="33">
        <f>SUMIF($A$2:$A$79,"Sul",S$2:S$79)</f>
        <v>7329</v>
      </c>
      <c r="T84" s="51">
        <f>S84/D84</f>
        <v>0.93632424490838817</v>
      </c>
      <c r="U84" s="33">
        <f>SUMIF($A$2:$A$79,"Sul",U$2:U$79)</f>
        <v>7158</v>
      </c>
      <c r="V84" s="51">
        <f>U84/D84</f>
        <v>0.91447795675456989</v>
      </c>
      <c r="W84" s="33">
        <f>SUMIF($A$2:$A$79,"Sul",W$2:W$79)</f>
        <v>6650</v>
      </c>
      <c r="X84" s="51">
        <f>W84/D84</f>
        <v>0.84957787264848983</v>
      </c>
      <c r="Z84" s="33">
        <f>SUMIF($A$2:$A$79,"Sul",Z$2:Z$79)</f>
        <v>7066</v>
      </c>
      <c r="AA84" s="73">
        <f>Z84/D84</f>
        <v>0.90272439821567352</v>
      </c>
      <c r="AC84" s="41">
        <f>cálculos1!O84</f>
        <v>3</v>
      </c>
      <c r="AD84" s="42">
        <f t="shared" si="37"/>
        <v>0.30000000000000004</v>
      </c>
      <c r="AE84" s="41">
        <f>cálculos1!P84</f>
        <v>1</v>
      </c>
      <c r="AF84" s="42">
        <f t="shared" si="38"/>
        <v>0.25</v>
      </c>
    </row>
    <row r="85" spans="1:32" s="52" customFormat="1" x14ac:dyDescent="0.25">
      <c r="A85" s="49"/>
      <c r="B85" s="3" t="s">
        <v>110</v>
      </c>
      <c r="C85" s="53">
        <f>SUM(C2:C79)</f>
        <v>52433</v>
      </c>
      <c r="D85" s="53">
        <f>SUM(D2:D79)</f>
        <v>48063.583333333336</v>
      </c>
      <c r="E85" s="3">
        <f>SUM(E81:E84)</f>
        <v>45159</v>
      </c>
      <c r="F85" s="54">
        <f>E85/D85</f>
        <v>0.93956789877297953</v>
      </c>
      <c r="G85" s="3">
        <f>SUM(G81:G84)</f>
        <v>40881</v>
      </c>
      <c r="H85" s="54">
        <f>G85/D85</f>
        <v>0.85056080227060327</v>
      </c>
      <c r="I85" s="3">
        <f>SUM(I81:I84)</f>
        <v>41214</v>
      </c>
      <c r="J85" s="54">
        <f>I85/D85</f>
        <v>0.85748912464911931</v>
      </c>
      <c r="K85" s="3">
        <f>SUM(K81:K84)</f>
        <v>44060</v>
      </c>
      <c r="L85" s="54">
        <f>K85/D85</f>
        <v>0.91670235434658598</v>
      </c>
      <c r="M85" s="3">
        <f>SUM(M81:M84)</f>
        <v>42870</v>
      </c>
      <c r="N85" s="54">
        <f>M85/D85</f>
        <v>0.89194348458552297</v>
      </c>
      <c r="O85" s="3">
        <f>SUM(O81:O84)</f>
        <v>41816</v>
      </c>
      <c r="P85" s="54">
        <f>O85/D85</f>
        <v>0.87001419994000995</v>
      </c>
      <c r="Q85" s="3">
        <f>SUM(Q81:Q84)</f>
        <v>35765</v>
      </c>
      <c r="R85" s="54">
        <f>Q85/D85</f>
        <v>0.74411846807094073</v>
      </c>
      <c r="S85" s="3">
        <f>SUM(S81:S84)</f>
        <v>42938</v>
      </c>
      <c r="T85" s="54">
        <f>S85/D85</f>
        <v>0.89335827714329796</v>
      </c>
      <c r="U85" s="3">
        <f>SUM(U81:U84)</f>
        <v>41821</v>
      </c>
      <c r="V85" s="54">
        <f>U85/D85</f>
        <v>0.87011822880455225</v>
      </c>
      <c r="W85" s="3">
        <f>SUM(W81:W84)</f>
        <v>37522</v>
      </c>
      <c r="X85" s="54">
        <f>W85/D85</f>
        <v>0.78067421107109847</v>
      </c>
      <c r="Z85" s="3">
        <f>SUM(Z81:Z84)</f>
        <v>41610</v>
      </c>
      <c r="AA85" s="73">
        <f>Z85/D85</f>
        <v>0.86572821072086792</v>
      </c>
      <c r="AC85" s="47">
        <f>cálculos1!O85</f>
        <v>1</v>
      </c>
      <c r="AD85" s="42">
        <f t="shared" si="37"/>
        <v>0.1</v>
      </c>
      <c r="AE85" s="47">
        <f>cálculos1!P85</f>
        <v>0</v>
      </c>
      <c r="AF85" s="48">
        <f t="shared" si="38"/>
        <v>0</v>
      </c>
    </row>
    <row r="86" spans="1:32" s="56" customFormat="1" x14ac:dyDescent="0.25">
      <c r="C86" s="70"/>
      <c r="D86" s="70"/>
      <c r="E86" s="76">
        <f>COUNTIF(F2:F79,"&gt;=0,9")</f>
        <v>14</v>
      </c>
      <c r="F86" s="76"/>
      <c r="G86" s="76">
        <f>COUNTIF(H2:H79,"&gt;=0,95")</f>
        <v>36</v>
      </c>
      <c r="H86" s="76"/>
      <c r="I86" s="76">
        <f>COUNTIF(J2:J79,"&gt;=0,95")</f>
        <v>37</v>
      </c>
      <c r="J86" s="76"/>
      <c r="K86" s="76">
        <f>COUNTIF(L2:L79,"&gt;=0,95")</f>
        <v>44</v>
      </c>
      <c r="L86" s="76"/>
      <c r="M86" s="76">
        <f>COUNTIF(N2:N79,"&gt;=0,9")</f>
        <v>57</v>
      </c>
      <c r="N86" s="76"/>
      <c r="O86" s="76">
        <f>COUNTIF(P2:P79,"&gt;=0,95")</f>
        <v>40</v>
      </c>
      <c r="P86" s="76"/>
      <c r="Q86" s="76">
        <f>COUNTIF(R2:R79,"&gt;=0,95")</f>
        <v>20</v>
      </c>
      <c r="R86" s="76"/>
      <c r="S86" s="76">
        <f>COUNTIF(T2:T79,"&gt;=0,95")</f>
        <v>43</v>
      </c>
      <c r="T86" s="76"/>
      <c r="U86" s="79">
        <f>COUNTIF(V2:V79,"&gt;=0,95")</f>
        <v>41</v>
      </c>
      <c r="V86" s="79"/>
      <c r="W86" s="76">
        <f>COUNTIF(X2:X79,"&gt;=0,95")</f>
        <v>32</v>
      </c>
      <c r="X86" s="76"/>
      <c r="Z86" s="76">
        <f>COUNTIF(AA2:AA79,"&gt;=0,95")</f>
        <v>9</v>
      </c>
      <c r="AA86" s="76"/>
    </row>
    <row r="87" spans="1:32" x14ac:dyDescent="0.25">
      <c r="B87" s="78" t="s">
        <v>174</v>
      </c>
      <c r="C87" s="78"/>
      <c r="D87" s="78"/>
      <c r="E87" s="77">
        <f>E86/78</f>
        <v>0.17948717948717949</v>
      </c>
      <c r="F87" s="77"/>
      <c r="G87" s="77">
        <f>G86/78</f>
        <v>0.46153846153846156</v>
      </c>
      <c r="H87" s="77"/>
      <c r="I87" s="77">
        <f>I86/78</f>
        <v>0.47435897435897434</v>
      </c>
      <c r="J87" s="77"/>
      <c r="K87" s="77">
        <f>K86/78</f>
        <v>0.5641025641025641</v>
      </c>
      <c r="L87" s="77"/>
      <c r="M87" s="77">
        <f>M86/78</f>
        <v>0.73076923076923073</v>
      </c>
      <c r="N87" s="77"/>
      <c r="O87" s="77">
        <f>O86/78</f>
        <v>0.51282051282051277</v>
      </c>
      <c r="P87" s="77"/>
      <c r="Q87" s="77">
        <f>Q86/78</f>
        <v>0.25641025641025639</v>
      </c>
      <c r="R87" s="77"/>
      <c r="S87" s="77">
        <f>S86/78</f>
        <v>0.55128205128205132</v>
      </c>
      <c r="T87" s="77"/>
      <c r="U87" s="77">
        <f>U86/78</f>
        <v>0.52564102564102566</v>
      </c>
      <c r="V87" s="77"/>
      <c r="W87" s="77">
        <f>W86/78</f>
        <v>0.41025641025641024</v>
      </c>
      <c r="X87" s="77"/>
      <c r="Z87" s="77">
        <f>Z86/78</f>
        <v>0.11538461538461539</v>
      </c>
      <c r="AA87" s="77"/>
    </row>
    <row r="89" spans="1:32" x14ac:dyDescent="0.25">
      <c r="A89" s="84" t="s">
        <v>193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</row>
    <row r="90" spans="1:32" x14ac:dyDescent="0.25">
      <c r="A90" s="84" t="s">
        <v>192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</row>
    <row r="91" spans="1:32" x14ac:dyDescent="0.25">
      <c r="A91" s="85" t="s">
        <v>160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</row>
    <row r="92" spans="1:32" x14ac:dyDescent="0.25">
      <c r="A92" s="83" t="s">
        <v>191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</row>
    <row r="93" spans="1:32" x14ac:dyDescent="0.25">
      <c r="A93" s="87" t="s">
        <v>180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</row>
    <row r="94" spans="1:32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</row>
    <row r="95" spans="1:32" x14ac:dyDescent="0.25">
      <c r="A95" s="86" t="s">
        <v>181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</row>
    <row r="96" spans="1:32" ht="17.25" x14ac:dyDescent="0.25">
      <c r="A96" s="82" t="s">
        <v>89</v>
      </c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</row>
    <row r="97" spans="1:14" x14ac:dyDescent="0.25">
      <c r="A97" s="83" t="s">
        <v>90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</row>
    <row r="98" spans="1:14" x14ac:dyDescent="0.25">
      <c r="A98" s="83" t="s">
        <v>91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</row>
  </sheetData>
  <autoFilter ref="A1:AA86"/>
  <customSheetViews>
    <customSheetView guid="{1A030D3C-92EE-4DAF-ABAC-228947DF045D}" showGridLines="0" showAutoFilter="1">
      <pane ySplit="1" topLeftCell="A2" activePane="bottomLeft" state="frozen"/>
      <selection pane="bottomLeft" activeCell="A89" sqref="A89:N89"/>
      <pageMargins left="0.511811024" right="0.511811024" top="0.78740157499999996" bottom="0.78740157499999996" header="0.31496062000000002" footer="0.31496062000000002"/>
      <pageSetup paperSize="9" orientation="portrait" r:id="rId1"/>
      <autoFilter ref="A1:AA86"/>
    </customSheetView>
    <customSheetView guid="{9EFA0E2E-4423-4194-BE85-A51AF61C76D7}" showGridLines="0" showAutoFilter="1">
      <pane ySplit="1" topLeftCell="A44" activePane="bottomLeft" state="frozen"/>
      <selection pane="bottomLeft" activeCell="I60" sqref="I60"/>
      <pageMargins left="0.511811024" right="0.511811024" top="0.78740157499999996" bottom="0.78740157499999996" header="0.31496062000000002" footer="0.31496062000000002"/>
      <pageSetup paperSize="9" orientation="portrait" r:id="rId2"/>
      <autoFilter ref="A1:AA86"/>
    </customSheetView>
  </customSheetViews>
  <mergeCells count="34">
    <mergeCell ref="A96:N96"/>
    <mergeCell ref="A97:N97"/>
    <mergeCell ref="A98:N98"/>
    <mergeCell ref="A89:N89"/>
    <mergeCell ref="A90:N90"/>
    <mergeCell ref="A91:N91"/>
    <mergeCell ref="A92:N92"/>
    <mergeCell ref="A95:N95"/>
    <mergeCell ref="A93:N94"/>
    <mergeCell ref="AH2:AI2"/>
    <mergeCell ref="AH11:AI11"/>
    <mergeCell ref="E86:F86"/>
    <mergeCell ref="E87:F87"/>
    <mergeCell ref="G87:H87"/>
    <mergeCell ref="G86:H86"/>
    <mergeCell ref="I87:J87"/>
    <mergeCell ref="I86:J86"/>
    <mergeCell ref="K87:L87"/>
    <mergeCell ref="K86:L86"/>
    <mergeCell ref="M87:N87"/>
    <mergeCell ref="M86:N86"/>
    <mergeCell ref="O87:P87"/>
    <mergeCell ref="O86:P86"/>
    <mergeCell ref="W87:X87"/>
    <mergeCell ref="W86:X86"/>
    <mergeCell ref="Z86:AA86"/>
    <mergeCell ref="Z87:AA87"/>
    <mergeCell ref="U87:V87"/>
    <mergeCell ref="B87:D87"/>
    <mergeCell ref="Q87:R87"/>
    <mergeCell ref="Q86:R86"/>
    <mergeCell ref="S87:T87"/>
    <mergeCell ref="S86:T86"/>
    <mergeCell ref="U86:V86"/>
  </mergeCells>
  <conditionalFormatting sqref="E87:X87">
    <cfRule type="cellIs" dxfId="35" priority="5" operator="lessThan">
      <formula>0.7</formula>
    </cfRule>
    <cfRule type="cellIs" dxfId="34" priority="6" operator="greaterThanOrEqual">
      <formula>0.7</formula>
    </cfRule>
  </conditionalFormatting>
  <conditionalFormatting sqref="Z87:AA87">
    <cfRule type="cellIs" dxfId="33" priority="1" operator="lessThan">
      <formula>0.7</formula>
    </cfRule>
    <cfRule type="cellIs" dxfId="32" priority="2" operator="greaterThanOrEqual">
      <formula>0.7</formula>
    </cfRule>
  </conditionalFormatting>
  <conditionalFormatting sqref="AD2:AD79">
    <cfRule type="colorScale" priority="14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7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31" priority="19" operator="equal">
      <formula>1</formula>
    </cfRule>
  </conditionalFormatting>
  <conditionalFormatting sqref="AF2:AF79">
    <cfRule type="cellIs" dxfId="30" priority="28" operator="equal">
      <formula>0.75</formula>
    </cfRule>
    <cfRule type="cellIs" dxfId="29" priority="29" operator="equal">
      <formula>0.5</formula>
    </cfRule>
    <cfRule type="cellIs" dxfId="28" priority="30" operator="equal">
      <formula>0.25</formula>
    </cfRule>
    <cfRule type="cellIs" dxfId="27" priority="31" operator="equal">
      <formula>0</formula>
    </cfRule>
  </conditionalFormatting>
  <conditionalFormatting sqref="AF81:AF85">
    <cfRule type="cellIs" dxfId="26" priority="15" operator="equal">
      <formula>0.75</formula>
    </cfRule>
    <cfRule type="cellIs" dxfId="25" priority="16" operator="equal">
      <formula>0.5</formula>
    </cfRule>
    <cfRule type="cellIs" dxfId="24" priority="17" operator="equal">
      <formula>0.25</formula>
    </cfRule>
    <cfRule type="cellIs" dxfId="23" priority="18" operator="equal">
      <formula>0</formula>
    </cfRule>
  </conditionalFormatting>
  <conditionalFormatting sqref="AH4:AH8">
    <cfRule type="cellIs" dxfId="22" priority="8" operator="equal">
      <formula>1</formula>
    </cfRule>
    <cfRule type="cellIs" dxfId="21" priority="9" operator="equal">
      <formula>0.75</formula>
    </cfRule>
    <cfRule type="cellIs" dxfId="20" priority="10" operator="equal">
      <formula>0.5</formula>
    </cfRule>
    <cfRule type="cellIs" dxfId="19" priority="11" operator="equal">
      <formula>0.25</formula>
    </cfRule>
    <cfRule type="cellIs" dxfId="18" priority="12" operator="equal">
      <formula>0</formula>
    </cfRule>
  </conditionalFormatting>
  <conditionalFormatting sqref="AH13:AH23">
    <cfRule type="colorScale" priority="13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M2" sqref="M2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31" t="s">
        <v>137</v>
      </c>
      <c r="D1" s="31" t="s">
        <v>145</v>
      </c>
      <c r="E1" s="31" t="s">
        <v>139</v>
      </c>
      <c r="F1" s="31" t="s">
        <v>141</v>
      </c>
      <c r="G1" s="31" t="s">
        <v>143</v>
      </c>
      <c r="H1" s="31" t="s">
        <v>153</v>
      </c>
      <c r="I1" s="31" t="s">
        <v>147</v>
      </c>
      <c r="J1" s="31" t="s">
        <v>149</v>
      </c>
      <c r="K1" s="31" t="s">
        <v>151</v>
      </c>
      <c r="L1" s="31" t="s">
        <v>154</v>
      </c>
      <c r="M1" s="31" t="s">
        <v>166</v>
      </c>
      <c r="N1" s="31" t="s">
        <v>167</v>
      </c>
      <c r="O1" s="31" t="s">
        <v>168</v>
      </c>
      <c r="P1" s="44" t="s">
        <v>169</v>
      </c>
    </row>
    <row r="2" spans="1:16" x14ac:dyDescent="0.25">
      <c r="A2" s="2" t="s">
        <v>2</v>
      </c>
      <c r="B2" s="2" t="s">
        <v>6</v>
      </c>
      <c r="C2" s="4">
        <f>'CV Rotina &lt;2A - residência'!F2</f>
        <v>0.93284387821204917</v>
      </c>
      <c r="D2" s="4">
        <f>'CV Rotina &lt;2A - residência'!N2</f>
        <v>0.91988771323688179</v>
      </c>
      <c r="E2" s="4">
        <f>'CV Rotina &lt;2A - residência'!H2</f>
        <v>0.91988771323688179</v>
      </c>
      <c r="F2" s="4">
        <f>'CV Rotina &lt;2A - residência'!J2</f>
        <v>0.92507017922694879</v>
      </c>
      <c r="G2" s="4">
        <f>'CV Rotina &lt;2A - residência'!L2</f>
        <v>0.92507017922694879</v>
      </c>
      <c r="H2" s="4">
        <f>'CV Rotina &lt;2A - residência'!V2</f>
        <v>0.9147052472468149</v>
      </c>
      <c r="I2" s="4">
        <f>'CV Rotina &lt;2A - residência'!P2</f>
        <v>0.89915784927661413</v>
      </c>
      <c r="J2" s="4">
        <f>'CV Rotina &lt;2A - residência'!R2</f>
        <v>0.89397538328654713</v>
      </c>
      <c r="K2" s="4">
        <f>'CV Rotina &lt;2A - residência'!T2</f>
        <v>0.92766141222198228</v>
      </c>
      <c r="L2" s="4">
        <f>'CV Rotina &lt;2A - residência'!X2</f>
        <v>0.89915784927661413</v>
      </c>
      <c r="M2" s="2">
        <f t="shared" ref="M2:M65" si="0">COUNTIF(C2:D2,"&gt;=0,9")</f>
        <v>2</v>
      </c>
      <c r="N2" s="2">
        <f t="shared" ref="N2:N65" si="1">COUNTIFS(E2:L2,"&gt;=0,95")</f>
        <v>0</v>
      </c>
      <c r="O2" s="2">
        <f>SUM(M2:N2)</f>
        <v>2</v>
      </c>
      <c r="P2" s="2">
        <f>COUNTIF(E2:H2,"&gt;=0,95")</f>
        <v>0</v>
      </c>
    </row>
    <row r="3" spans="1:16" x14ac:dyDescent="0.25">
      <c r="A3" s="2" t="s">
        <v>3</v>
      </c>
      <c r="B3" s="2" t="s">
        <v>7</v>
      </c>
      <c r="C3" s="4">
        <f>'CV Rotina &lt;2A - residência'!F3</f>
        <v>0.9613636363636362</v>
      </c>
      <c r="D3" s="4">
        <f>'CV Rotina &lt;2A - residência'!N3</f>
        <v>0.9613636363636362</v>
      </c>
      <c r="E3" s="4">
        <f>'CV Rotina &lt;2A - residência'!H3</f>
        <v>0.84545454545454535</v>
      </c>
      <c r="F3" s="4">
        <f>'CV Rotina &lt;2A - residência'!J3</f>
        <v>0.87272727272727257</v>
      </c>
      <c r="G3" s="4">
        <f>'CV Rotina &lt;2A - residência'!L3</f>
        <v>1.0159090909090909</v>
      </c>
      <c r="H3" s="4">
        <f>'CV Rotina &lt;2A - residência'!V3</f>
        <v>0.95454545454545447</v>
      </c>
      <c r="I3" s="4">
        <f>'CV Rotina &lt;2A - residência'!P3</f>
        <v>0.94090909090909081</v>
      </c>
      <c r="J3" s="4">
        <f>'CV Rotina &lt;2A - residência'!R3</f>
        <v>0.73636363636363622</v>
      </c>
      <c r="K3" s="4">
        <f>'CV Rotina &lt;2A - residência'!T3</f>
        <v>0.96818181818181803</v>
      </c>
      <c r="L3" s="4">
        <f>'CV Rotina &lt;2A - residência'!X3</f>
        <v>0.91363636363636347</v>
      </c>
      <c r="M3" s="2">
        <f t="shared" si="0"/>
        <v>2</v>
      </c>
      <c r="N3" s="2">
        <f t="shared" si="1"/>
        <v>3</v>
      </c>
      <c r="O3" s="2">
        <f t="shared" ref="O3:O66" si="2">SUM(M3:N3)</f>
        <v>5</v>
      </c>
      <c r="P3" s="2">
        <f t="shared" ref="P3:P66" si="3">COUNTIF(E3:H3,"&gt;=0,95")</f>
        <v>2</v>
      </c>
    </row>
    <row r="4" spans="1:16" x14ac:dyDescent="0.25">
      <c r="A4" s="2" t="s">
        <v>4</v>
      </c>
      <c r="B4" s="2" t="s">
        <v>8</v>
      </c>
      <c r="C4" s="4">
        <f>'CV Rotina &lt;2A - residência'!F4</f>
        <v>1.1909090909090909</v>
      </c>
      <c r="D4" s="4">
        <f>'CV Rotina &lt;2A - residência'!N4</f>
        <v>1.1545454545454545</v>
      </c>
      <c r="E4" s="4">
        <f>'CV Rotina &lt;2A - residência'!H4</f>
        <v>1.0727272727272728</v>
      </c>
      <c r="F4" s="4">
        <f>'CV Rotina &lt;2A - residência'!J4</f>
        <v>1.0636363636363637</v>
      </c>
      <c r="G4" s="4">
        <f>'CV Rotina &lt;2A - residência'!L4</f>
        <v>1.1727272727272726</v>
      </c>
      <c r="H4" s="4">
        <f>'CV Rotina &lt;2A - residência'!V4</f>
        <v>1.2363636363636363</v>
      </c>
      <c r="I4" s="4">
        <f>'CV Rotina &lt;2A - residência'!P4</f>
        <v>1.0181818181818181</v>
      </c>
      <c r="J4" s="4">
        <f>'CV Rotina &lt;2A - residência'!R4</f>
        <v>0.92727272727272725</v>
      </c>
      <c r="K4" s="4">
        <f>'CV Rotina &lt;2A - residência'!T4</f>
        <v>1.1272727272727272</v>
      </c>
      <c r="L4" s="4">
        <f>'CV Rotina &lt;2A - residência'!X4</f>
        <v>1.0818181818181818</v>
      </c>
      <c r="M4" s="2">
        <f t="shared" si="0"/>
        <v>2</v>
      </c>
      <c r="N4" s="2">
        <f t="shared" si="1"/>
        <v>7</v>
      </c>
      <c r="O4" s="2">
        <f t="shared" si="2"/>
        <v>9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4">
        <f>'CV Rotina &lt;2A - residência'!F5</f>
        <v>0.93824542804134647</v>
      </c>
      <c r="D5" s="4">
        <f>'CV Rotina &lt;2A - residência'!N5</f>
        <v>0.94142592101775791</v>
      </c>
      <c r="E5" s="4">
        <f>'CV Rotina &lt;2A - residência'!H5</f>
        <v>0.84283063874900621</v>
      </c>
      <c r="F5" s="4">
        <f>'CV Rotina &lt;2A - residência'!J5</f>
        <v>0.8841770474423537</v>
      </c>
      <c r="G5" s="4">
        <f>'CV Rotina &lt;2A - residência'!L5</f>
        <v>0.94460641399416923</v>
      </c>
      <c r="H5" s="4">
        <f>'CV Rotina &lt;2A - residência'!V5</f>
        <v>0.87781606148953095</v>
      </c>
      <c r="I5" s="4">
        <f>'CV Rotina &lt;2A - residência'!P5</f>
        <v>0.89371852637158766</v>
      </c>
      <c r="J5" s="4">
        <f>'CV Rotina &lt;2A - residência'!R5</f>
        <v>0.80148423005565872</v>
      </c>
      <c r="K5" s="4">
        <f>'CV Rotina &lt;2A - residência'!T5</f>
        <v>0.94460641399416923</v>
      </c>
      <c r="L5" s="4">
        <f>'CV Rotina &lt;2A - residência'!X5</f>
        <v>0.89689901934799909</v>
      </c>
      <c r="M5" s="2">
        <f t="shared" si="0"/>
        <v>2</v>
      </c>
      <c r="N5" s="2">
        <f t="shared" si="1"/>
        <v>0</v>
      </c>
      <c r="O5" s="2">
        <f t="shared" si="2"/>
        <v>2</v>
      </c>
      <c r="P5" s="2">
        <f t="shared" si="3"/>
        <v>0</v>
      </c>
    </row>
    <row r="6" spans="1:16" x14ac:dyDescent="0.25">
      <c r="A6" s="2" t="s">
        <v>5</v>
      </c>
      <c r="B6" s="2" t="s">
        <v>10</v>
      </c>
      <c r="C6" s="4">
        <f>'CV Rotina &lt;2A - residência'!F6</f>
        <v>1.0516677567037278</v>
      </c>
      <c r="D6" s="4">
        <f>'CV Rotina &lt;2A - residência'!N6</f>
        <v>0.9417920209287115</v>
      </c>
      <c r="E6" s="4">
        <f>'CV Rotina &lt;2A - residência'!H6</f>
        <v>0.80837148463047737</v>
      </c>
      <c r="F6" s="4">
        <f>'CV Rotina &lt;2A - residência'!J6</f>
        <v>0.80837148463047737</v>
      </c>
      <c r="G6" s="4">
        <f>'CV Rotina &lt;2A - residência'!L6</f>
        <v>0.96533682145192934</v>
      </c>
      <c r="H6" s="4">
        <f>'CV Rotina &lt;2A - residência'!V6</f>
        <v>0.7220405493786789</v>
      </c>
      <c r="I6" s="4">
        <f>'CV Rotina &lt;2A - residência'!P6</f>
        <v>0.87115761935905822</v>
      </c>
      <c r="J6" s="4">
        <f>'CV Rotina &lt;2A - residência'!R6</f>
        <v>0.7220405493786789</v>
      </c>
      <c r="K6" s="4">
        <f>'CV Rotina &lt;2A - residência'!T6</f>
        <v>0.79267495094833218</v>
      </c>
      <c r="L6" s="4">
        <f>'CV Rotina &lt;2A - residência'!X6</f>
        <v>0.79267495094833218</v>
      </c>
      <c r="M6" s="2">
        <f t="shared" si="0"/>
        <v>2</v>
      </c>
      <c r="N6" s="2">
        <f t="shared" si="1"/>
        <v>1</v>
      </c>
      <c r="O6" s="2">
        <f t="shared" si="2"/>
        <v>3</v>
      </c>
      <c r="P6" s="2">
        <f t="shared" si="3"/>
        <v>1</v>
      </c>
    </row>
    <row r="7" spans="1:16" x14ac:dyDescent="0.25">
      <c r="A7" s="2" t="s">
        <v>4</v>
      </c>
      <c r="B7" s="2" t="s">
        <v>11</v>
      </c>
      <c r="C7" s="4">
        <f>'CV Rotina &lt;2A - residência'!F7</f>
        <v>0.82088208820882091</v>
      </c>
      <c r="D7" s="4">
        <f>'CV Rotina &lt;2A - residência'!N7</f>
        <v>0.83168316831683176</v>
      </c>
      <c r="E7" s="4">
        <f>'CV Rotina &lt;2A - residência'!H7</f>
        <v>0.76687668766876693</v>
      </c>
      <c r="F7" s="4">
        <f>'CV Rotina &lt;2A - residência'!J7</f>
        <v>0.76687668766876693</v>
      </c>
      <c r="G7" s="4">
        <f>'CV Rotina &lt;2A - residência'!L7</f>
        <v>0.83168316831683176</v>
      </c>
      <c r="H7" s="4">
        <f>'CV Rotina &lt;2A - residência'!V7</f>
        <v>0.84248424842484249</v>
      </c>
      <c r="I7" s="4">
        <f>'CV Rotina &lt;2A - residência'!P7</f>
        <v>0.74527452745274536</v>
      </c>
      <c r="J7" s="4">
        <f>'CV Rotina &lt;2A - residência'!R7</f>
        <v>0.69126912691269127</v>
      </c>
      <c r="K7" s="4">
        <f>'CV Rotina &lt;2A - residência'!T7</f>
        <v>0.96129612961296129</v>
      </c>
      <c r="L7" s="4">
        <f>'CV Rotina &lt;2A - residência'!X7</f>
        <v>0.88568856885688574</v>
      </c>
      <c r="M7" s="2">
        <f t="shared" si="0"/>
        <v>0</v>
      </c>
      <c r="N7" s="2">
        <f t="shared" si="1"/>
        <v>1</v>
      </c>
      <c r="O7" s="2">
        <f t="shared" si="2"/>
        <v>1</v>
      </c>
      <c r="P7" s="2">
        <f t="shared" si="3"/>
        <v>0</v>
      </c>
    </row>
    <row r="8" spans="1:16" x14ac:dyDescent="0.25">
      <c r="A8" s="2" t="s">
        <v>5</v>
      </c>
      <c r="B8" s="2" t="s">
        <v>12</v>
      </c>
      <c r="C8" s="4">
        <f>'CV Rotina &lt;2A - residência'!F8</f>
        <v>1.0292124328114045</v>
      </c>
      <c r="D8" s="4">
        <f>'CV Rotina &lt;2A - residência'!N8</f>
        <v>1.0039728908623511</v>
      </c>
      <c r="E8" s="4">
        <f>'CV Rotina &lt;2A - residência'!H8</f>
        <v>0.97312456181350793</v>
      </c>
      <c r="F8" s="4">
        <f>'CV Rotina &lt;2A - residência'!J8</f>
        <v>0.97312456181350793</v>
      </c>
      <c r="G8" s="4">
        <f>'CV Rotina &lt;2A - residência'!L8</f>
        <v>1.0123860715120356</v>
      </c>
      <c r="H8" s="4">
        <f>'CV Rotina &lt;2A - residência'!V8</f>
        <v>1.0039728908623511</v>
      </c>
      <c r="I8" s="4">
        <f>'CV Rotina &lt;2A - residência'!P8</f>
        <v>0.98995092311287691</v>
      </c>
      <c r="J8" s="4">
        <f>'CV Rotina &lt;2A - residência'!R8</f>
        <v>0.82168731011918672</v>
      </c>
      <c r="K8" s="4">
        <f>'CV Rotina &lt;2A - residência'!T8</f>
        <v>1.006777284412246</v>
      </c>
      <c r="L8" s="4">
        <f>'CV Rotina &lt;2A - residência'!X8</f>
        <v>0.96751577471371819</v>
      </c>
      <c r="M8" s="2">
        <f t="shared" si="0"/>
        <v>2</v>
      </c>
      <c r="N8" s="2">
        <f t="shared" si="1"/>
        <v>7</v>
      </c>
      <c r="O8" s="2">
        <f t="shared" si="2"/>
        <v>9</v>
      </c>
      <c r="P8" s="2">
        <f t="shared" si="3"/>
        <v>4</v>
      </c>
    </row>
    <row r="9" spans="1:16" x14ac:dyDescent="0.25">
      <c r="A9" s="2" t="s">
        <v>5</v>
      </c>
      <c r="B9" s="2" t="s">
        <v>13</v>
      </c>
      <c r="C9" s="4">
        <f>'CV Rotina &lt;2A - residência'!F9</f>
        <v>1.0181818181818181</v>
      </c>
      <c r="D9" s="4">
        <f>'CV Rotina &lt;2A - residência'!N9</f>
        <v>0.97454545454545449</v>
      </c>
      <c r="E9" s="4">
        <f>'CV Rotina &lt;2A - residência'!H9</f>
        <v>0.81454545454545457</v>
      </c>
      <c r="F9" s="4">
        <f>'CV Rotina &lt;2A - residência'!J9</f>
        <v>0.8290909090909091</v>
      </c>
      <c r="G9" s="4">
        <f>'CV Rotina &lt;2A - residência'!L9</f>
        <v>0.97454545454545449</v>
      </c>
      <c r="H9" s="4">
        <f>'CV Rotina &lt;2A - residência'!V9</f>
        <v>0.91636363636363638</v>
      </c>
      <c r="I9" s="4">
        <f>'CV Rotina &lt;2A - residência'!P9</f>
        <v>0.84363636363636363</v>
      </c>
      <c r="J9" s="4">
        <f>'CV Rotina &lt;2A - residência'!R9</f>
        <v>0.53818181818181821</v>
      </c>
      <c r="K9" s="4">
        <f>'CV Rotina &lt;2A - residência'!T9</f>
        <v>0.84363636363636363</v>
      </c>
      <c r="L9" s="4">
        <f>'CV Rotina &lt;2A - residência'!X9</f>
        <v>0.77090909090909088</v>
      </c>
      <c r="M9" s="2">
        <f t="shared" si="0"/>
        <v>2</v>
      </c>
      <c r="N9" s="2">
        <f t="shared" si="1"/>
        <v>1</v>
      </c>
      <c r="O9" s="2">
        <f t="shared" si="2"/>
        <v>3</v>
      </c>
      <c r="P9" s="2">
        <f t="shared" si="3"/>
        <v>1</v>
      </c>
    </row>
    <row r="10" spans="1:16" x14ac:dyDescent="0.25">
      <c r="A10" s="2" t="s">
        <v>2</v>
      </c>
      <c r="B10" s="2" t="s">
        <v>14</v>
      </c>
      <c r="C10" s="4">
        <f>'CV Rotina &lt;2A - residência'!F10</f>
        <v>1.0254093732354601</v>
      </c>
      <c r="D10" s="4">
        <f>'CV Rotina &lt;2A - residência'!N10</f>
        <v>1.0080933559194429</v>
      </c>
      <c r="E10" s="4">
        <f>'CV Rotina &lt;2A - residência'!H10</f>
        <v>0.94936947110860159</v>
      </c>
      <c r="F10" s="4">
        <f>'CV Rotina &lt;2A - residência'!J10</f>
        <v>0.95840391492565402</v>
      </c>
      <c r="G10" s="4">
        <f>'CV Rotina &lt;2A - residência'!L10</f>
        <v>1.0367024280067758</v>
      </c>
      <c r="H10" s="4">
        <f>'CV Rotina &lt;2A - residência'!V10</f>
        <v>0.95087521174477696</v>
      </c>
      <c r="I10" s="4">
        <f>'CV Rotina &lt;2A - residência'!P10</f>
        <v>0.96668548842461888</v>
      </c>
      <c r="J10" s="4">
        <f>'CV Rotina &lt;2A - residência'!R10</f>
        <v>0.83643892339544512</v>
      </c>
      <c r="K10" s="4">
        <f>'CV Rotina &lt;2A - residência'!T10</f>
        <v>0.92377188029361945</v>
      </c>
      <c r="L10" s="4">
        <f>'CV Rotina &lt;2A - residência'!X10</f>
        <v>0.81611142480707699</v>
      </c>
      <c r="M10" s="2">
        <f t="shared" si="0"/>
        <v>2</v>
      </c>
      <c r="N10" s="2">
        <f t="shared" si="1"/>
        <v>4</v>
      </c>
      <c r="O10" s="2">
        <f t="shared" si="2"/>
        <v>6</v>
      </c>
      <c r="P10" s="2">
        <f t="shared" si="3"/>
        <v>3</v>
      </c>
    </row>
    <row r="11" spans="1:16" x14ac:dyDescent="0.25">
      <c r="A11" s="2" t="s">
        <v>5</v>
      </c>
      <c r="B11" s="2" t="s">
        <v>15</v>
      </c>
      <c r="C11" s="4">
        <f>'CV Rotina &lt;2A - residência'!F11</f>
        <v>0.87272727272727257</v>
      </c>
      <c r="D11" s="4">
        <f>'CV Rotina &lt;2A - residência'!N11</f>
        <v>0.97805642633228829</v>
      </c>
      <c r="E11" s="4">
        <f>'CV Rotina &lt;2A - residência'!H11</f>
        <v>0.9554858934169278</v>
      </c>
      <c r="F11" s="4">
        <f>'CV Rotina &lt;2A - residência'!J11</f>
        <v>0.96300940438871463</v>
      </c>
      <c r="G11" s="4">
        <f>'CV Rotina &lt;2A - residência'!L11</f>
        <v>1.0006269592476487</v>
      </c>
      <c r="H11" s="4">
        <f>'CV Rotina &lt;2A - residência'!V11</f>
        <v>0.90282131661441989</v>
      </c>
      <c r="I11" s="4">
        <f>'CV Rotina &lt;2A - residência'!P11</f>
        <v>0.94043887147335414</v>
      </c>
      <c r="J11" s="4">
        <f>'CV Rotina &lt;2A - residência'!R11</f>
        <v>0.82006269592476477</v>
      </c>
      <c r="K11" s="4">
        <f>'CV Rotina &lt;2A - residência'!T11</f>
        <v>0.87272727272727257</v>
      </c>
      <c r="L11" s="4">
        <f>'CV Rotina &lt;2A - residência'!X11</f>
        <v>0.8802507836990594</v>
      </c>
      <c r="M11" s="2">
        <f t="shared" si="0"/>
        <v>1</v>
      </c>
      <c r="N11" s="2">
        <f t="shared" si="1"/>
        <v>3</v>
      </c>
      <c r="O11" s="2">
        <f t="shared" si="2"/>
        <v>4</v>
      </c>
      <c r="P11" s="2">
        <f t="shared" si="3"/>
        <v>3</v>
      </c>
    </row>
    <row r="12" spans="1:16" x14ac:dyDescent="0.25">
      <c r="A12" s="2" t="s">
        <v>4</v>
      </c>
      <c r="B12" s="2" t="s">
        <v>16</v>
      </c>
      <c r="C12" s="4">
        <f>'CV Rotina &lt;2A - residência'!F12</f>
        <v>0.81818181818181812</v>
      </c>
      <c r="D12" s="4">
        <f>'CV Rotina &lt;2A - residência'!N12</f>
        <v>0.91004784688995211</v>
      </c>
      <c r="E12" s="4">
        <f>'CV Rotina &lt;2A - residência'!H12</f>
        <v>0.82966507177033488</v>
      </c>
      <c r="F12" s="4">
        <f>'CV Rotina &lt;2A - residência'!J12</f>
        <v>0.83253588516746402</v>
      </c>
      <c r="G12" s="4">
        <f>'CV Rotina &lt;2A - residência'!L12</f>
        <v>0.94736842105263153</v>
      </c>
      <c r="H12" s="4">
        <f>'CV Rotina &lt;2A - residência'!V12</f>
        <v>0.94449760765550228</v>
      </c>
      <c r="I12" s="4">
        <f>'CV Rotina &lt;2A - residência'!P12</f>
        <v>0.88708133971291858</v>
      </c>
      <c r="J12" s="4">
        <f>'CV Rotina &lt;2A - residência'!R12</f>
        <v>0.88995215311004772</v>
      </c>
      <c r="K12" s="4">
        <f>'CV Rotina &lt;2A - residência'!T12</f>
        <v>0.97894736842105257</v>
      </c>
      <c r="L12" s="4">
        <f>'CV Rotina &lt;2A - residência'!X12</f>
        <v>0.89856459330143534</v>
      </c>
      <c r="M12" s="2">
        <f t="shared" si="0"/>
        <v>1</v>
      </c>
      <c r="N12" s="2">
        <f t="shared" si="1"/>
        <v>1</v>
      </c>
      <c r="O12" s="2">
        <f t="shared" si="2"/>
        <v>2</v>
      </c>
      <c r="P12" s="2">
        <f t="shared" si="3"/>
        <v>0</v>
      </c>
    </row>
    <row r="13" spans="1:16" x14ac:dyDescent="0.25">
      <c r="A13" s="2" t="s">
        <v>3</v>
      </c>
      <c r="B13" s="2" t="s">
        <v>17</v>
      </c>
      <c r="C13" s="4">
        <f>'CV Rotina &lt;2A - residência'!F13</f>
        <v>0.77552778974579928</v>
      </c>
      <c r="D13" s="4">
        <f>'CV Rotina &lt;2A - residência'!N13</f>
        <v>0.82722964239551922</v>
      </c>
      <c r="E13" s="4">
        <f>'CV Rotina &lt;2A - residência'!H13</f>
        <v>0.80654890133563117</v>
      </c>
      <c r="F13" s="4">
        <f>'CV Rotina &lt;2A - residência'!J13</f>
        <v>0.82722964239551922</v>
      </c>
      <c r="G13" s="4">
        <f>'CV Rotina &lt;2A - residência'!L13</f>
        <v>0.84618698836708317</v>
      </c>
      <c r="H13" s="4">
        <f>'CV Rotina &lt;2A - residência'!V13</f>
        <v>0.81344248168892719</v>
      </c>
      <c r="I13" s="4">
        <f>'CV Rotina &lt;2A - residência'!P13</f>
        <v>0.85825075398535111</v>
      </c>
      <c r="J13" s="4">
        <f>'CV Rotina &lt;2A - residência'!R13</f>
        <v>0.73933649289099523</v>
      </c>
      <c r="K13" s="4">
        <f>'CV Rotina &lt;2A - residência'!T13</f>
        <v>0.7651874192158552</v>
      </c>
      <c r="L13" s="4">
        <f>'CV Rotina &lt;2A - residência'!X13</f>
        <v>0.69452822059457131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4">
        <f>'CV Rotina &lt;2A - residência'!F14</f>
        <v>1.2157721796276011</v>
      </c>
      <c r="D14" s="4">
        <f>'CV Rotina &lt;2A - residência'!N14</f>
        <v>1.2552026286966045</v>
      </c>
      <c r="E14" s="4">
        <f>'CV Rotina &lt;2A - residência'!H14</f>
        <v>1.1960569550930995</v>
      </c>
      <c r="F14" s="4">
        <f>'CV Rotina &lt;2A - residência'!J14</f>
        <v>1.2420591456736034</v>
      </c>
      <c r="G14" s="4">
        <f>'CV Rotina &lt;2A - residência'!L14</f>
        <v>1.2223439211391016</v>
      </c>
      <c r="H14" s="4">
        <f>'CV Rotina &lt;2A - residência'!V14</f>
        <v>1.1566265060240963</v>
      </c>
      <c r="I14" s="4">
        <f>'CV Rotina &lt;2A - residência'!P14</f>
        <v>1.1566265060240963</v>
      </c>
      <c r="J14" s="4">
        <f>'CV Rotina &lt;2A - residência'!R14</f>
        <v>1.0449069003285869</v>
      </c>
      <c r="K14" s="4">
        <f>'CV Rotina &lt;2A - residência'!T14</f>
        <v>1.0777656078860898</v>
      </c>
      <c r="L14" s="4">
        <f>'CV Rotina &lt;2A - residência'!X14</f>
        <v>0.97261774370208098</v>
      </c>
      <c r="M14" s="2">
        <f t="shared" si="0"/>
        <v>2</v>
      </c>
      <c r="N14" s="2">
        <f t="shared" si="1"/>
        <v>8</v>
      </c>
      <c r="O14" s="2">
        <f t="shared" si="2"/>
        <v>10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4">
        <f>'CV Rotina &lt;2A - residência'!F15</f>
        <v>1.0408673894912426</v>
      </c>
      <c r="D15" s="4">
        <f>'CV Rotina &lt;2A - residência'!N15</f>
        <v>0.89074228523769805</v>
      </c>
      <c r="E15" s="4">
        <f>'CV Rotina &lt;2A - residência'!H15</f>
        <v>0.72060050041701418</v>
      </c>
      <c r="F15" s="4">
        <f>'CV Rotina &lt;2A - residência'!J15</f>
        <v>0.72060050041701418</v>
      </c>
      <c r="G15" s="4">
        <f>'CV Rotina &lt;2A - residência'!L15</f>
        <v>0.96080066722268553</v>
      </c>
      <c r="H15" s="4">
        <f>'CV Rotina &lt;2A - residência'!V15</f>
        <v>0.60050041701417844</v>
      </c>
      <c r="I15" s="4">
        <f>'CV Rotina &lt;2A - residência'!P15</f>
        <v>0.98081734778982477</v>
      </c>
      <c r="J15" s="4">
        <f>'CV Rotina &lt;2A - residência'!R15</f>
        <v>0.52043369474562129</v>
      </c>
      <c r="K15" s="4">
        <f>'CV Rotina &lt;2A - residência'!T15</f>
        <v>0.62051709758131779</v>
      </c>
      <c r="L15" s="4">
        <f>'CV Rotina &lt;2A - residência'!X15</f>
        <v>0.51042535446205173</v>
      </c>
      <c r="M15" s="2">
        <f t="shared" si="0"/>
        <v>1</v>
      </c>
      <c r="N15" s="2">
        <f t="shared" si="1"/>
        <v>2</v>
      </c>
      <c r="O15" s="2">
        <f t="shared" si="2"/>
        <v>3</v>
      </c>
      <c r="P15" s="2">
        <f t="shared" si="3"/>
        <v>1</v>
      </c>
    </row>
    <row r="16" spans="1:16" x14ac:dyDescent="0.25">
      <c r="A16" s="2" t="s">
        <v>2</v>
      </c>
      <c r="B16" s="2" t="s">
        <v>20</v>
      </c>
      <c r="C16" s="4">
        <f>'CV Rotina &lt;2A - residência'!F16</f>
        <v>0.77922077922077915</v>
      </c>
      <c r="D16" s="4">
        <f>'CV Rotina &lt;2A - residência'!N16</f>
        <v>0.99417823555754581</v>
      </c>
      <c r="E16" s="4">
        <f>'CV Rotina &lt;2A - residência'!H16</f>
        <v>1.0371697268248992</v>
      </c>
      <c r="F16" s="4">
        <f>'CV Rotina &lt;2A - residência'!J16</f>
        <v>1.026421854008061</v>
      </c>
      <c r="G16" s="4">
        <f>'CV Rotina &lt;2A - residência'!L16</f>
        <v>1.0317957904164801</v>
      </c>
      <c r="H16" s="4">
        <f>'CV Rotina &lt;2A - residência'!V16</f>
        <v>1.1177787729511868</v>
      </c>
      <c r="I16" s="4">
        <f>'CV Rotina &lt;2A - residência'!P16</f>
        <v>0.98880429914912671</v>
      </c>
      <c r="J16" s="4">
        <f>'CV Rotina &lt;2A - residência'!R16</f>
        <v>0.96730855351544998</v>
      </c>
      <c r="K16" s="4">
        <f>'CV Rotina &lt;2A - residência'!T16</f>
        <v>1.0586654724585758</v>
      </c>
      <c r="L16" s="4">
        <f>'CV Rotina &lt;2A - residência'!X16</f>
        <v>0.99417823555754581</v>
      </c>
      <c r="M16" s="2">
        <f t="shared" si="0"/>
        <v>1</v>
      </c>
      <c r="N16" s="2">
        <f t="shared" si="1"/>
        <v>8</v>
      </c>
      <c r="O16" s="2">
        <f t="shared" si="2"/>
        <v>9</v>
      </c>
      <c r="P16" s="2">
        <f t="shared" si="3"/>
        <v>4</v>
      </c>
    </row>
    <row r="17" spans="1:16" x14ac:dyDescent="0.25">
      <c r="A17" s="2" t="s">
        <v>5</v>
      </c>
      <c r="B17" s="2" t="s">
        <v>21</v>
      </c>
      <c r="C17" s="4">
        <f>'CV Rotina &lt;2A - residência'!F17</f>
        <v>1.0275935828877005</v>
      </c>
      <c r="D17" s="4">
        <f>'CV Rotina &lt;2A - residência'!N17</f>
        <v>0.90395721925133687</v>
      </c>
      <c r="E17" s="4">
        <f>'CV Rotina &lt;2A - residência'!H17</f>
        <v>0.89540106951871656</v>
      </c>
      <c r="F17" s="4">
        <f>'CV Rotina &lt;2A - residência'!J17</f>
        <v>0.89882352941176469</v>
      </c>
      <c r="G17" s="4">
        <f>'CV Rotina &lt;2A - residência'!L17</f>
        <v>0.93176470588235294</v>
      </c>
      <c r="H17" s="4">
        <f>'CV Rotina &lt;2A - residência'!V17</f>
        <v>0.87315508021390376</v>
      </c>
      <c r="I17" s="4">
        <f>'CV Rotina &lt;2A - residência'!P17</f>
        <v>0.91379679144385029</v>
      </c>
      <c r="J17" s="4">
        <f>'CV Rotina &lt;2A - residência'!R17</f>
        <v>0.73197860962566841</v>
      </c>
      <c r="K17" s="4">
        <f>'CV Rotina &lt;2A - residência'!T17</f>
        <v>0.90096256684491982</v>
      </c>
      <c r="L17" s="4">
        <f>'CV Rotina &lt;2A - residência'!X17</f>
        <v>0.7533689839572193</v>
      </c>
      <c r="M17" s="2">
        <f t="shared" si="0"/>
        <v>2</v>
      </c>
      <c r="N17" s="2">
        <f t="shared" si="1"/>
        <v>0</v>
      </c>
      <c r="O17" s="2">
        <f t="shared" si="2"/>
        <v>2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4">
        <f>'CV Rotina &lt;2A - residência'!F18</f>
        <v>0.85801605801605807</v>
      </c>
      <c r="D18" s="4">
        <f>'CV Rotina &lt;2A - residência'!N18</f>
        <v>0.8495208495208495</v>
      </c>
      <c r="E18" s="4">
        <f>'CV Rotina &lt;2A - residência'!H18</f>
        <v>0.8184408184408184</v>
      </c>
      <c r="F18" s="4">
        <f>'CV Rotina &lt;2A - residência'!J18</f>
        <v>0.82610722610722609</v>
      </c>
      <c r="G18" s="4">
        <f>'CV Rotina &lt;2A - residência'!L18</f>
        <v>0.88329448329448335</v>
      </c>
      <c r="H18" s="4">
        <f>'CV Rotina &lt;2A - residência'!V18</f>
        <v>0.78445998445998444</v>
      </c>
      <c r="I18" s="4">
        <f>'CV Rotina &lt;2A - residência'!P18</f>
        <v>0.84641284641284642</v>
      </c>
      <c r="J18" s="4">
        <f>'CV Rotina &lt;2A - residência'!R18</f>
        <v>0.71608391608391608</v>
      </c>
      <c r="K18" s="4">
        <f>'CV Rotina &lt;2A - residência'!T18</f>
        <v>0.84993524993524994</v>
      </c>
      <c r="L18" s="4">
        <f>'CV Rotina &lt;2A - residência'!X18</f>
        <v>0.71566951566951564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residência'!F19</f>
        <v>1.0694661603752513</v>
      </c>
      <c r="D19" s="4">
        <f>'CV Rotina &lt;2A - residência'!N19</f>
        <v>1.1230734867098504</v>
      </c>
      <c r="E19" s="4">
        <f>'CV Rotina &lt;2A - residência'!H19</f>
        <v>1.1605986151440697</v>
      </c>
      <c r="F19" s="4">
        <f>'CV Rotina &lt;2A - residência'!J19</f>
        <v>1.1552378825106098</v>
      </c>
      <c r="G19" s="4">
        <f>'CV Rotina &lt;2A - residência'!L19</f>
        <v>1.1364753182935001</v>
      </c>
      <c r="H19" s="4">
        <f>'CV Rotina &lt;2A - residência'!V19</f>
        <v>1.14719678356042</v>
      </c>
      <c r="I19" s="4">
        <f>'CV Rotina &lt;2A - residência'!P19</f>
        <v>1.0909090909090911</v>
      </c>
      <c r="J19" s="4">
        <f>'CV Rotina &lt;2A - residência'!R19</f>
        <v>1.0641054277417914</v>
      </c>
      <c r="K19" s="4">
        <f>'CV Rotina &lt;2A - residência'!T19</f>
        <v>1.1445164172436901</v>
      </c>
      <c r="L19" s="4">
        <f>'CV Rotina &lt;2A - residência'!X19</f>
        <v>1.0909090909090911</v>
      </c>
      <c r="M19" s="2">
        <f t="shared" si="0"/>
        <v>2</v>
      </c>
      <c r="N19" s="2">
        <f t="shared" si="1"/>
        <v>8</v>
      </c>
      <c r="O19" s="2">
        <f t="shared" si="2"/>
        <v>10</v>
      </c>
      <c r="P19" s="2">
        <f t="shared" si="3"/>
        <v>4</v>
      </c>
    </row>
    <row r="20" spans="1:16" x14ac:dyDescent="0.25">
      <c r="A20" s="2" t="s">
        <v>4</v>
      </c>
      <c r="B20" s="2" t="s">
        <v>24</v>
      </c>
      <c r="C20" s="4">
        <f>'CV Rotina &lt;2A - residência'!F20</f>
        <v>1.0001829156758735</v>
      </c>
      <c r="D20" s="4">
        <f>'CV Rotina &lt;2A - residência'!N20</f>
        <v>0.90799341503566855</v>
      </c>
      <c r="E20" s="4">
        <f>'CV Rotina &lt;2A - residência'!H20</f>
        <v>0.82385220413389426</v>
      </c>
      <c r="F20" s="4">
        <f>'CV Rotina &lt;2A - residência'!J20</f>
        <v>0.82897384305835009</v>
      </c>
      <c r="G20" s="4">
        <f>'CV Rotina &lt;2A - residência'!L20</f>
        <v>0.90579842692518753</v>
      </c>
      <c r="H20" s="4">
        <f>'CV Rotina &lt;2A - residência'!V20</f>
        <v>0.80336564843607094</v>
      </c>
      <c r="I20" s="4">
        <f>'CV Rotina &lt;2A - residência'!P20</f>
        <v>0.84141210901774277</v>
      </c>
      <c r="J20" s="4">
        <f>'CV Rotina &lt;2A - residência'!R20</f>
        <v>0.76019754892994329</v>
      </c>
      <c r="K20" s="4">
        <f>'CV Rotina &lt;2A - residência'!T20</f>
        <v>0.79970733491860257</v>
      </c>
      <c r="L20" s="4">
        <f>'CV Rotina &lt;2A - residência'!X20</f>
        <v>0.66800804828973848</v>
      </c>
      <c r="M20" s="2">
        <f t="shared" si="0"/>
        <v>2</v>
      </c>
      <c r="N20" s="2">
        <f t="shared" si="1"/>
        <v>0</v>
      </c>
      <c r="O20" s="2">
        <f t="shared" si="2"/>
        <v>2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residência'!F21</f>
        <v>0.92867132867132862</v>
      </c>
      <c r="D21" s="4">
        <f>'CV Rotina &lt;2A - residência'!N21</f>
        <v>0.99300699300699302</v>
      </c>
      <c r="E21" s="4">
        <f>'CV Rotina &lt;2A - residência'!H21</f>
        <v>1.0685314685314686</v>
      </c>
      <c r="F21" s="4">
        <f>'CV Rotina &lt;2A - residência'!J21</f>
        <v>1.0741258741258741</v>
      </c>
      <c r="G21" s="4">
        <f>'CV Rotina &lt;2A - residência'!L21</f>
        <v>1.048951048951049</v>
      </c>
      <c r="H21" s="4">
        <f>'CV Rotina &lt;2A - residência'!V21</f>
        <v>1.1104895104895105</v>
      </c>
      <c r="I21" s="4">
        <f>'CV Rotina &lt;2A - residência'!P21</f>
        <v>1.0909090909090908</v>
      </c>
      <c r="J21" s="4">
        <f>'CV Rotina &lt;2A - residência'!R21</f>
        <v>0.94265734265734269</v>
      </c>
      <c r="K21" s="4">
        <f>'CV Rotina &lt;2A - residência'!T21</f>
        <v>1.102097902097902</v>
      </c>
      <c r="L21" s="4">
        <f>'CV Rotina &lt;2A - residência'!X21</f>
        <v>1.0825174825174826</v>
      </c>
      <c r="M21" s="2">
        <f t="shared" si="0"/>
        <v>2</v>
      </c>
      <c r="N21" s="2">
        <f t="shared" si="1"/>
        <v>7</v>
      </c>
      <c r="O21" s="2">
        <f t="shared" si="2"/>
        <v>9</v>
      </c>
      <c r="P21" s="2">
        <f t="shared" si="3"/>
        <v>4</v>
      </c>
    </row>
    <row r="22" spans="1:16" x14ac:dyDescent="0.25">
      <c r="A22" s="2" t="s">
        <v>2</v>
      </c>
      <c r="B22" s="2" t="s">
        <v>26</v>
      </c>
      <c r="C22" s="4">
        <f>'CV Rotina &lt;2A - residência'!F22</f>
        <v>0.82124616956077623</v>
      </c>
      <c r="D22" s="4">
        <f>'CV Rotina &lt;2A - residência'!N22</f>
        <v>0.77221654749744628</v>
      </c>
      <c r="E22" s="4">
        <f>'CV Rotina &lt;2A - residência'!H22</f>
        <v>0.63738508682328898</v>
      </c>
      <c r="F22" s="4">
        <f>'CV Rotina &lt;2A - residência'!J22</f>
        <v>0.6435137895812052</v>
      </c>
      <c r="G22" s="4">
        <f>'CV Rotina &lt;2A - residência'!L22</f>
        <v>0.75383043922369752</v>
      </c>
      <c r="H22" s="4">
        <f>'CV Rotina &lt;2A - residência'!V22</f>
        <v>0.72318692543411633</v>
      </c>
      <c r="I22" s="4">
        <f>'CV Rotina &lt;2A - residência'!P22</f>
        <v>0.70480081716036769</v>
      </c>
      <c r="J22" s="4">
        <f>'CV Rotina &lt;2A - residência'!R22</f>
        <v>0.68641470888661893</v>
      </c>
      <c r="K22" s="4">
        <f>'CV Rotina &lt;2A - residência'!T22</f>
        <v>0.78447395301327871</v>
      </c>
      <c r="L22" s="4">
        <f>'CV Rotina &lt;2A - residência'!X22</f>
        <v>0.75383043922369752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4">
        <f>'CV Rotina &lt;2A - residência'!F23</f>
        <v>1.1278890600924498</v>
      </c>
      <c r="D23" s="4">
        <f>'CV Rotina &lt;2A - residência'!N23</f>
        <v>1.0354391371340523</v>
      </c>
      <c r="E23" s="4">
        <f>'CV Rotina &lt;2A - residência'!H23</f>
        <v>1.1278890600924498</v>
      </c>
      <c r="F23" s="4">
        <f>'CV Rotina &lt;2A - residência'!J23</f>
        <v>1.1278890600924498</v>
      </c>
      <c r="G23" s="4">
        <f>'CV Rotina &lt;2A - residência'!L23</f>
        <v>1.0724191063174113</v>
      </c>
      <c r="H23" s="4">
        <f>'CV Rotina &lt;2A - residência'!V23</f>
        <v>1.0354391371340523</v>
      </c>
      <c r="I23" s="4">
        <f>'CV Rotina &lt;2A - residência'!P23</f>
        <v>1.0724191063174113</v>
      </c>
      <c r="J23" s="4">
        <f>'CV Rotina &lt;2A - residência'!R23</f>
        <v>0.88751926040061624</v>
      </c>
      <c r="K23" s="4">
        <f>'CV Rotina &lt;2A - residência'!T23</f>
        <v>1.1093990755007703</v>
      </c>
      <c r="L23" s="4">
        <f>'CV Rotina &lt;2A - residência'!X23</f>
        <v>1.0909090909090908</v>
      </c>
      <c r="M23" s="2">
        <f t="shared" si="0"/>
        <v>2</v>
      </c>
      <c r="N23" s="2">
        <f t="shared" si="1"/>
        <v>7</v>
      </c>
      <c r="O23" s="2">
        <f t="shared" si="2"/>
        <v>9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4">
        <f>'CV Rotina &lt;2A - residência'!F24</f>
        <v>0.81510363225938853</v>
      </c>
      <c r="D24" s="4">
        <f>'CV Rotina &lt;2A - residência'!N24</f>
        <v>0.96039400779807105</v>
      </c>
      <c r="E24" s="4">
        <f>'CV Rotina &lt;2A - residência'!H24</f>
        <v>0.96039400779807105</v>
      </c>
      <c r="F24" s="4">
        <f>'CV Rotina &lt;2A - residência'!J24</f>
        <v>0.96285655653601487</v>
      </c>
      <c r="G24" s="4">
        <f>'CV Rotina &lt;2A - residência'!L24</f>
        <v>0.97024420274984613</v>
      </c>
      <c r="H24" s="4">
        <f>'CV Rotina &lt;2A - residência'!V24</f>
        <v>0.94808126410835214</v>
      </c>
      <c r="I24" s="4">
        <f>'CV Rotina &lt;2A - residência'!P24</f>
        <v>0.95546891032218351</v>
      </c>
      <c r="J24" s="4">
        <f>'CV Rotina &lt;2A - residência'!R24</f>
        <v>0.91114303303919564</v>
      </c>
      <c r="K24" s="4">
        <f>'CV Rotina &lt;2A - residência'!T24</f>
        <v>0.88898009439770165</v>
      </c>
      <c r="L24" s="4">
        <f>'CV Rotina &lt;2A - residência'!X24</f>
        <v>0.84711676585265749</v>
      </c>
      <c r="M24" s="2">
        <f t="shared" si="0"/>
        <v>1</v>
      </c>
      <c r="N24" s="2">
        <f t="shared" si="1"/>
        <v>4</v>
      </c>
      <c r="O24" s="2">
        <f t="shared" si="2"/>
        <v>5</v>
      </c>
      <c r="P24" s="2">
        <f t="shared" si="3"/>
        <v>3</v>
      </c>
    </row>
    <row r="25" spans="1:16" x14ac:dyDescent="0.25">
      <c r="A25" s="2" t="s">
        <v>5</v>
      </c>
      <c r="B25" s="2" t="s">
        <v>29</v>
      </c>
      <c r="C25" s="4">
        <f>'CV Rotina &lt;2A - residência'!F25</f>
        <v>0.82452431289640582</v>
      </c>
      <c r="D25" s="4">
        <f>'CV Rotina &lt;2A - residência'!N25</f>
        <v>1.0782241014799152</v>
      </c>
      <c r="E25" s="4">
        <f>'CV Rotina &lt;2A - residência'!H25</f>
        <v>1.0528541226215644</v>
      </c>
      <c r="F25" s="4">
        <f>'CV Rotina &lt;2A - residência'!J25</f>
        <v>1.0401691331923888</v>
      </c>
      <c r="G25" s="4">
        <f>'CV Rotina &lt;2A - residência'!L25</f>
        <v>1.0909090909090908</v>
      </c>
      <c r="H25" s="4">
        <f>'CV Rotina &lt;2A - residência'!V25</f>
        <v>0.78646934460887941</v>
      </c>
      <c r="I25" s="4">
        <f>'CV Rotina &lt;2A - residência'!P25</f>
        <v>1.1289640591966172</v>
      </c>
      <c r="J25" s="4">
        <f>'CV Rotina &lt;2A - residência'!R25</f>
        <v>0.69767441860465107</v>
      </c>
      <c r="K25" s="4">
        <f>'CV Rotina &lt;2A - residência'!T25</f>
        <v>0.7737843551797039</v>
      </c>
      <c r="L25" s="4">
        <f>'CV Rotina &lt;2A - residência'!X25</f>
        <v>0.73572938689217748</v>
      </c>
      <c r="M25" s="2">
        <f t="shared" si="0"/>
        <v>1</v>
      </c>
      <c r="N25" s="2">
        <f t="shared" si="1"/>
        <v>4</v>
      </c>
      <c r="O25" s="2">
        <f t="shared" si="2"/>
        <v>5</v>
      </c>
      <c r="P25" s="2">
        <f t="shared" si="3"/>
        <v>3</v>
      </c>
    </row>
    <row r="26" spans="1:16" x14ac:dyDescent="0.25">
      <c r="A26" s="2" t="s">
        <v>3</v>
      </c>
      <c r="B26" s="2" t="s">
        <v>30</v>
      </c>
      <c r="C26" s="4">
        <f>'CV Rotina &lt;2A - residência'!F26</f>
        <v>0.93927693927693934</v>
      </c>
      <c r="D26" s="4">
        <f>'CV Rotina &lt;2A - residência'!N26</f>
        <v>1.0235170235170234</v>
      </c>
      <c r="E26" s="4">
        <f>'CV Rotina &lt;2A - residência'!H26</f>
        <v>1.031941031941032</v>
      </c>
      <c r="F26" s="4">
        <f>'CV Rotina &lt;2A - residência'!J26</f>
        <v>1.0403650403650404</v>
      </c>
      <c r="G26" s="4">
        <f>'CV Rotina &lt;2A - residência'!L26</f>
        <v>1.0656370656370657</v>
      </c>
      <c r="H26" s="4">
        <f>'CV Rotina &lt;2A - residência'!V26</f>
        <v>0.96876096876096884</v>
      </c>
      <c r="I26" s="4">
        <f>'CV Rotina &lt;2A - residência'!P26</f>
        <v>1.0108810108810109</v>
      </c>
      <c r="J26" s="4">
        <f>'CV Rotina &lt;2A - residência'!R26</f>
        <v>0.87188487188487196</v>
      </c>
      <c r="K26" s="4">
        <f>'CV Rotina &lt;2A - residência'!T26</f>
        <v>0.82555282555282561</v>
      </c>
      <c r="L26" s="4">
        <f>'CV Rotina &lt;2A - residência'!X26</f>
        <v>0.85503685503685511</v>
      </c>
      <c r="M26" s="2">
        <f t="shared" si="0"/>
        <v>2</v>
      </c>
      <c r="N26" s="2">
        <f t="shared" si="1"/>
        <v>5</v>
      </c>
      <c r="O26" s="2">
        <f t="shared" si="2"/>
        <v>7</v>
      </c>
      <c r="P26" s="2">
        <f t="shared" si="3"/>
        <v>4</v>
      </c>
    </row>
    <row r="27" spans="1:16" x14ac:dyDescent="0.25">
      <c r="A27" s="2" t="s">
        <v>2</v>
      </c>
      <c r="B27" s="2" t="s">
        <v>31</v>
      </c>
      <c r="C27" s="4">
        <f>'CV Rotina &lt;2A - residência'!F27</f>
        <v>0.72056356927205634</v>
      </c>
      <c r="D27" s="4">
        <f>'CV Rotina &lt;2A - residência'!N27</f>
        <v>0.79302247567930229</v>
      </c>
      <c r="E27" s="4">
        <f>'CV Rotina &lt;2A - residência'!H27</f>
        <v>0.74069104327406909</v>
      </c>
      <c r="F27" s="4">
        <f>'CV Rotina &lt;2A - residência'!J27</f>
        <v>0.75276752767527677</v>
      </c>
      <c r="G27" s="4">
        <f>'CV Rotina &lt;2A - residência'!L27</f>
        <v>0.81717544448171753</v>
      </c>
      <c r="H27" s="4">
        <f>'CV Rotina &lt;2A - residência'!V27</f>
        <v>0.84132841328413288</v>
      </c>
      <c r="I27" s="4">
        <f>'CV Rotina &lt;2A - residência'!P27</f>
        <v>0.79704797047970488</v>
      </c>
      <c r="J27" s="4">
        <f>'CV Rotina &lt;2A - residência'!R27</f>
        <v>0.65213015766521309</v>
      </c>
      <c r="K27" s="4">
        <f>'CV Rotina &lt;2A - residência'!T27</f>
        <v>0.73666554847366661</v>
      </c>
      <c r="L27" s="4">
        <f>'CV Rotina &lt;2A - residência'!X27</f>
        <v>0.74069104327406909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4">
        <f>'CV Rotina &lt;2A - residência'!F28</f>
        <v>0.92897727272727282</v>
      </c>
      <c r="D28" s="4">
        <f>'CV Rotina &lt;2A - residência'!N28</f>
        <v>0.98863636363636365</v>
      </c>
      <c r="E28" s="4">
        <f>'CV Rotina &lt;2A - residência'!H28</f>
        <v>1.0397727272727273</v>
      </c>
      <c r="F28" s="4">
        <f>'CV Rotina &lt;2A - residência'!J28</f>
        <v>1.0227272727272727</v>
      </c>
      <c r="G28" s="4">
        <f>'CV Rotina &lt;2A - residência'!L28</f>
        <v>0.98011363636363635</v>
      </c>
      <c r="H28" s="4">
        <f>'CV Rotina &lt;2A - residência'!V28</f>
        <v>1.1420454545454546</v>
      </c>
      <c r="I28" s="4">
        <f>'CV Rotina &lt;2A - residência'!P28</f>
        <v>1.03125</v>
      </c>
      <c r="J28" s="4">
        <f>'CV Rotina &lt;2A - residência'!R28</f>
        <v>0.91193181818181823</v>
      </c>
      <c r="K28" s="4">
        <f>'CV Rotina &lt;2A - residência'!T28</f>
        <v>1.2357954545454546</v>
      </c>
      <c r="L28" s="4">
        <f>'CV Rotina &lt;2A - residência'!X28</f>
        <v>1.125</v>
      </c>
      <c r="M28" s="2">
        <f t="shared" si="0"/>
        <v>2</v>
      </c>
      <c r="N28" s="2">
        <f t="shared" si="1"/>
        <v>7</v>
      </c>
      <c r="O28" s="2">
        <f t="shared" si="2"/>
        <v>9</v>
      </c>
      <c r="P28" s="2">
        <f t="shared" si="3"/>
        <v>4</v>
      </c>
    </row>
    <row r="29" spans="1:16" x14ac:dyDescent="0.25">
      <c r="A29" s="2" t="s">
        <v>5</v>
      </c>
      <c r="B29" s="2" t="s">
        <v>33</v>
      </c>
      <c r="C29" s="4">
        <f>'CV Rotina &lt;2A - residência'!F29</f>
        <v>0.79847425301970754</v>
      </c>
      <c r="D29" s="4">
        <f>'CV Rotina &lt;2A - residência'!N29</f>
        <v>0.94596312778130964</v>
      </c>
      <c r="E29" s="4">
        <f>'CV Rotina &lt;2A - residência'!H29</f>
        <v>0.87476160203432929</v>
      </c>
      <c r="F29" s="4">
        <f>'CV Rotina &lt;2A - residência'!J29</f>
        <v>0.8925619834710744</v>
      </c>
      <c r="G29" s="4">
        <f>'CV Rotina &lt;2A - residência'!L29</f>
        <v>0.96884933248569616</v>
      </c>
      <c r="H29" s="4">
        <f>'CV Rotina &lt;2A - residência'!V29</f>
        <v>0.86458995549904638</v>
      </c>
      <c r="I29" s="4">
        <f>'CV Rotina &lt;2A - residência'!P29</f>
        <v>0.93070565797838523</v>
      </c>
      <c r="J29" s="4">
        <f>'CV Rotina &lt;2A - residência'!R29</f>
        <v>0.80610298792116974</v>
      </c>
      <c r="K29" s="4">
        <f>'CV Rotina &lt;2A - residência'!T29</f>
        <v>0.77304513668150032</v>
      </c>
      <c r="L29" s="4">
        <f>'CV Rotina &lt;2A - residência'!X29</f>
        <v>0.72727272727272729</v>
      </c>
      <c r="M29" s="2">
        <f t="shared" si="0"/>
        <v>1</v>
      </c>
      <c r="N29" s="2">
        <f t="shared" si="1"/>
        <v>1</v>
      </c>
      <c r="O29" s="2">
        <f t="shared" si="2"/>
        <v>2</v>
      </c>
      <c r="P29" s="2">
        <f t="shared" si="3"/>
        <v>1</v>
      </c>
    </row>
    <row r="30" spans="1:16" x14ac:dyDescent="0.25">
      <c r="A30" s="2" t="s">
        <v>2</v>
      </c>
      <c r="B30" s="2" t="s">
        <v>34</v>
      </c>
      <c r="C30" s="4">
        <f>'CV Rotina &lt;2A - residência'!F30</f>
        <v>0.93086913086913092</v>
      </c>
      <c r="D30" s="4">
        <f>'CV Rotina &lt;2A - residência'!N30</f>
        <v>0.8757242757242758</v>
      </c>
      <c r="E30" s="4">
        <f>'CV Rotina &lt;2A - residência'!H30</f>
        <v>0.81338661338661344</v>
      </c>
      <c r="F30" s="4">
        <f>'CV Rotina &lt;2A - residência'!J30</f>
        <v>0.81878121878121879</v>
      </c>
      <c r="G30" s="4">
        <f>'CV Rotina &lt;2A - residência'!L30</f>
        <v>0.90449550449550453</v>
      </c>
      <c r="H30" s="4">
        <f>'CV Rotina &lt;2A - residência'!V30</f>
        <v>0.83196803196803204</v>
      </c>
      <c r="I30" s="4">
        <f>'CV Rotina &lt;2A - residência'!P30</f>
        <v>0.8217782217782218</v>
      </c>
      <c r="J30" s="4">
        <f>'CV Rotina &lt;2A - residência'!R30</f>
        <v>0.61858141858141857</v>
      </c>
      <c r="K30" s="4">
        <f>'CV Rotina &lt;2A - residência'!T30</f>
        <v>0.84755244755244763</v>
      </c>
      <c r="L30" s="4">
        <f>'CV Rotina &lt;2A - residência'!X30</f>
        <v>0.73666333666333672</v>
      </c>
      <c r="M30" s="2">
        <f t="shared" si="0"/>
        <v>1</v>
      </c>
      <c r="N30" s="2">
        <f t="shared" si="1"/>
        <v>0</v>
      </c>
      <c r="O30" s="2">
        <f t="shared" si="2"/>
        <v>1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residência'!F31</f>
        <v>0.97233201581027662</v>
      </c>
      <c r="D31" s="4">
        <f>'CV Rotina &lt;2A - residência'!N31</f>
        <v>1.0612648221343872</v>
      </c>
      <c r="E31" s="4">
        <f>'CV Rotina &lt;2A - residência'!H31</f>
        <v>1.0671936758893279</v>
      </c>
      <c r="F31" s="4">
        <f>'CV Rotina &lt;2A - residência'!J31</f>
        <v>1.0731225296442686</v>
      </c>
      <c r="G31" s="4">
        <f>'CV Rotina &lt;2A - residência'!L31</f>
        <v>1.0790513833992095</v>
      </c>
      <c r="H31" s="4">
        <f>'CV Rotina &lt;2A - residência'!V31</f>
        <v>1.0523715415019761</v>
      </c>
      <c r="I31" s="4">
        <f>'CV Rotina &lt;2A - residência'!P31</f>
        <v>1.0375494071146243</v>
      </c>
      <c r="J31" s="4">
        <f>'CV Rotina &lt;2A - residência'!R31</f>
        <v>0.98122529644268763</v>
      </c>
      <c r="K31" s="4">
        <f>'CV Rotina &lt;2A - residência'!T31</f>
        <v>1.0523715415019761</v>
      </c>
      <c r="L31" s="4">
        <f>'CV Rotina &lt;2A - residência'!X31</f>
        <v>1.0167984189723318</v>
      </c>
      <c r="M31" s="2">
        <f t="shared" si="0"/>
        <v>2</v>
      </c>
      <c r="N31" s="2">
        <f t="shared" si="1"/>
        <v>8</v>
      </c>
      <c r="O31" s="2">
        <f t="shared" si="2"/>
        <v>10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residência'!F32</f>
        <v>0.92022263450834885</v>
      </c>
      <c r="D32" s="4">
        <f>'CV Rotina &lt;2A - residência'!N32</f>
        <v>0.87569573283859004</v>
      </c>
      <c r="E32" s="4">
        <f>'CV Rotina &lt;2A - residência'!H32</f>
        <v>0.82374768089053807</v>
      </c>
      <c r="F32" s="4">
        <f>'CV Rotina &lt;2A - residência'!J32</f>
        <v>0.82374768089053807</v>
      </c>
      <c r="G32" s="4">
        <f>'CV Rotina &lt;2A - residência'!L32</f>
        <v>0.89053803339517623</v>
      </c>
      <c r="H32" s="4">
        <f>'CV Rotina &lt;2A - residência'!V32</f>
        <v>0.90538033395176254</v>
      </c>
      <c r="I32" s="4">
        <f>'CV Rotina &lt;2A - residência'!P32</f>
        <v>0.89053803339517623</v>
      </c>
      <c r="J32" s="4">
        <f>'CV Rotina &lt;2A - residência'!R32</f>
        <v>0.72727272727272729</v>
      </c>
      <c r="K32" s="4">
        <f>'CV Rotina &lt;2A - residência'!T32</f>
        <v>0.9424860853432282</v>
      </c>
      <c r="L32" s="4">
        <f>'CV Rotina &lt;2A - residência'!X32</f>
        <v>0.92764378478664189</v>
      </c>
      <c r="M32" s="2">
        <f t="shared" si="0"/>
        <v>1</v>
      </c>
      <c r="N32" s="2">
        <f t="shared" si="1"/>
        <v>0</v>
      </c>
      <c r="O32" s="2">
        <f t="shared" si="2"/>
        <v>1</v>
      </c>
      <c r="P32" s="2">
        <f t="shared" si="3"/>
        <v>0</v>
      </c>
    </row>
    <row r="33" spans="1:16" x14ac:dyDescent="0.25">
      <c r="A33" s="2" t="s">
        <v>5</v>
      </c>
      <c r="B33" s="2" t="s">
        <v>37</v>
      </c>
      <c r="C33" s="4">
        <f>'CV Rotina &lt;2A - residência'!F33</f>
        <v>0.92307692307692302</v>
      </c>
      <c r="D33" s="4">
        <f>'CV Rotina &lt;2A - residência'!N33</f>
        <v>0.89790209790209785</v>
      </c>
      <c r="E33" s="4">
        <f>'CV Rotina &lt;2A - residência'!H33</f>
        <v>0.88111888111888104</v>
      </c>
      <c r="F33" s="4">
        <f>'CV Rotina &lt;2A - residência'!J33</f>
        <v>0.89790209790209785</v>
      </c>
      <c r="G33" s="4">
        <f>'CV Rotina &lt;2A - residência'!L33</f>
        <v>0.91468531468531467</v>
      </c>
      <c r="H33" s="4">
        <f>'CV Rotina &lt;2A - residência'!V33</f>
        <v>0.93146853146853148</v>
      </c>
      <c r="I33" s="4">
        <f>'CV Rotina &lt;2A - residência'!P33</f>
        <v>0.92307692307692302</v>
      </c>
      <c r="J33" s="4">
        <f>'CV Rotina &lt;2A - residência'!R33</f>
        <v>0.76363636363636356</v>
      </c>
      <c r="K33" s="4">
        <f>'CV Rotina &lt;2A - residência'!T33</f>
        <v>0.93146853146853148</v>
      </c>
      <c r="L33" s="4">
        <f>'CV Rotina &lt;2A - residência'!X33</f>
        <v>0.89790209790209785</v>
      </c>
      <c r="M33" s="2">
        <f t="shared" si="0"/>
        <v>1</v>
      </c>
      <c r="N33" s="2">
        <f t="shared" si="1"/>
        <v>0</v>
      </c>
      <c r="O33" s="2">
        <f t="shared" si="2"/>
        <v>1</v>
      </c>
      <c r="P33" s="2">
        <f t="shared" si="3"/>
        <v>0</v>
      </c>
    </row>
    <row r="34" spans="1:16" x14ac:dyDescent="0.25">
      <c r="A34" s="2" t="s">
        <v>5</v>
      </c>
      <c r="B34" s="2" t="s">
        <v>38</v>
      </c>
      <c r="C34" s="4">
        <f>'CV Rotina &lt;2A - residência'!F34</f>
        <v>0.96147919876733434</v>
      </c>
      <c r="D34" s="4">
        <f>'CV Rotina &lt;2A - residência'!N34</f>
        <v>1.0724191063174113</v>
      </c>
      <c r="E34" s="4">
        <f>'CV Rotina &lt;2A - residência'!H34</f>
        <v>1.0169491525423728</v>
      </c>
      <c r="F34" s="4">
        <f>'CV Rotina &lt;2A - residência'!J34</f>
        <v>1.0077041602465331</v>
      </c>
      <c r="G34" s="4">
        <f>'CV Rotina &lt;2A - residência'!L34</f>
        <v>1.0539291217257318</v>
      </c>
      <c r="H34" s="4">
        <f>'CV Rotina &lt;2A - residência'!V34</f>
        <v>1.0631741140215716</v>
      </c>
      <c r="I34" s="4">
        <f>'CV Rotina &lt;2A - residência'!P34</f>
        <v>1.0909090909090908</v>
      </c>
      <c r="J34" s="4">
        <f>'CV Rotina &lt;2A - residência'!R34</f>
        <v>1.1001540832049306</v>
      </c>
      <c r="K34" s="4">
        <f>'CV Rotina &lt;2A - residência'!T34</f>
        <v>1.1463790446841293</v>
      </c>
      <c r="L34" s="4">
        <f>'CV Rotina &lt;2A - residência'!X34</f>
        <v>1.1001540832049306</v>
      </c>
      <c r="M34" s="2">
        <f t="shared" si="0"/>
        <v>2</v>
      </c>
      <c r="N34" s="2">
        <f t="shared" si="1"/>
        <v>8</v>
      </c>
      <c r="O34" s="2">
        <f>SUM(M34:N34)</f>
        <v>10</v>
      </c>
      <c r="P34" s="2">
        <f t="shared" si="3"/>
        <v>4</v>
      </c>
    </row>
    <row r="35" spans="1:16" x14ac:dyDescent="0.25">
      <c r="A35" s="2" t="s">
        <v>5</v>
      </c>
      <c r="B35" s="2" t="s">
        <v>39</v>
      </c>
      <c r="C35" s="4">
        <f>'CV Rotina &lt;2A - residência'!F35</f>
        <v>0.9994921279837482</v>
      </c>
      <c r="D35" s="4">
        <f>'CV Rotina &lt;2A - residência'!N35</f>
        <v>1.1640426612493653</v>
      </c>
      <c r="E35" s="4">
        <f>'CV Rotina &lt;2A - residência'!H35</f>
        <v>1.133570340274251</v>
      </c>
      <c r="F35" s="4">
        <f>'CV Rotina &lt;2A - residência'!J35</f>
        <v>1.1457592686642968</v>
      </c>
      <c r="G35" s="4">
        <f>'CV Rotina &lt;2A - residência'!L35</f>
        <v>1.1884205180294567</v>
      </c>
      <c r="H35" s="4">
        <f>'CV Rotina &lt;2A - residência'!V35</f>
        <v>0.9873031995937025</v>
      </c>
      <c r="I35" s="4">
        <f>'CV Rotina &lt;2A - residência'!P35</f>
        <v>1.1030980192991366</v>
      </c>
      <c r="J35" s="4">
        <f>'CV Rotina &lt;2A - residência'!R35</f>
        <v>1.0726256983240225</v>
      </c>
      <c r="K35" s="4">
        <f>'CV Rotina &lt;2A - residência'!T35</f>
        <v>1.1823260538344338</v>
      </c>
      <c r="L35" s="4">
        <f>'CV Rotina &lt;2A - residência'!X35</f>
        <v>1.0848146267140681</v>
      </c>
      <c r="M35" s="2">
        <f t="shared" si="0"/>
        <v>2</v>
      </c>
      <c r="N35" s="2">
        <f t="shared" si="1"/>
        <v>8</v>
      </c>
      <c r="O35" s="2">
        <f t="shared" si="2"/>
        <v>10</v>
      </c>
      <c r="P35" s="2">
        <f t="shared" si="3"/>
        <v>4</v>
      </c>
    </row>
    <row r="36" spans="1:16" x14ac:dyDescent="0.25">
      <c r="A36" s="2" t="s">
        <v>2</v>
      </c>
      <c r="B36" s="2" t="s">
        <v>40</v>
      </c>
      <c r="C36" s="4">
        <f>'CV Rotina &lt;2A - residência'!F36</f>
        <v>1.0371318822023046</v>
      </c>
      <c r="D36" s="4">
        <f>'CV Rotina &lt;2A - residência'!N36</f>
        <v>1.0448143405889883</v>
      </c>
      <c r="E36" s="4">
        <f>'CV Rotina &lt;2A - residência'!H36</f>
        <v>1.0448143405889883</v>
      </c>
      <c r="F36" s="4">
        <f>'CV Rotina &lt;2A - residência'!J36</f>
        <v>1.0448143405889883</v>
      </c>
      <c r="G36" s="4">
        <f>'CV Rotina &lt;2A - residência'!L36</f>
        <v>1.0371318822023046</v>
      </c>
      <c r="H36" s="4">
        <f>'CV Rotina &lt;2A - residência'!V36</f>
        <v>0.99103713188220222</v>
      </c>
      <c r="I36" s="4">
        <f>'CV Rotina &lt;2A - residência'!P36</f>
        <v>1.0755441741357232</v>
      </c>
      <c r="J36" s="4">
        <f>'CV Rotina &lt;2A - residência'!R36</f>
        <v>1.0140845070422533</v>
      </c>
      <c r="K36" s="4">
        <f>'CV Rotina &lt;2A - residência'!T36</f>
        <v>0.95262483994878344</v>
      </c>
      <c r="L36" s="4">
        <f>'CV Rotina &lt;2A - residência'!X36</f>
        <v>0.86043533930857863</v>
      </c>
      <c r="M36" s="2">
        <f t="shared" si="0"/>
        <v>2</v>
      </c>
      <c r="N36" s="2">
        <f t="shared" si="1"/>
        <v>7</v>
      </c>
      <c r="O36" s="2">
        <f t="shared" si="2"/>
        <v>9</v>
      </c>
      <c r="P36" s="2">
        <f t="shared" si="3"/>
        <v>4</v>
      </c>
    </row>
    <row r="37" spans="1:16" x14ac:dyDescent="0.25">
      <c r="A37" s="2" t="s">
        <v>5</v>
      </c>
      <c r="B37" s="2" t="s">
        <v>41</v>
      </c>
      <c r="C37" s="4">
        <f>'CV Rotina &lt;2A - residência'!F37</f>
        <v>0.95552648790058858</v>
      </c>
      <c r="D37" s="4">
        <f>'CV Rotina &lt;2A - residência'!N37</f>
        <v>0.92609548724656632</v>
      </c>
      <c r="E37" s="4">
        <f>'CV Rotina &lt;2A - residência'!H37</f>
        <v>0.87115761935905822</v>
      </c>
      <c r="F37" s="4">
        <f>'CV Rotina &lt;2A - residência'!J37</f>
        <v>0.86527141922825368</v>
      </c>
      <c r="G37" s="4">
        <f>'CV Rotina &lt;2A - residência'!L37</f>
        <v>0.96533682145192934</v>
      </c>
      <c r="H37" s="4">
        <f>'CV Rotina &lt;2A - residência'!V37</f>
        <v>0.87704381948986265</v>
      </c>
      <c r="I37" s="4">
        <f>'CV Rotina &lt;2A - residência'!P37</f>
        <v>0.88096795291039887</v>
      </c>
      <c r="J37" s="4">
        <f>'CV Rotina &lt;2A - residência'!R37</f>
        <v>0.68476128188358398</v>
      </c>
      <c r="K37" s="4">
        <f>'CV Rotina &lt;2A - residência'!T37</f>
        <v>0.80837148463047737</v>
      </c>
      <c r="L37" s="4">
        <f>'CV Rotina &lt;2A - residência'!X37</f>
        <v>0.68868541530412031</v>
      </c>
      <c r="M37" s="2">
        <f t="shared" si="0"/>
        <v>2</v>
      </c>
      <c r="N37" s="2">
        <f t="shared" si="1"/>
        <v>1</v>
      </c>
      <c r="O37" s="2">
        <f t="shared" si="2"/>
        <v>3</v>
      </c>
      <c r="P37" s="2">
        <f t="shared" si="3"/>
        <v>1</v>
      </c>
    </row>
    <row r="38" spans="1:16" x14ac:dyDescent="0.25">
      <c r="A38" s="2" t="s">
        <v>2</v>
      </c>
      <c r="B38" s="2" t="s">
        <v>42</v>
      </c>
      <c r="C38" s="4">
        <f>'CV Rotina &lt;2A - residência'!F38</f>
        <v>1.2797202797202798</v>
      </c>
      <c r="D38" s="4">
        <f>'CV Rotina &lt;2A - residência'!N38</f>
        <v>1.2167832167832169</v>
      </c>
      <c r="E38" s="4">
        <f>'CV Rotina &lt;2A - residência'!H38</f>
        <v>1.1118881118881119</v>
      </c>
      <c r="F38" s="4">
        <f>'CV Rotina &lt;2A - residência'!J38</f>
        <v>1.1223776223776225</v>
      </c>
      <c r="G38" s="4">
        <f>'CV Rotina &lt;2A - residência'!L38</f>
        <v>1.1958041958041958</v>
      </c>
      <c r="H38" s="4">
        <f>'CV Rotina &lt;2A - residência'!V38</f>
        <v>1.1643356643356644</v>
      </c>
      <c r="I38" s="4">
        <f>'CV Rotina &lt;2A - residência'!P38</f>
        <v>1.1748251748251748</v>
      </c>
      <c r="J38" s="4">
        <f>'CV Rotina &lt;2A - residência'!R38</f>
        <v>1.048951048951049</v>
      </c>
      <c r="K38" s="4">
        <f>'CV Rotina &lt;2A - residência'!T38</f>
        <v>1.0909090909090911</v>
      </c>
      <c r="L38" s="4">
        <f>'CV Rotina &lt;2A - residência'!X38</f>
        <v>1.0804195804195804</v>
      </c>
      <c r="M38" s="2">
        <f t="shared" si="0"/>
        <v>2</v>
      </c>
      <c r="N38" s="2">
        <f t="shared" si="1"/>
        <v>8</v>
      </c>
      <c r="O38" s="2">
        <f t="shared" si="2"/>
        <v>10</v>
      </c>
      <c r="P38" s="2">
        <f t="shared" si="3"/>
        <v>4</v>
      </c>
    </row>
    <row r="39" spans="1:16" x14ac:dyDescent="0.25">
      <c r="A39" s="2" t="s">
        <v>5</v>
      </c>
      <c r="B39" s="2" t="s">
        <v>43</v>
      </c>
      <c r="C39" s="4">
        <f>'CV Rotina &lt;2A - residência'!F39</f>
        <v>0.92458214431308605</v>
      </c>
      <c r="D39" s="4">
        <f>'CV Rotina &lt;2A - residência'!N39</f>
        <v>0.90501426824296782</v>
      </c>
      <c r="E39" s="4">
        <f>'CV Rotina &lt;2A - residência'!H39</f>
        <v>0.85364859355890754</v>
      </c>
      <c r="F39" s="4">
        <f>'CV Rotina &lt;2A - residência'!J39</f>
        <v>0.86098654708520184</v>
      </c>
      <c r="G39" s="4">
        <f>'CV Rotina &lt;2A - residência'!L39</f>
        <v>0.92458214431308605</v>
      </c>
      <c r="H39" s="4">
        <f>'CV Rotina &lt;2A - residência'!V39</f>
        <v>0.7558092132083164</v>
      </c>
      <c r="I39" s="4">
        <f>'CV Rotina &lt;2A - residência'!P39</f>
        <v>0.90501426824296782</v>
      </c>
      <c r="J39" s="4">
        <f>'CV Rotina &lt;2A - residência'!R39</f>
        <v>0.74602527517325723</v>
      </c>
      <c r="K39" s="4">
        <f>'CV Rotina &lt;2A - residência'!T39</f>
        <v>0.82918874847125967</v>
      </c>
      <c r="L39" s="4">
        <f>'CV Rotina &lt;2A - residência'!X39</f>
        <v>0.81451284141867109</v>
      </c>
      <c r="M39" s="2">
        <f t="shared" si="0"/>
        <v>2</v>
      </c>
      <c r="N39" s="2">
        <f t="shared" si="1"/>
        <v>0</v>
      </c>
      <c r="O39" s="2">
        <f t="shared" si="2"/>
        <v>2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4">
        <f>'CV Rotina &lt;2A - residência'!F40</f>
        <v>1.078921078921079</v>
      </c>
      <c r="D40" s="4">
        <f>'CV Rotina &lt;2A - residência'!N40</f>
        <v>1.0741258741258741</v>
      </c>
      <c r="E40" s="4">
        <f>'CV Rotina &lt;2A - residência'!H40</f>
        <v>0.96623376623376622</v>
      </c>
      <c r="F40" s="4">
        <f>'CV Rotina &lt;2A - residência'!J40</f>
        <v>0.98301698301698304</v>
      </c>
      <c r="G40" s="4">
        <f>'CV Rotina &lt;2A - residência'!L40</f>
        <v>1.0909090909090911</v>
      </c>
      <c r="H40" s="4">
        <f>'CV Rotina &lt;2A - residência'!V40</f>
        <v>1.0885114885114886</v>
      </c>
      <c r="I40" s="4">
        <f>'CV Rotina &lt;2A - residência'!P40</f>
        <v>1.054945054945055</v>
      </c>
      <c r="J40" s="4">
        <f>'CV Rotina &lt;2A - residência'!R40</f>
        <v>0.80079920079920086</v>
      </c>
      <c r="K40" s="4">
        <f>'CV Rotina &lt;2A - residência'!T40</f>
        <v>0.99980019980019985</v>
      </c>
      <c r="L40" s="4">
        <f>'CV Rotina &lt;2A - residência'!X40</f>
        <v>0.93026973026973037</v>
      </c>
      <c r="M40" s="2">
        <f t="shared" si="0"/>
        <v>2</v>
      </c>
      <c r="N40" s="2">
        <f t="shared" si="1"/>
        <v>6</v>
      </c>
      <c r="O40" s="2">
        <f t="shared" si="2"/>
        <v>8</v>
      </c>
      <c r="P40" s="2">
        <f t="shared" si="3"/>
        <v>4</v>
      </c>
    </row>
    <row r="41" spans="1:16" x14ac:dyDescent="0.25">
      <c r="A41" s="2" t="s">
        <v>5</v>
      </c>
      <c r="B41" s="2" t="s">
        <v>45</v>
      </c>
      <c r="C41" s="4">
        <f>'CV Rotina &lt;2A - residência'!F41</f>
        <v>1.1127272727272728</v>
      </c>
      <c r="D41" s="4">
        <f>'CV Rotina &lt;2A - residência'!N41</f>
        <v>1.0763636363636364</v>
      </c>
      <c r="E41" s="4">
        <f>'CV Rotina &lt;2A - residência'!H41</f>
        <v>1.0327272727272727</v>
      </c>
      <c r="F41" s="4">
        <f>'CV Rotina &lt;2A - residência'!J41</f>
        <v>1.0545454545454545</v>
      </c>
      <c r="G41" s="4">
        <f>'CV Rotina &lt;2A - residência'!L41</f>
        <v>1.1200000000000001</v>
      </c>
      <c r="H41" s="4">
        <f>'CV Rotina &lt;2A - residência'!V41</f>
        <v>0.97454545454545449</v>
      </c>
      <c r="I41" s="4">
        <f>'CV Rotina &lt;2A - residência'!P41</f>
        <v>1.0618181818181818</v>
      </c>
      <c r="J41" s="4">
        <f>'CV Rotina &lt;2A - residência'!R41</f>
        <v>0.87272727272727268</v>
      </c>
      <c r="K41" s="4">
        <f>'CV Rotina &lt;2A - residência'!T41</f>
        <v>1.0181818181818181</v>
      </c>
      <c r="L41" s="4">
        <f>'CV Rotina &lt;2A - residência'!X41</f>
        <v>0.93090909090909091</v>
      </c>
      <c r="M41" s="2">
        <f t="shared" si="0"/>
        <v>2</v>
      </c>
      <c r="N41" s="2">
        <f t="shared" si="1"/>
        <v>6</v>
      </c>
      <c r="O41" s="2">
        <f t="shared" si="2"/>
        <v>8</v>
      </c>
      <c r="P41" s="2">
        <f t="shared" si="3"/>
        <v>4</v>
      </c>
    </row>
    <row r="42" spans="1:16" x14ac:dyDescent="0.25">
      <c r="A42" s="2" t="s">
        <v>2</v>
      </c>
      <c r="B42" s="2" t="s">
        <v>46</v>
      </c>
      <c r="C42" s="4">
        <f>'CV Rotina &lt;2A - residência'!F42</f>
        <v>1.2136363636363634</v>
      </c>
      <c r="D42" s="4">
        <f>'CV Rotina &lt;2A - residência'!N42</f>
        <v>1.0636363636363635</v>
      </c>
      <c r="E42" s="4">
        <f>'CV Rotina &lt;2A - residência'!H42</f>
        <v>0.9204545454545453</v>
      </c>
      <c r="F42" s="4">
        <f>'CV Rotina &lt;2A - residência'!J42</f>
        <v>0.9204545454545453</v>
      </c>
      <c r="G42" s="4">
        <f>'CV Rotina &lt;2A - residência'!L42</f>
        <v>1.0568181818181817</v>
      </c>
      <c r="H42" s="4">
        <f>'CV Rotina &lt;2A - residência'!V42</f>
        <v>0.9613636363636362</v>
      </c>
      <c r="I42" s="4">
        <f>'CV Rotina &lt;2A - residência'!P42</f>
        <v>1.0159090909090909</v>
      </c>
      <c r="J42" s="4">
        <f>'CV Rotina &lt;2A - residência'!R42</f>
        <v>0.85227272727272718</v>
      </c>
      <c r="K42" s="4">
        <f>'CV Rotina &lt;2A - residência'!T42</f>
        <v>0.98863636363636354</v>
      </c>
      <c r="L42" s="4">
        <f>'CV Rotina &lt;2A - residência'!X42</f>
        <v>0.89318181818181808</v>
      </c>
      <c r="M42" s="2">
        <f t="shared" si="0"/>
        <v>2</v>
      </c>
      <c r="N42" s="2">
        <f t="shared" si="1"/>
        <v>4</v>
      </c>
      <c r="O42" s="2">
        <f t="shared" si="2"/>
        <v>6</v>
      </c>
      <c r="P42" s="2">
        <f t="shared" si="3"/>
        <v>2</v>
      </c>
    </row>
    <row r="43" spans="1:16" x14ac:dyDescent="0.25">
      <c r="A43" s="2" t="s">
        <v>2</v>
      </c>
      <c r="B43" s="2" t="s">
        <v>47</v>
      </c>
      <c r="C43" s="4">
        <f>'CV Rotina &lt;2A - residência'!F43</f>
        <v>1.2159090909090908</v>
      </c>
      <c r="D43" s="4">
        <f>'CV Rotina &lt;2A - residência'!N43</f>
        <v>1.3295454545454546</v>
      </c>
      <c r="E43" s="4">
        <f>'CV Rotina &lt;2A - residência'!H43</f>
        <v>1.1931818181818181</v>
      </c>
      <c r="F43" s="4">
        <f>'CV Rotina &lt;2A - residência'!J43</f>
        <v>1.1931818181818181</v>
      </c>
      <c r="G43" s="4">
        <f>'CV Rotina &lt;2A - residência'!L43</f>
        <v>1.3409090909090908</v>
      </c>
      <c r="H43" s="4">
        <f>'CV Rotina &lt;2A - residência'!V43</f>
        <v>0.95454545454545459</v>
      </c>
      <c r="I43" s="4">
        <f>'CV Rotina &lt;2A - residência'!P43</f>
        <v>1.1022727272727273</v>
      </c>
      <c r="J43" s="4">
        <f>'CV Rotina &lt;2A - residência'!R43</f>
        <v>1.0227272727272727</v>
      </c>
      <c r="K43" s="4">
        <f>'CV Rotina &lt;2A - residência'!T43</f>
        <v>0.98863636363636365</v>
      </c>
      <c r="L43" s="4">
        <f>'CV Rotina &lt;2A - residência'!X43</f>
        <v>0.97727272727272729</v>
      </c>
      <c r="M43" s="2">
        <f t="shared" si="0"/>
        <v>2</v>
      </c>
      <c r="N43" s="2">
        <f t="shared" si="1"/>
        <v>8</v>
      </c>
      <c r="O43" s="2">
        <f t="shared" si="2"/>
        <v>10</v>
      </c>
      <c r="P43" s="2">
        <f t="shared" si="3"/>
        <v>4</v>
      </c>
    </row>
    <row r="44" spans="1:16" x14ac:dyDescent="0.25">
      <c r="A44" s="2" t="s">
        <v>4</v>
      </c>
      <c r="B44" s="2" t="s">
        <v>48</v>
      </c>
      <c r="C44" s="4">
        <f>'CV Rotina &lt;2A - residência'!F44</f>
        <v>0.96143672560211624</v>
      </c>
      <c r="D44" s="4">
        <f>'CV Rotina &lt;2A - residência'!N44</f>
        <v>0.84783516636502865</v>
      </c>
      <c r="E44" s="4">
        <f>'CV Rotina &lt;2A - residência'!H44</f>
        <v>0.80147570652930544</v>
      </c>
      <c r="F44" s="4">
        <f>'CV Rotina &lt;2A - residência'!J44</f>
        <v>0.80732284560768497</v>
      </c>
      <c r="G44" s="4">
        <f>'CV Rotina &lt;2A - residência'!L44</f>
        <v>0.85660587498259788</v>
      </c>
      <c r="H44" s="4">
        <f>'CV Rotina &lt;2A - residência'!V44</f>
        <v>0.88291800083530569</v>
      </c>
      <c r="I44" s="4">
        <f>'CV Rotina &lt;2A - residência'!P44</f>
        <v>0.84365863845190048</v>
      </c>
      <c r="J44" s="4">
        <f>'CV Rotina &lt;2A - residência'!R44</f>
        <v>0.73214534317137692</v>
      </c>
      <c r="K44" s="4">
        <f>'CV Rotina &lt;2A - residência'!T44</f>
        <v>0.87038841709592107</v>
      </c>
      <c r="L44" s="4">
        <f>'CV Rotina &lt;2A - residência'!X44</f>
        <v>0.75971042739802319</v>
      </c>
      <c r="M44" s="2">
        <f t="shared" si="0"/>
        <v>1</v>
      </c>
      <c r="N44" s="2">
        <f t="shared" si="1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residência'!F45</f>
        <v>0.8150470219435737</v>
      </c>
      <c r="D45" s="4">
        <f>'CV Rotina &lt;2A - residência'!N45</f>
        <v>0.97178683385579934</v>
      </c>
      <c r="E45" s="4">
        <f>'CV Rotina &lt;2A - residência'!H45</f>
        <v>0.92163009404388718</v>
      </c>
      <c r="F45" s="4">
        <f>'CV Rotina &lt;2A - residência'!J45</f>
        <v>0.94043887147335425</v>
      </c>
      <c r="G45" s="4">
        <f>'CV Rotina &lt;2A - residência'!L45</f>
        <v>0.99686520376175547</v>
      </c>
      <c r="H45" s="4">
        <f>'CV Rotina &lt;2A - residência'!V45</f>
        <v>0.75235109717868343</v>
      </c>
      <c r="I45" s="4">
        <f>'CV Rotina &lt;2A - residência'!P45</f>
        <v>0.99059561128526641</v>
      </c>
      <c r="J45" s="4">
        <f>'CV Rotina &lt;2A - residência'!R45</f>
        <v>0.75862068965517238</v>
      </c>
      <c r="K45" s="4">
        <f>'CV Rotina &lt;2A - residência'!T45</f>
        <v>0.77742946708463945</v>
      </c>
      <c r="L45" s="4">
        <f>'CV Rotina &lt;2A - residência'!X45</f>
        <v>0.72727272727272729</v>
      </c>
      <c r="M45" s="2">
        <f t="shared" si="0"/>
        <v>1</v>
      </c>
      <c r="N45" s="2">
        <f t="shared" si="1"/>
        <v>2</v>
      </c>
      <c r="O45" s="2">
        <f t="shared" si="2"/>
        <v>3</v>
      </c>
      <c r="P45" s="2">
        <f t="shared" si="3"/>
        <v>1</v>
      </c>
    </row>
    <row r="46" spans="1:16" x14ac:dyDescent="0.25">
      <c r="A46" s="2" t="s">
        <v>5</v>
      </c>
      <c r="B46" s="2" t="s">
        <v>50</v>
      </c>
      <c r="C46" s="4">
        <f>'CV Rotina &lt;2A - residência'!F46</f>
        <v>0.99578343734187891</v>
      </c>
      <c r="D46" s="4">
        <f>'CV Rotina &lt;2A - residência'!N46</f>
        <v>1.0038792376454715</v>
      </c>
      <c r="E46" s="4">
        <f>'CV Rotina &lt;2A - residência'!H46</f>
        <v>0.94113678529262945</v>
      </c>
      <c r="F46" s="4">
        <f>'CV Rotina &lt;2A - residência'!J46</f>
        <v>0.96744813627930515</v>
      </c>
      <c r="G46" s="4">
        <f>'CV Rotina &lt;2A - residência'!L46</f>
        <v>1.0382863889357397</v>
      </c>
      <c r="H46" s="4">
        <f>'CV Rotina &lt;2A - residência'!V46</f>
        <v>0.92696913476134257</v>
      </c>
      <c r="I46" s="4">
        <f>'CV Rotina &lt;2A - residência'!P46</f>
        <v>0.98566368696238826</v>
      </c>
      <c r="J46" s="4">
        <f>'CV Rotina &lt;2A - residência'!R46</f>
        <v>0.71850227694383539</v>
      </c>
      <c r="K46" s="4">
        <f>'CV Rotina &lt;2A - residência'!T46</f>
        <v>0.9512565356721201</v>
      </c>
      <c r="L46" s="4">
        <f>'CV Rotina &lt;2A - residência'!X46</f>
        <v>0.86220273233260247</v>
      </c>
      <c r="M46" s="2">
        <f t="shared" si="0"/>
        <v>2</v>
      </c>
      <c r="N46" s="2">
        <f t="shared" si="1"/>
        <v>4</v>
      </c>
      <c r="O46" s="2">
        <f t="shared" si="2"/>
        <v>6</v>
      </c>
      <c r="P46" s="2">
        <f t="shared" si="3"/>
        <v>2</v>
      </c>
    </row>
    <row r="47" spans="1:16" x14ac:dyDescent="0.25">
      <c r="A47" s="2" t="s">
        <v>2</v>
      </c>
      <c r="B47" s="2" t="s">
        <v>51</v>
      </c>
      <c r="C47" s="4">
        <f>'CV Rotina &lt;2A - residência'!F47</f>
        <v>0.78860898138006574</v>
      </c>
      <c r="D47" s="4">
        <f>'CV Rotina &lt;2A - residência'!N47</f>
        <v>0.83680175246440303</v>
      </c>
      <c r="E47" s="4">
        <f>'CV Rotina &lt;2A - residência'!H47</f>
        <v>0.81927710843373491</v>
      </c>
      <c r="F47" s="4">
        <f>'CV Rotina &lt;2A - residência'!J47</f>
        <v>0.81051478641840091</v>
      </c>
      <c r="G47" s="4">
        <f>'CV Rotina &lt;2A - residência'!L47</f>
        <v>0.84994523548740419</v>
      </c>
      <c r="H47" s="4">
        <f>'CV Rotina &lt;2A - residência'!V47</f>
        <v>0.82365826944140197</v>
      </c>
      <c r="I47" s="4">
        <f>'CV Rotina &lt;2A - residência'!P47</f>
        <v>0.83242059145673608</v>
      </c>
      <c r="J47" s="4">
        <f>'CV Rotina &lt;2A - residência'!R47</f>
        <v>0.66593647316538884</v>
      </c>
      <c r="K47" s="4">
        <f>'CV Rotina &lt;2A - residência'!T47</f>
        <v>0.89375684556407453</v>
      </c>
      <c r="L47" s="4">
        <f>'CV Rotina &lt;2A - residência'!X47</f>
        <v>0.82365826944140197</v>
      </c>
      <c r="M47" s="2">
        <f t="shared" si="0"/>
        <v>0</v>
      </c>
      <c r="N47" s="2">
        <f t="shared" si="1"/>
        <v>0</v>
      </c>
      <c r="O47" s="2">
        <f t="shared" si="2"/>
        <v>0</v>
      </c>
      <c r="P47" s="2">
        <f t="shared" si="3"/>
        <v>0</v>
      </c>
    </row>
    <row r="48" spans="1:16" x14ac:dyDescent="0.25">
      <c r="A48" s="2" t="s">
        <v>4</v>
      </c>
      <c r="B48" s="2" t="s">
        <v>52</v>
      </c>
      <c r="C48" s="4">
        <f>'CV Rotina &lt;2A - residência'!F48</f>
        <v>0.91158156911581578</v>
      </c>
      <c r="D48" s="4">
        <f>'CV Rotina &lt;2A - residência'!N48</f>
        <v>0.95641344956413465</v>
      </c>
      <c r="E48" s="4">
        <f>'CV Rotina &lt;2A - residência'!H48</f>
        <v>0.88169364881693657</v>
      </c>
      <c r="F48" s="4">
        <f>'CV Rotina &lt;2A - residência'!J48</f>
        <v>0.8891656288916564</v>
      </c>
      <c r="G48" s="4">
        <f>'CV Rotina &lt;2A - residência'!L48</f>
        <v>0.94894146948941482</v>
      </c>
      <c r="H48" s="4">
        <f>'CV Rotina &lt;2A - residência'!V48</f>
        <v>0.92652552926525544</v>
      </c>
      <c r="I48" s="4">
        <f>'CV Rotina &lt;2A - residência'!P48</f>
        <v>0.77708592777085939</v>
      </c>
      <c r="J48" s="4">
        <f>'CV Rotina &lt;2A - residência'!R48</f>
        <v>0.97882938978829404</v>
      </c>
      <c r="K48" s="4">
        <f>'CV Rotina &lt;2A - residência'!T48</f>
        <v>0.98630136986301387</v>
      </c>
      <c r="L48" s="4">
        <f>'CV Rotina &lt;2A - residência'!X48</f>
        <v>0.96388542963885449</v>
      </c>
      <c r="M48" s="2">
        <f t="shared" si="0"/>
        <v>2</v>
      </c>
      <c r="N48" s="2">
        <f t="shared" si="1"/>
        <v>3</v>
      </c>
      <c r="O48" s="2">
        <f t="shared" si="2"/>
        <v>5</v>
      </c>
      <c r="P48" s="2">
        <f t="shared" si="3"/>
        <v>0</v>
      </c>
    </row>
    <row r="49" spans="1:16" x14ac:dyDescent="0.25">
      <c r="A49" s="2" t="s">
        <v>5</v>
      </c>
      <c r="B49" s="2" t="s">
        <v>53</v>
      </c>
      <c r="C49" s="4">
        <f>'CV Rotina &lt;2A - residência'!F49</f>
        <v>0.85282795380515264</v>
      </c>
      <c r="D49" s="4">
        <f>'CV Rotina &lt;2A - residência'!N49</f>
        <v>0.78531240746224473</v>
      </c>
      <c r="E49" s="4">
        <f>'CV Rotina &lt;2A - residência'!H49</f>
        <v>0.756884809002073</v>
      </c>
      <c r="F49" s="4">
        <f>'CV Rotina &lt;2A - residência'!J49</f>
        <v>0.756884809002073</v>
      </c>
      <c r="G49" s="4">
        <f>'CV Rotina &lt;2A - residência'!L49</f>
        <v>0.81018655611489498</v>
      </c>
      <c r="H49" s="4">
        <f>'CV Rotina &lt;2A - residência'!V49</f>
        <v>0.79597275688480906</v>
      </c>
      <c r="I49" s="4">
        <f>'CV Rotina &lt;2A - residência'!P49</f>
        <v>0.74622445957950856</v>
      </c>
      <c r="J49" s="4">
        <f>'CV Rotina &lt;2A - residência'!R49</f>
        <v>0.7391175599644656</v>
      </c>
      <c r="K49" s="4">
        <f>'CV Rotina &lt;2A - residência'!T49</f>
        <v>0.83506070476754524</v>
      </c>
      <c r="L49" s="4">
        <f>'CV Rotina &lt;2A - residência'!X49</f>
        <v>0.83861415457506672</v>
      </c>
      <c r="M49" s="2">
        <f t="shared" si="0"/>
        <v>0</v>
      </c>
      <c r="N49" s="2">
        <f t="shared" si="1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4">
        <f>'CV Rotina &lt;2A - residência'!F50</f>
        <v>0.90193271295633493</v>
      </c>
      <c r="D50" s="4">
        <f>'CV Rotina &lt;2A - residência'!N50</f>
        <v>1.0221904080171795</v>
      </c>
      <c r="E50" s="4">
        <f>'CV Rotina &lt;2A - residência'!H50</f>
        <v>1.0178954903364352</v>
      </c>
      <c r="F50" s="4">
        <f>'CV Rotina &lt;2A - residência'!J50</f>
        <v>1.0136005726556907</v>
      </c>
      <c r="G50" s="4">
        <f>'CV Rotina &lt;2A - residência'!L50</f>
        <v>1.0007158196134573</v>
      </c>
      <c r="H50" s="4">
        <f>'CV Rotina &lt;2A - residência'!V50</f>
        <v>1.0522548317823908</v>
      </c>
      <c r="I50" s="4">
        <f>'CV Rotina &lt;2A - residência'!P50</f>
        <v>0.97065139584824622</v>
      </c>
      <c r="J50" s="4">
        <f>'CV Rotina &lt;2A - residência'!R50</f>
        <v>0.98353614889047958</v>
      </c>
      <c r="K50" s="4">
        <f>'CV Rotina &lt;2A - residência'!T50</f>
        <v>1.0909090909090908</v>
      </c>
      <c r="L50" s="4">
        <f>'CV Rotina &lt;2A - residência'!X50</f>
        <v>1.0651395848246241</v>
      </c>
      <c r="M50" s="2">
        <f t="shared" si="0"/>
        <v>2</v>
      </c>
      <c r="N50" s="2">
        <f t="shared" si="1"/>
        <v>8</v>
      </c>
      <c r="O50" s="2">
        <f t="shared" si="2"/>
        <v>10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4">
        <f>'CV Rotina &lt;2A - residência'!F51</f>
        <v>0.82758620689655171</v>
      </c>
      <c r="D51" s="4">
        <f>'CV Rotina &lt;2A - residência'!N51</f>
        <v>0.72727272727272729</v>
      </c>
      <c r="E51" s="4">
        <f>'CV Rotina &lt;2A - residência'!H51</f>
        <v>0.58934169278996862</v>
      </c>
      <c r="F51" s="4">
        <f>'CV Rotina &lt;2A - residência'!J51</f>
        <v>0.65203761755485889</v>
      </c>
      <c r="G51" s="4">
        <f>'CV Rotina &lt;2A - residência'!L51</f>
        <v>0.72727272727272729</v>
      </c>
      <c r="H51" s="4">
        <f>'CV Rotina &lt;2A - residência'!V51</f>
        <v>0.75235109717868343</v>
      </c>
      <c r="I51" s="4">
        <f>'CV Rotina &lt;2A - residência'!P51</f>
        <v>0.67711598746081503</v>
      </c>
      <c r="J51" s="4">
        <f>'CV Rotina &lt;2A - residência'!R51</f>
        <v>0.68965517241379315</v>
      </c>
      <c r="K51" s="4">
        <f>'CV Rotina &lt;2A - residência'!T51</f>
        <v>0.82758620689655171</v>
      </c>
      <c r="L51" s="4">
        <f>'CV Rotina &lt;2A - residência'!X51</f>
        <v>0.82758620689655171</v>
      </c>
      <c r="M51" s="2">
        <f t="shared" si="0"/>
        <v>0</v>
      </c>
      <c r="N51" s="2">
        <f t="shared" si="1"/>
        <v>0</v>
      </c>
      <c r="O51" s="2">
        <f t="shared" si="2"/>
        <v>0</v>
      </c>
      <c r="P51" s="2">
        <f t="shared" si="3"/>
        <v>0</v>
      </c>
    </row>
    <row r="52" spans="1:16" x14ac:dyDescent="0.25">
      <c r="A52" s="2" t="s">
        <v>5</v>
      </c>
      <c r="B52" s="2" t="s">
        <v>56</v>
      </c>
      <c r="C52" s="4">
        <f>'CV Rotina &lt;2A - residência'!F52</f>
        <v>1.1988636363636365</v>
      </c>
      <c r="D52" s="4">
        <f>'CV Rotina &lt;2A - residência'!N52</f>
        <v>1.2556818181818181</v>
      </c>
      <c r="E52" s="4">
        <f>'CV Rotina &lt;2A - residência'!H52</f>
        <v>1.1420454545454546</v>
      </c>
      <c r="F52" s="4">
        <f>'CV Rotina &lt;2A - residência'!J52</f>
        <v>1.1875</v>
      </c>
      <c r="G52" s="4">
        <f>'CV Rotina &lt;2A - residência'!L52</f>
        <v>1.2613636363636365</v>
      </c>
      <c r="H52" s="4">
        <f>'CV Rotina &lt;2A - residência'!V52</f>
        <v>1.1022727272727273</v>
      </c>
      <c r="I52" s="4">
        <f>'CV Rotina &lt;2A - residência'!P52</f>
        <v>1.1590909090909092</v>
      </c>
      <c r="J52" s="4">
        <f>'CV Rotina &lt;2A - residência'!R52</f>
        <v>1.1079545454545454</v>
      </c>
      <c r="K52" s="4">
        <f>'CV Rotina &lt;2A - residência'!T52</f>
        <v>1.125</v>
      </c>
      <c r="L52" s="4">
        <f>'CV Rotina &lt;2A - residência'!X52</f>
        <v>1.0795454545454546</v>
      </c>
      <c r="M52" s="2">
        <f t="shared" si="0"/>
        <v>2</v>
      </c>
      <c r="N52" s="2">
        <f t="shared" si="1"/>
        <v>8</v>
      </c>
      <c r="O52" s="2">
        <f t="shared" si="2"/>
        <v>10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4">
        <f>'CV Rotina &lt;2A - residência'!F53</f>
        <v>0.94382022471910099</v>
      </c>
      <c r="D53" s="4">
        <f>'CV Rotina &lt;2A - residência'!N53</f>
        <v>0.86414708886618985</v>
      </c>
      <c r="E53" s="4">
        <f>'CV Rotina &lt;2A - residência'!H53</f>
        <v>0.83963227783452488</v>
      </c>
      <c r="F53" s="4">
        <f>'CV Rotina &lt;2A - residência'!J53</f>
        <v>0.83350357507660866</v>
      </c>
      <c r="G53" s="4">
        <f>'CV Rotina &lt;2A - residência'!L53</f>
        <v>0.87027579162410618</v>
      </c>
      <c r="H53" s="4">
        <f>'CV Rotina &lt;2A - residência'!V53</f>
        <v>1.0173646578140958</v>
      </c>
      <c r="I53" s="4">
        <f>'CV Rotina &lt;2A - residência'!P53</f>
        <v>0.82737487231869244</v>
      </c>
      <c r="J53" s="4">
        <f>'CV Rotina &lt;2A - residência'!R53</f>
        <v>0.90704800817160358</v>
      </c>
      <c r="K53" s="4">
        <f>'CV Rotina &lt;2A - residência'!T53</f>
        <v>1.1338100102145046</v>
      </c>
      <c r="L53" s="4">
        <f>'CV Rotina &lt;2A - residência'!X53</f>
        <v>1.1399387129724208</v>
      </c>
      <c r="M53" s="2">
        <f t="shared" si="0"/>
        <v>1</v>
      </c>
      <c r="N53" s="2">
        <f t="shared" si="1"/>
        <v>3</v>
      </c>
      <c r="O53" s="2">
        <f t="shared" si="2"/>
        <v>4</v>
      </c>
      <c r="P53" s="2">
        <f t="shared" si="3"/>
        <v>1</v>
      </c>
    </row>
    <row r="54" spans="1:16" x14ac:dyDescent="0.25">
      <c r="A54" s="2" t="s">
        <v>3</v>
      </c>
      <c r="B54" s="2" t="s">
        <v>58</v>
      </c>
      <c r="C54" s="4">
        <f>'CV Rotina &lt;2A - residência'!F54</f>
        <v>0.99430950728660639</v>
      </c>
      <c r="D54" s="4">
        <f>'CV Rotina &lt;2A - residência'!N54</f>
        <v>1.0409437890353919</v>
      </c>
      <c r="E54" s="4">
        <f>'CV Rotina &lt;2A - residência'!H54</f>
        <v>0.96433032616238712</v>
      </c>
      <c r="F54" s="4">
        <f>'CV Rotina &lt;2A - residência'!J54</f>
        <v>0.96099930603747385</v>
      </c>
      <c r="G54" s="4">
        <f>'CV Rotina &lt;2A - residência'!L54</f>
        <v>1.0692574600971547</v>
      </c>
      <c r="H54" s="4">
        <f>'CV Rotina &lt;2A - residência'!V54</f>
        <v>1.0126301179736292</v>
      </c>
      <c r="I54" s="4">
        <f>'CV Rotina &lt;2A - residência'!P54</f>
        <v>1.0492713393476751</v>
      </c>
      <c r="J54" s="4">
        <f>'CV Rotina &lt;2A - residência'!R54</f>
        <v>0.86439972241498952</v>
      </c>
      <c r="K54" s="4">
        <f>'CV Rotina &lt;2A - residência'!T54</f>
        <v>0.99597501734906302</v>
      </c>
      <c r="L54" s="4">
        <f>'CV Rotina &lt;2A - residência'!X54</f>
        <v>0.96599583622484375</v>
      </c>
      <c r="M54" s="2">
        <f t="shared" si="0"/>
        <v>2</v>
      </c>
      <c r="N54" s="2">
        <f t="shared" si="1"/>
        <v>7</v>
      </c>
      <c r="O54" s="2">
        <f t="shared" si="2"/>
        <v>9</v>
      </c>
      <c r="P54" s="2">
        <f t="shared" si="3"/>
        <v>4</v>
      </c>
    </row>
    <row r="55" spans="1:16" x14ac:dyDescent="0.25">
      <c r="A55" s="2" t="s">
        <v>4</v>
      </c>
      <c r="B55" s="2" t="s">
        <v>59</v>
      </c>
      <c r="C55" s="4">
        <f>'CV Rotina &lt;2A - residência'!F55</f>
        <v>0.84363636363636363</v>
      </c>
      <c r="D55" s="4">
        <f>'CV Rotina &lt;2A - residência'!N55</f>
        <v>0.93090909090909091</v>
      </c>
      <c r="E55" s="4">
        <f>'CV Rotina &lt;2A - residência'!H55</f>
        <v>1.0036363636363637</v>
      </c>
      <c r="F55" s="4">
        <f>'CV Rotina &lt;2A - residência'!J55</f>
        <v>0.9939393939393939</v>
      </c>
      <c r="G55" s="4">
        <f>'CV Rotina &lt;2A - residência'!L55</f>
        <v>0.97939393939393937</v>
      </c>
      <c r="H55" s="4">
        <f>'CV Rotina &lt;2A - residência'!V55</f>
        <v>0.97454545454545449</v>
      </c>
      <c r="I55" s="4">
        <f>'CV Rotina &lt;2A - residência'!P55</f>
        <v>0.97454545454545449</v>
      </c>
      <c r="J55" s="4">
        <f>'CV Rotina &lt;2A - residência'!R55</f>
        <v>0.96969696969696972</v>
      </c>
      <c r="K55" s="4">
        <f>'CV Rotina &lt;2A - residência'!T55</f>
        <v>0.9551515151515152</v>
      </c>
      <c r="L55" s="4">
        <f>'CV Rotina &lt;2A - residência'!X55</f>
        <v>0.90181818181818185</v>
      </c>
      <c r="M55" s="2">
        <f t="shared" si="0"/>
        <v>1</v>
      </c>
      <c r="N55" s="2">
        <f t="shared" si="1"/>
        <v>7</v>
      </c>
      <c r="O55" s="2">
        <f t="shared" si="2"/>
        <v>8</v>
      </c>
      <c r="P55" s="2">
        <f t="shared" si="3"/>
        <v>4</v>
      </c>
    </row>
    <row r="56" spans="1:16" x14ac:dyDescent="0.25">
      <c r="A56" s="2" t="s">
        <v>3</v>
      </c>
      <c r="B56" s="2" t="s">
        <v>60</v>
      </c>
      <c r="C56" s="4">
        <f>'CV Rotina &lt;2A - residência'!F56</f>
        <v>0.80092059838895291</v>
      </c>
      <c r="D56" s="4">
        <f>'CV Rotina &lt;2A - residência'!N56</f>
        <v>0.9279631760644419</v>
      </c>
      <c r="E56" s="4">
        <f>'CV Rotina &lt;2A - residência'!H56</f>
        <v>0.86996547756041431</v>
      </c>
      <c r="F56" s="4">
        <f>'CV Rotina &lt;2A - residência'!J56</f>
        <v>0.90310701956271577</v>
      </c>
      <c r="G56" s="4">
        <f>'CV Rotina &lt;2A - residência'!L56</f>
        <v>0.95281933256616802</v>
      </c>
      <c r="H56" s="4">
        <f>'CV Rotina &lt;2A - residência'!V56</f>
        <v>0.82301495972382055</v>
      </c>
      <c r="I56" s="4">
        <f>'CV Rotina &lt;2A - residência'!P56</f>
        <v>0.88377445339470662</v>
      </c>
      <c r="J56" s="4">
        <f>'CV Rotina &lt;2A - residência'!R56</f>
        <v>0.70425776754890679</v>
      </c>
      <c r="K56" s="4">
        <f>'CV Rotina &lt;2A - residência'!T56</f>
        <v>0.86996547756041431</v>
      </c>
      <c r="L56" s="4">
        <f>'CV Rotina &lt;2A - residência'!X56</f>
        <v>0.80920598388952825</v>
      </c>
      <c r="M56" s="2">
        <f t="shared" si="0"/>
        <v>1</v>
      </c>
      <c r="N56" s="2">
        <f t="shared" si="1"/>
        <v>1</v>
      </c>
      <c r="O56" s="2">
        <f t="shared" si="2"/>
        <v>2</v>
      </c>
      <c r="P56" s="2">
        <f t="shared" si="3"/>
        <v>1</v>
      </c>
    </row>
    <row r="57" spans="1:16" x14ac:dyDescent="0.25">
      <c r="A57" s="2" t="s">
        <v>3</v>
      </c>
      <c r="B57" s="2" t="s">
        <v>61</v>
      </c>
      <c r="C57" s="4">
        <f>'CV Rotina &lt;2A - residência'!F57</f>
        <v>0.87905138339920952</v>
      </c>
      <c r="D57" s="4">
        <f>'CV Rotina &lt;2A - residência'!N57</f>
        <v>0.81581027667984185</v>
      </c>
      <c r="E57" s="4">
        <f>'CV Rotina &lt;2A - residência'!H57</f>
        <v>0.73043478260869565</v>
      </c>
      <c r="F57" s="4">
        <f>'CV Rotina &lt;2A - residência'!J57</f>
        <v>0.76521739130434785</v>
      </c>
      <c r="G57" s="4">
        <f>'CV Rotina &lt;2A - residência'!L57</f>
        <v>0.85691699604743088</v>
      </c>
      <c r="H57" s="4">
        <f>'CV Rotina &lt;2A - residência'!V57</f>
        <v>0.8</v>
      </c>
      <c r="I57" s="4">
        <f>'CV Rotina &lt;2A - residência'!P57</f>
        <v>0.75573122529644265</v>
      </c>
      <c r="J57" s="4">
        <f>'CV Rotina &lt;2A - residência'!R57</f>
        <v>0.65454545454545454</v>
      </c>
      <c r="K57" s="4">
        <f>'CV Rotina &lt;2A - residência'!T57</f>
        <v>0.89169960474308296</v>
      </c>
      <c r="L57" s="4">
        <f>'CV Rotina &lt;2A - residência'!X57</f>
        <v>0.81897233201581032</v>
      </c>
      <c r="M57" s="2">
        <f t="shared" si="0"/>
        <v>0</v>
      </c>
      <c r="N57" s="2">
        <f t="shared" si="1"/>
        <v>0</v>
      </c>
      <c r="O57" s="2">
        <f t="shared" si="2"/>
        <v>0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4">
        <f>'CV Rotina &lt;2A - residência'!F58</f>
        <v>0.80769230769230771</v>
      </c>
      <c r="D58" s="4">
        <f>'CV Rotina &lt;2A - residência'!N58</f>
        <v>0.91258741258741261</v>
      </c>
      <c r="E58" s="4">
        <f>'CV Rotina &lt;2A - residência'!H58</f>
        <v>0.91608391608391604</v>
      </c>
      <c r="F58" s="4">
        <f>'CV Rotina &lt;2A - residência'!J58</f>
        <v>0.91258741258741261</v>
      </c>
      <c r="G58" s="4">
        <f>'CV Rotina &lt;2A - residência'!L58</f>
        <v>0.97202797202797198</v>
      </c>
      <c r="H58" s="4">
        <f>'CV Rotina &lt;2A - residência'!V58</f>
        <v>0.87412587412587417</v>
      </c>
      <c r="I58" s="4">
        <f>'CV Rotina &lt;2A - residência'!P58</f>
        <v>0.88111888111888115</v>
      </c>
      <c r="J58" s="4">
        <f>'CV Rotina &lt;2A - residência'!R58</f>
        <v>0.74825174825174823</v>
      </c>
      <c r="K58" s="4">
        <f>'CV Rotina &lt;2A - residência'!T58</f>
        <v>0.89160839160839156</v>
      </c>
      <c r="L58" s="4">
        <f>'CV Rotina &lt;2A - residência'!X58</f>
        <v>0.78671328671328666</v>
      </c>
      <c r="M58" s="2">
        <f t="shared" si="0"/>
        <v>1</v>
      </c>
      <c r="N58" s="2">
        <f t="shared" si="1"/>
        <v>1</v>
      </c>
      <c r="O58" s="2">
        <f t="shared" si="2"/>
        <v>2</v>
      </c>
      <c r="P58" s="2">
        <f t="shared" si="3"/>
        <v>1</v>
      </c>
    </row>
    <row r="59" spans="1:16" x14ac:dyDescent="0.25">
      <c r="A59" s="2" t="s">
        <v>3</v>
      </c>
      <c r="B59" s="2" t="s">
        <v>63</v>
      </c>
      <c r="C59" s="4">
        <f>'CV Rotina &lt;2A - residência'!F59</f>
        <v>0.85630498533724342</v>
      </c>
      <c r="D59" s="4">
        <f>'CV Rotina &lt;2A - residência'!N59</f>
        <v>0.96187683284457481</v>
      </c>
      <c r="E59" s="4">
        <f>'CV Rotina &lt;2A - residência'!H59</f>
        <v>0.98533724340175954</v>
      </c>
      <c r="F59" s="4">
        <f>'CV Rotina &lt;2A - residência'!J59</f>
        <v>0.98533724340175954</v>
      </c>
      <c r="G59" s="4">
        <f>'CV Rotina &lt;2A - residência'!L59</f>
        <v>0.97360703812316718</v>
      </c>
      <c r="H59" s="4">
        <f>'CV Rotina &lt;2A - residência'!V59</f>
        <v>0.87976539589442815</v>
      </c>
      <c r="I59" s="4">
        <f>'CV Rotina &lt;2A - residência'!P59</f>
        <v>0.99706744868035191</v>
      </c>
      <c r="J59" s="4">
        <f>'CV Rotina &lt;2A - residência'!R59</f>
        <v>0.84457478005865105</v>
      </c>
      <c r="K59" s="4">
        <f>'CV Rotina &lt;2A - residência'!T59</f>
        <v>0.97360703812316718</v>
      </c>
      <c r="L59" s="4">
        <f>'CV Rotina &lt;2A - residência'!X59</f>
        <v>0.98533724340175954</v>
      </c>
      <c r="M59" s="2">
        <f t="shared" si="0"/>
        <v>1</v>
      </c>
      <c r="N59" s="2">
        <f t="shared" si="1"/>
        <v>6</v>
      </c>
      <c r="O59" s="2">
        <f t="shared" si="2"/>
        <v>7</v>
      </c>
      <c r="P59" s="2">
        <f t="shared" si="3"/>
        <v>3</v>
      </c>
    </row>
    <row r="60" spans="1:16" x14ac:dyDescent="0.25">
      <c r="A60" s="2" t="s">
        <v>5</v>
      </c>
      <c r="B60" s="2" t="s">
        <v>64</v>
      </c>
      <c r="C60" s="4">
        <f>'CV Rotina &lt;2A - residência'!F60</f>
        <v>0.97268248992386919</v>
      </c>
      <c r="D60" s="4">
        <f>'CV Rotina &lt;2A - residência'!N60</f>
        <v>0.99955217196596502</v>
      </c>
      <c r="E60" s="4">
        <f>'CV Rotina &lt;2A - residência'!H60</f>
        <v>0.9780564263322884</v>
      </c>
      <c r="F60" s="4">
        <f>'CV Rotina &lt;2A - residência'!J60</f>
        <v>0.9780564263322884</v>
      </c>
      <c r="G60" s="4">
        <f>'CV Rotina &lt;2A - residência'!L60</f>
        <v>1.0371697268248992</v>
      </c>
      <c r="H60" s="4">
        <f>'CV Rotina &lt;2A - residência'!V60</f>
        <v>0.84908195253022833</v>
      </c>
      <c r="I60" s="4">
        <f>'CV Rotina &lt;2A - residência'!P60</f>
        <v>1.0479175996417376</v>
      </c>
      <c r="J60" s="4">
        <f>'CV Rotina &lt;2A - residência'!R60</f>
        <v>0.83296014330497081</v>
      </c>
      <c r="K60" s="4">
        <f>'CV Rotina &lt;2A - residência'!T60</f>
        <v>0.95118674429019257</v>
      </c>
      <c r="L60" s="4">
        <f>'CV Rotina &lt;2A - residência'!X60</f>
        <v>0.91356918943125831</v>
      </c>
      <c r="M60" s="2">
        <f t="shared" si="0"/>
        <v>2</v>
      </c>
      <c r="N60" s="2">
        <f t="shared" si="1"/>
        <v>5</v>
      </c>
      <c r="O60" s="2">
        <f t="shared" si="2"/>
        <v>7</v>
      </c>
      <c r="P60" s="2">
        <f t="shared" si="3"/>
        <v>3</v>
      </c>
    </row>
    <row r="61" spans="1:16" x14ac:dyDescent="0.25">
      <c r="A61" s="2" t="s">
        <v>4</v>
      </c>
      <c r="B61" s="2" t="s">
        <v>65</v>
      </c>
      <c r="C61" s="4">
        <f>'CV Rotina &lt;2A - residência'!F61</f>
        <v>0.92104435357030523</v>
      </c>
      <c r="D61" s="4">
        <f>'CV Rotina &lt;2A - residência'!N61</f>
        <v>1.053161371500472</v>
      </c>
      <c r="E61" s="4">
        <f>'CV Rotina &lt;2A - residência'!H61</f>
        <v>0.94746775715633857</v>
      </c>
      <c r="F61" s="4">
        <f>'CV Rotina &lt;2A - residência'!J61</f>
        <v>0.95501730103806237</v>
      </c>
      <c r="G61" s="4">
        <f>'CV Rotina &lt;2A - residência'!L61</f>
        <v>1.0493865995596101</v>
      </c>
      <c r="H61" s="4">
        <f>'CV Rotina &lt;2A - residência'!V61</f>
        <v>1.0305127398553005</v>
      </c>
      <c r="I61" s="4">
        <f>'CV Rotina &lt;2A - residência'!P61</f>
        <v>1.0191884240327149</v>
      </c>
      <c r="J61" s="4">
        <f>'CV Rotina &lt;2A - residência'!R61</f>
        <v>0.99276502044668147</v>
      </c>
      <c r="K61" s="4">
        <f>'CV Rotina &lt;2A - residência'!T61</f>
        <v>1.0833595470273671</v>
      </c>
      <c r="L61" s="4">
        <f>'CV Rotina &lt;2A - residência'!X61</f>
        <v>1.0154136520918529</v>
      </c>
      <c r="M61" s="2">
        <f t="shared" si="0"/>
        <v>2</v>
      </c>
      <c r="N61" s="2">
        <f t="shared" si="1"/>
        <v>7</v>
      </c>
      <c r="O61" s="2">
        <f t="shared" si="2"/>
        <v>9</v>
      </c>
      <c r="P61" s="2">
        <f t="shared" si="3"/>
        <v>3</v>
      </c>
    </row>
    <row r="62" spans="1:16" x14ac:dyDescent="0.25">
      <c r="A62" s="2" t="s">
        <v>5</v>
      </c>
      <c r="B62" s="2" t="s">
        <v>66</v>
      </c>
      <c r="C62" s="4">
        <f>'CV Rotina &lt;2A - residência'!F62</f>
        <v>0.92163009404388718</v>
      </c>
      <c r="D62" s="4">
        <f>'CV Rotina &lt;2A - residência'!N62</f>
        <v>0.96865203761755492</v>
      </c>
      <c r="E62" s="4">
        <f>'CV Rotina &lt;2A - residência'!H62</f>
        <v>0.74294670846394983</v>
      </c>
      <c r="F62" s="4">
        <f>'CV Rotina &lt;2A - residência'!J62</f>
        <v>0.78056426332288409</v>
      </c>
      <c r="G62" s="4">
        <f>'CV Rotina &lt;2A - residência'!L62</f>
        <v>0.9780564263322884</v>
      </c>
      <c r="H62" s="4">
        <f>'CV Rotina &lt;2A - residência'!V62</f>
        <v>0.94984326018808785</v>
      </c>
      <c r="I62" s="4">
        <f>'CV Rotina &lt;2A - residência'!P62</f>
        <v>0.94043887147335425</v>
      </c>
      <c r="J62" s="4">
        <f>'CV Rotina &lt;2A - residência'!R62</f>
        <v>0.85579937304075238</v>
      </c>
      <c r="K62" s="4">
        <f>'CV Rotina &lt;2A - residência'!T62</f>
        <v>1.0815047021943573</v>
      </c>
      <c r="L62" s="4">
        <f>'CV Rotina &lt;2A - residência'!X62</f>
        <v>0.99686520376175558</v>
      </c>
      <c r="M62" s="2">
        <f t="shared" si="0"/>
        <v>2</v>
      </c>
      <c r="N62" s="2">
        <f t="shared" si="1"/>
        <v>3</v>
      </c>
      <c r="O62" s="2">
        <f t="shared" si="2"/>
        <v>5</v>
      </c>
      <c r="P62" s="2">
        <f t="shared" si="3"/>
        <v>1</v>
      </c>
    </row>
    <row r="63" spans="1:16" x14ac:dyDescent="0.25">
      <c r="A63" s="2" t="s">
        <v>2</v>
      </c>
      <c r="B63" s="2" t="s">
        <v>67</v>
      </c>
      <c r="C63" s="4">
        <f>'CV Rotina &lt;2A - residência'!F63</f>
        <v>0.91375291375291379</v>
      </c>
      <c r="D63" s="4">
        <f>'CV Rotina &lt;2A - residência'!N63</f>
        <v>0.97902097902097907</v>
      </c>
      <c r="E63" s="4">
        <f>'CV Rotina &lt;2A - residência'!H63</f>
        <v>0.96969696969696972</v>
      </c>
      <c r="F63" s="4">
        <f>'CV Rotina &lt;2A - residência'!J63</f>
        <v>0.96969696969696972</v>
      </c>
      <c r="G63" s="4">
        <f>'CV Rotina &lt;2A - residência'!L63</f>
        <v>0.97902097902097907</v>
      </c>
      <c r="H63" s="4">
        <f>'CV Rotina &lt;2A - residência'!V63</f>
        <v>0.83916083916083917</v>
      </c>
      <c r="I63" s="4">
        <f>'CV Rotina &lt;2A - residência'!P63</f>
        <v>0.91375291375291379</v>
      </c>
      <c r="J63" s="4">
        <f>'CV Rotina &lt;2A - residência'!R63</f>
        <v>0.78321678321678323</v>
      </c>
      <c r="K63" s="4">
        <f>'CV Rotina &lt;2A - residência'!T63</f>
        <v>0.93240093240093236</v>
      </c>
      <c r="L63" s="4">
        <f>'CV Rotina &lt;2A - residência'!X63</f>
        <v>0.91375291375291379</v>
      </c>
      <c r="M63" s="2">
        <f t="shared" si="0"/>
        <v>2</v>
      </c>
      <c r="N63" s="2">
        <f t="shared" si="1"/>
        <v>3</v>
      </c>
      <c r="O63" s="2">
        <f t="shared" si="2"/>
        <v>5</v>
      </c>
      <c r="P63" s="2">
        <f t="shared" si="3"/>
        <v>3</v>
      </c>
    </row>
    <row r="64" spans="1:16" x14ac:dyDescent="0.25">
      <c r="A64" s="2" t="s">
        <v>2</v>
      </c>
      <c r="B64" s="2" t="s">
        <v>68</v>
      </c>
      <c r="C64" s="4">
        <f>'CV Rotina &lt;2A - residência'!F64</f>
        <v>0.88340750158931969</v>
      </c>
      <c r="D64" s="4">
        <f>'CV Rotina &lt;2A - residência'!N64</f>
        <v>0.87577876668785748</v>
      </c>
      <c r="E64" s="4">
        <f>'CV Rotina &lt;2A - residência'!H64</f>
        <v>0.82848061029879205</v>
      </c>
      <c r="F64" s="4">
        <f>'CV Rotina &lt;2A - residência'!J64</f>
        <v>0.83610934520025415</v>
      </c>
      <c r="G64" s="4">
        <f>'CV Rotina &lt;2A - residência'!L64</f>
        <v>0.85899554990464067</v>
      </c>
      <c r="H64" s="4">
        <f>'CV Rotina &lt;2A - residência'!V64</f>
        <v>0.82695486331849954</v>
      </c>
      <c r="I64" s="4">
        <f>'CV Rotina &lt;2A - residência'!P64</f>
        <v>0.87272727272727257</v>
      </c>
      <c r="J64" s="4">
        <f>'CV Rotina &lt;2A - residência'!R64</f>
        <v>0.78118245390972652</v>
      </c>
      <c r="K64" s="4">
        <f>'CV Rotina &lt;2A - residência'!T64</f>
        <v>0.85899554990464067</v>
      </c>
      <c r="L64" s="4">
        <f>'CV Rotina &lt;2A - residência'!X64</f>
        <v>0.84831532104259366</v>
      </c>
      <c r="M64" s="2">
        <f t="shared" si="0"/>
        <v>0</v>
      </c>
      <c r="N64" s="2">
        <f t="shared" si="1"/>
        <v>0</v>
      </c>
      <c r="O64" s="2">
        <f t="shared" si="2"/>
        <v>0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4">
        <f>'CV Rotina &lt;2A - residência'!F65</f>
        <v>0.87412587412587417</v>
      </c>
      <c r="D65" s="4">
        <f>'CV Rotina &lt;2A - residência'!N65</f>
        <v>0.82167832167832167</v>
      </c>
      <c r="E65" s="4">
        <f>'CV Rotina &lt;2A - residência'!H65</f>
        <v>0.76223776223776218</v>
      </c>
      <c r="F65" s="4">
        <f>'CV Rotina &lt;2A - residência'!J65</f>
        <v>0.76573426573426573</v>
      </c>
      <c r="G65" s="4">
        <f>'CV Rotina &lt;2A - residência'!L65</f>
        <v>0.83216783216783219</v>
      </c>
      <c r="H65" s="4">
        <f>'CV Rotina &lt;2A - residência'!V65</f>
        <v>0.91258741258741261</v>
      </c>
      <c r="I65" s="4">
        <f>'CV Rotina &lt;2A - residência'!P65</f>
        <v>0.78321678321678323</v>
      </c>
      <c r="J65" s="4">
        <f>'CV Rotina &lt;2A - residência'!R65</f>
        <v>0.81818181818181823</v>
      </c>
      <c r="K65" s="4">
        <f>'CV Rotina &lt;2A - residência'!T65</f>
        <v>0.95104895104895104</v>
      </c>
      <c r="L65" s="4">
        <f>'CV Rotina &lt;2A - residência'!X65</f>
        <v>0.85314685314685312</v>
      </c>
      <c r="M65" s="2">
        <f t="shared" si="0"/>
        <v>0</v>
      </c>
      <c r="N65" s="2">
        <f t="shared" si="1"/>
        <v>1</v>
      </c>
      <c r="O65" s="2">
        <f t="shared" si="2"/>
        <v>1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4">
        <f>'CV Rotina &lt;2A - residência'!F66</f>
        <v>0.95584415584415583</v>
      </c>
      <c r="D66" s="4">
        <f>'CV Rotina &lt;2A - residência'!N66</f>
        <v>0.89350649350649347</v>
      </c>
      <c r="E66" s="4">
        <f>'CV Rotina &lt;2A - residência'!H66</f>
        <v>0.89350649350649347</v>
      </c>
      <c r="F66" s="4">
        <f>'CV Rotina &lt;2A - residência'!J66</f>
        <v>0.91428571428571426</v>
      </c>
      <c r="G66" s="4">
        <f>'CV Rotina &lt;2A - residência'!L66</f>
        <v>0.90389610389610386</v>
      </c>
      <c r="H66" s="4">
        <f>'CV Rotina &lt;2A - residência'!V66</f>
        <v>1.0389610389610389</v>
      </c>
      <c r="I66" s="4">
        <f>'CV Rotina &lt;2A - residência'!P66</f>
        <v>0.84155844155844151</v>
      </c>
      <c r="J66" s="4">
        <f>'CV Rotina &lt;2A - residência'!R66</f>
        <v>0.86233766233766229</v>
      </c>
      <c r="K66" s="4">
        <f>'CV Rotina &lt;2A - residência'!T66</f>
        <v>1.1844155844155844</v>
      </c>
      <c r="L66" s="4">
        <f>'CV Rotina &lt;2A - residência'!X66</f>
        <v>1.0805194805194804</v>
      </c>
      <c r="M66" s="2">
        <f t="shared" ref="M66:M79" si="4">COUNTIF(C66:D66,"&gt;=0,9")</f>
        <v>1</v>
      </c>
      <c r="N66" s="2">
        <f t="shared" ref="N66:N79" si="5">COUNTIFS(E66:L66,"&gt;=0,95")</f>
        <v>3</v>
      </c>
      <c r="O66" s="2">
        <f t="shared" si="2"/>
        <v>4</v>
      </c>
      <c r="P66" s="2">
        <f t="shared" si="3"/>
        <v>1</v>
      </c>
    </row>
    <row r="67" spans="1:16" x14ac:dyDescent="0.25">
      <c r="A67" s="2" t="s">
        <v>4</v>
      </c>
      <c r="B67" s="2" t="s">
        <v>71</v>
      </c>
      <c r="C67" s="4">
        <f>'CV Rotina &lt;2A - residência'!F67</f>
        <v>0.83636363636363631</v>
      </c>
      <c r="D67" s="4">
        <f>'CV Rotina &lt;2A - residência'!N67</f>
        <v>0.90069930069930071</v>
      </c>
      <c r="E67" s="4">
        <f>'CV Rotina &lt;2A - residência'!H67</f>
        <v>0.89790209790209785</v>
      </c>
      <c r="F67" s="4">
        <f>'CV Rotina &lt;2A - residência'!J67</f>
        <v>0.8895104895104895</v>
      </c>
      <c r="G67" s="4">
        <f>'CV Rotina &lt;2A - residência'!L67</f>
        <v>0.91188811188811192</v>
      </c>
      <c r="H67" s="4">
        <f>'CV Rotina &lt;2A - residência'!V67</f>
        <v>1.020979020979021</v>
      </c>
      <c r="I67" s="4">
        <f>'CV Rotina &lt;2A - residência'!P67</f>
        <v>0.86993006993006994</v>
      </c>
      <c r="J67" s="4">
        <f>'CV Rotina &lt;2A - residência'!R67</f>
        <v>0.91188811188811192</v>
      </c>
      <c r="K67" s="4">
        <f>'CV Rotina &lt;2A - residência'!T67</f>
        <v>1.0321678321678323</v>
      </c>
      <c r="L67" s="4">
        <f>'CV Rotina &lt;2A - residência'!X67</f>
        <v>1.020979020979021</v>
      </c>
      <c r="M67" s="2">
        <f t="shared" si="4"/>
        <v>1</v>
      </c>
      <c r="N67" s="2">
        <f t="shared" si="5"/>
        <v>3</v>
      </c>
      <c r="O67" s="2">
        <f t="shared" ref="O67:O79" si="6">SUM(M67:N67)</f>
        <v>4</v>
      </c>
      <c r="P67" s="2">
        <f t="shared" ref="P67:P79" si="7">COUNTIF(E67:H67,"&gt;=0,95")</f>
        <v>1</v>
      </c>
    </row>
    <row r="68" spans="1:16" x14ac:dyDescent="0.25">
      <c r="A68" s="2" t="s">
        <v>5</v>
      </c>
      <c r="B68" s="2" t="s">
        <v>72</v>
      </c>
      <c r="C68" s="4">
        <f>'CV Rotina &lt;2A - residência'!F68</f>
        <v>0.89037433155080214</v>
      </c>
      <c r="D68" s="4">
        <f>'CV Rotina &lt;2A - residência'!N68</f>
        <v>0.946524064171123</v>
      </c>
      <c r="E68" s="4">
        <f>'CV Rotina &lt;2A - residência'!H68</f>
        <v>0.84224598930481276</v>
      </c>
      <c r="F68" s="4">
        <f>'CV Rotina &lt;2A - residência'!J68</f>
        <v>0.85026737967914434</v>
      </c>
      <c r="G68" s="4">
        <f>'CV Rotina &lt;2A - residência'!L68</f>
        <v>0.9866310160427807</v>
      </c>
      <c r="H68" s="4">
        <f>'CV Rotina &lt;2A - residência'!V68</f>
        <v>0.83422459893048129</v>
      </c>
      <c r="I68" s="4">
        <f>'CV Rotina &lt;2A - residência'!P68</f>
        <v>0.92245989304812825</v>
      </c>
      <c r="J68" s="4">
        <f>'CV Rotina &lt;2A - residência'!R68</f>
        <v>0.75401069518716579</v>
      </c>
      <c r="K68" s="4">
        <f>'CV Rotina &lt;2A - residência'!T68</f>
        <v>0.6737967914438503</v>
      </c>
      <c r="L68" s="4">
        <f>'CV Rotina &lt;2A - residência'!X68</f>
        <v>0.66577540106951871</v>
      </c>
      <c r="M68" s="2">
        <f t="shared" si="4"/>
        <v>1</v>
      </c>
      <c r="N68" s="2">
        <f t="shared" si="5"/>
        <v>1</v>
      </c>
      <c r="O68" s="2">
        <f t="shared" si="6"/>
        <v>2</v>
      </c>
      <c r="P68" s="2">
        <f t="shared" si="7"/>
        <v>1</v>
      </c>
    </row>
    <row r="69" spans="1:16" x14ac:dyDescent="0.25">
      <c r="A69" s="2" t="s">
        <v>3</v>
      </c>
      <c r="B69" s="2" t="s">
        <v>73</v>
      </c>
      <c r="C69" s="4">
        <f>'CV Rotina &lt;2A - residência'!F69</f>
        <v>0.97829912023460408</v>
      </c>
      <c r="D69" s="4">
        <f>'CV Rotina &lt;2A - residência'!N69</f>
        <v>0.84105571847507332</v>
      </c>
      <c r="E69" s="4">
        <f>'CV Rotina &lt;2A - residência'!H69</f>
        <v>0.77419354838709675</v>
      </c>
      <c r="F69" s="4">
        <f>'CV Rotina &lt;2A - residência'!J69</f>
        <v>0.78592375366568912</v>
      </c>
      <c r="G69" s="4">
        <f>'CV Rotina &lt;2A - residência'!L69</f>
        <v>0.86803519061583578</v>
      </c>
      <c r="H69" s="4">
        <f>'CV Rotina &lt;2A - residência'!V69</f>
        <v>0.80469208211143695</v>
      </c>
      <c r="I69" s="4">
        <f>'CV Rotina &lt;2A - residência'!P69</f>
        <v>0.80645161290322576</v>
      </c>
      <c r="J69" s="4">
        <f>'CV Rotina &lt;2A - residência'!R69</f>
        <v>0.64222873900293254</v>
      </c>
      <c r="K69" s="4">
        <f>'CV Rotina &lt;2A - residência'!T69</f>
        <v>0.85161290322580641</v>
      </c>
      <c r="L69" s="4">
        <f>'CV Rotina &lt;2A - residência'!X69</f>
        <v>0.74134897360703811</v>
      </c>
      <c r="M69" s="2">
        <f t="shared" si="4"/>
        <v>1</v>
      </c>
      <c r="N69" s="2">
        <f t="shared" si="5"/>
        <v>0</v>
      </c>
      <c r="O69" s="2">
        <f t="shared" si="6"/>
        <v>1</v>
      </c>
      <c r="P69" s="2">
        <f t="shared" si="7"/>
        <v>0</v>
      </c>
    </row>
    <row r="70" spans="1:16" x14ac:dyDescent="0.25">
      <c r="A70" s="2" t="s">
        <v>4</v>
      </c>
      <c r="B70" s="2" t="s">
        <v>74</v>
      </c>
      <c r="C70" s="4">
        <f>'CV Rotina &lt;2A - residência'!F70</f>
        <v>0.90909090909090906</v>
      </c>
      <c r="D70" s="4">
        <f>'CV Rotina &lt;2A - residência'!N70</f>
        <v>1.0430622009569377</v>
      </c>
      <c r="E70" s="4">
        <f>'CV Rotina &lt;2A - residência'!H70</f>
        <v>0.97607655502392343</v>
      </c>
      <c r="F70" s="4">
        <f>'CV Rotina &lt;2A - residência'!J70</f>
        <v>0.96650717703349287</v>
      </c>
      <c r="G70" s="4">
        <f>'CV Rotina &lt;2A - residência'!L70</f>
        <v>1.0239234449760766</v>
      </c>
      <c r="H70" s="4">
        <f>'CV Rotina &lt;2A - residência'!V70</f>
        <v>0.92822966507177029</v>
      </c>
      <c r="I70" s="4">
        <f>'CV Rotina &lt;2A - residência'!P70</f>
        <v>0.90909090909090906</v>
      </c>
      <c r="J70" s="4">
        <f>'CV Rotina &lt;2A - residência'!R70</f>
        <v>0.85167464114832536</v>
      </c>
      <c r="K70" s="4">
        <f>'CV Rotina &lt;2A - residência'!T70</f>
        <v>1.062200956937799</v>
      </c>
      <c r="L70" s="4">
        <f>'CV Rotina &lt;2A - residência'!X70</f>
        <v>1.0430622009569377</v>
      </c>
      <c r="M70" s="2">
        <f t="shared" si="4"/>
        <v>2</v>
      </c>
      <c r="N70" s="2">
        <f t="shared" si="5"/>
        <v>5</v>
      </c>
      <c r="O70" s="2">
        <f t="shared" si="6"/>
        <v>7</v>
      </c>
      <c r="P70" s="2">
        <f t="shared" si="7"/>
        <v>3</v>
      </c>
    </row>
    <row r="71" spans="1:16" x14ac:dyDescent="0.25">
      <c r="A71" s="2" t="s">
        <v>2</v>
      </c>
      <c r="B71" s="2" t="s">
        <v>75</v>
      </c>
      <c r="C71" s="4">
        <f>'CV Rotina &lt;2A - residência'!F71</f>
        <v>0.95125626293932453</v>
      </c>
      <c r="D71" s="4">
        <f>'CV Rotina &lt;2A - residência'!N71</f>
        <v>0.88363489360659553</v>
      </c>
      <c r="E71" s="4">
        <f>'CV Rotina &lt;2A - residência'!H71</f>
        <v>0.83850497972583948</v>
      </c>
      <c r="F71" s="4">
        <f>'CV Rotina &lt;2A - residência'!J71</f>
        <v>0.85070622680109276</v>
      </c>
      <c r="G71" s="4">
        <f>'CV Rotina &lt;2A - residência'!L71</f>
        <v>0.92347270032218154</v>
      </c>
      <c r="H71" s="4">
        <f>'CV Rotina &lt;2A - residência'!V71</f>
        <v>0.8633484828067769</v>
      </c>
      <c r="I71" s="4">
        <f>'CV Rotina &lt;2A - residência'!P71</f>
        <v>0.85702735480393477</v>
      </c>
      <c r="J71" s="4">
        <f>'CV Rotina &lt;2A - residência'!R71</f>
        <v>0.6997341696169348</v>
      </c>
      <c r="K71" s="4">
        <f>'CV Rotina &lt;2A - residência'!T71</f>
        <v>0.87202165843858337</v>
      </c>
      <c r="L71" s="4">
        <f>'CV Rotina &lt;2A - residência'!X71</f>
        <v>0.69458906542857501</v>
      </c>
      <c r="M71" s="2">
        <f t="shared" si="4"/>
        <v>1</v>
      </c>
      <c r="N71" s="2">
        <f t="shared" si="5"/>
        <v>0</v>
      </c>
      <c r="O71" s="2">
        <f t="shared" si="6"/>
        <v>1</v>
      </c>
      <c r="P71" s="2">
        <f t="shared" si="7"/>
        <v>0</v>
      </c>
    </row>
    <row r="72" spans="1:16" x14ac:dyDescent="0.25">
      <c r="A72" s="2" t="s">
        <v>4</v>
      </c>
      <c r="B72" s="2" t="s">
        <v>76</v>
      </c>
      <c r="C72" s="4">
        <f>'CV Rotina &lt;2A - residência'!F72</f>
        <v>0.82717282717282725</v>
      </c>
      <c r="D72" s="4">
        <f>'CV Rotina &lt;2A - residência'!N72</f>
        <v>0.89670329670329674</v>
      </c>
      <c r="E72" s="4">
        <f>'CV Rotina &lt;2A - residência'!H72</f>
        <v>0.8247752247752248</v>
      </c>
      <c r="F72" s="4">
        <f>'CV Rotina &lt;2A - residência'!J72</f>
        <v>0.8247752247752248</v>
      </c>
      <c r="G72" s="4">
        <f>'CV Rotina &lt;2A - residência'!L72</f>
        <v>0.91348651348651355</v>
      </c>
      <c r="H72" s="4">
        <f>'CV Rotina &lt;2A - residência'!V72</f>
        <v>0.89670329670329674</v>
      </c>
      <c r="I72" s="4">
        <f>'CV Rotina &lt;2A - residência'!P72</f>
        <v>0.87992007992007992</v>
      </c>
      <c r="J72" s="4">
        <f>'CV Rotina &lt;2A - residência'!R72</f>
        <v>0.71928071928071935</v>
      </c>
      <c r="K72" s="4">
        <f>'CV Rotina &lt;2A - residência'!T72</f>
        <v>0.90869130869130876</v>
      </c>
      <c r="L72" s="4">
        <f>'CV Rotina &lt;2A - residência'!X72</f>
        <v>0.81278721278721278</v>
      </c>
      <c r="M72" s="2">
        <f t="shared" si="4"/>
        <v>0</v>
      </c>
      <c r="N72" s="2">
        <f t="shared" si="5"/>
        <v>0</v>
      </c>
      <c r="O72" s="2">
        <f t="shared" si="6"/>
        <v>0</v>
      </c>
      <c r="P72" s="2">
        <f t="shared" si="7"/>
        <v>0</v>
      </c>
    </row>
    <row r="73" spans="1:16" x14ac:dyDescent="0.25">
      <c r="A73" s="2" t="s">
        <v>5</v>
      </c>
      <c r="B73" s="2" t="s">
        <v>77</v>
      </c>
      <c r="C73" s="4">
        <f>'CV Rotina &lt;2A - residência'!F73</f>
        <v>1.0997782705099779</v>
      </c>
      <c r="D73" s="4">
        <f>'CV Rotina &lt;2A - residência'!N73</f>
        <v>1.0199556541019956</v>
      </c>
      <c r="E73" s="4">
        <f>'CV Rotina &lt;2A - residência'!H73</f>
        <v>0.98004434589800449</v>
      </c>
      <c r="F73" s="4">
        <f>'CV Rotina &lt;2A - residência'!J73</f>
        <v>0.97117516629711753</v>
      </c>
      <c r="G73" s="4">
        <f>'CV Rotina &lt;2A - residência'!L73</f>
        <v>1.0288248337028825</v>
      </c>
      <c r="H73" s="4">
        <f>'CV Rotina &lt;2A - residência'!V73</f>
        <v>0.96674057649667411</v>
      </c>
      <c r="I73" s="4">
        <f>'CV Rotina &lt;2A - residência'!P73</f>
        <v>0.99778270509977829</v>
      </c>
      <c r="J73" s="4">
        <f>'CV Rotina &lt;2A - residência'!R73</f>
        <v>0.87361419068736146</v>
      </c>
      <c r="K73" s="4">
        <f>'CV Rotina &lt;2A - residência'!T73</f>
        <v>1.0066518847006651</v>
      </c>
      <c r="L73" s="4">
        <f>'CV Rotina &lt;2A - residência'!X73</f>
        <v>0.89135254988913526</v>
      </c>
      <c r="M73" s="2">
        <f t="shared" si="4"/>
        <v>2</v>
      </c>
      <c r="N73" s="2">
        <f t="shared" si="5"/>
        <v>6</v>
      </c>
      <c r="O73" s="2">
        <f t="shared" si="6"/>
        <v>8</v>
      </c>
      <c r="P73" s="2">
        <f t="shared" si="7"/>
        <v>4</v>
      </c>
    </row>
    <row r="74" spans="1:16" x14ac:dyDescent="0.25">
      <c r="A74" s="2" t="s">
        <v>2</v>
      </c>
      <c r="B74" s="2" t="s">
        <v>78</v>
      </c>
      <c r="C74" s="4">
        <f>'CV Rotina &lt;2A - residência'!F74</f>
        <v>1.1974179666487357</v>
      </c>
      <c r="D74" s="4">
        <f>'CV Rotina &lt;2A - residência'!N74</f>
        <v>1.1360946745562128</v>
      </c>
      <c r="E74" s="4">
        <f>'CV Rotina &lt;2A - residência'!H74</f>
        <v>1.1199569661108122</v>
      </c>
      <c r="F74" s="4">
        <f>'CV Rotina &lt;2A - residência'!J74</f>
        <v>1.1199569661108122</v>
      </c>
      <c r="G74" s="4">
        <f>'CV Rotina &lt;2A - residência'!L74</f>
        <v>1.139322216245293</v>
      </c>
      <c r="H74" s="4">
        <f>'CV Rotina &lt;2A - residência'!V74</f>
        <v>1.1296395911780526</v>
      </c>
      <c r="I74" s="4">
        <f>'CV Rotina &lt;2A - residência'!P74</f>
        <v>1.1167294244217321</v>
      </c>
      <c r="J74" s="4">
        <f>'CV Rotina &lt;2A - residência'!R74</f>
        <v>1.0876815492200107</v>
      </c>
      <c r="K74" s="4">
        <f>'CV Rotina &lt;2A - residência'!T74</f>
        <v>1.1328671328671327</v>
      </c>
      <c r="L74" s="4">
        <f>'CV Rotina &lt;2A - residência'!X74</f>
        <v>1.0683162990855297</v>
      </c>
      <c r="M74" s="2">
        <f t="shared" si="4"/>
        <v>2</v>
      </c>
      <c r="N74" s="2">
        <f t="shared" si="5"/>
        <v>8</v>
      </c>
      <c r="O74" s="2">
        <f t="shared" si="6"/>
        <v>10</v>
      </c>
      <c r="P74" s="2">
        <f t="shared" si="7"/>
        <v>4</v>
      </c>
    </row>
    <row r="75" spans="1:16" x14ac:dyDescent="0.25">
      <c r="A75" s="2" t="s">
        <v>2</v>
      </c>
      <c r="B75" s="2" t="s">
        <v>79</v>
      </c>
      <c r="C75" s="4">
        <f>'CV Rotina &lt;2A - residência'!F75</f>
        <v>0.89246340140972347</v>
      </c>
      <c r="D75" s="4">
        <f>'CV Rotina &lt;2A - residência'!N75</f>
        <v>0.89896981745888305</v>
      </c>
      <c r="E75" s="4">
        <f>'CV Rotina &lt;2A - residência'!H75</f>
        <v>0.83932767034158684</v>
      </c>
      <c r="F75" s="4">
        <f>'CV Rotina &lt;2A - residência'!J75</f>
        <v>0.84474968371588655</v>
      </c>
      <c r="G75" s="4">
        <f>'CV Rotina &lt;2A - residência'!L75</f>
        <v>0.96728718597505881</v>
      </c>
      <c r="H75" s="4">
        <f>'CV Rotina &lt;2A - residência'!V75</f>
        <v>0.83499005964214712</v>
      </c>
      <c r="I75" s="4">
        <f>'CV Rotina &lt;2A - residência'!P75</f>
        <v>0.90981384420748246</v>
      </c>
      <c r="J75" s="4">
        <f>'CV Rotina &lt;2A - residência'!R75</f>
        <v>0.65389481294053864</v>
      </c>
      <c r="K75" s="4">
        <f>'CV Rotina &lt;2A - residência'!T75</f>
        <v>0.87511295861196459</v>
      </c>
      <c r="L75" s="4">
        <f>'CV Rotina &lt;2A - residência'!X75</f>
        <v>0.69076450388577626</v>
      </c>
      <c r="M75" s="2">
        <f t="shared" si="4"/>
        <v>0</v>
      </c>
      <c r="N75" s="2">
        <f t="shared" si="5"/>
        <v>1</v>
      </c>
      <c r="O75" s="2">
        <f t="shared" si="6"/>
        <v>1</v>
      </c>
      <c r="P75" s="2">
        <f t="shared" si="7"/>
        <v>1</v>
      </c>
    </row>
    <row r="76" spans="1:16" x14ac:dyDescent="0.25">
      <c r="A76" s="2" t="s">
        <v>3</v>
      </c>
      <c r="B76" s="2" t="s">
        <v>80</v>
      </c>
      <c r="C76" s="4">
        <f>'CV Rotina &lt;2A - residência'!F76</f>
        <v>1.0384615384615385</v>
      </c>
      <c r="D76" s="4">
        <f>'CV Rotina &lt;2A - residência'!N76</f>
        <v>0.98601398601398604</v>
      </c>
      <c r="E76" s="4">
        <f>'CV Rotina &lt;2A - residência'!H76</f>
        <v>0.96503496503496511</v>
      </c>
      <c r="F76" s="4">
        <f>'CV Rotina &lt;2A - residência'!J76</f>
        <v>0.97552447552447552</v>
      </c>
      <c r="G76" s="4">
        <f>'CV Rotina &lt;2A - residência'!L76</f>
        <v>1.0384615384615385</v>
      </c>
      <c r="H76" s="4">
        <f>'CV Rotina &lt;2A - residência'!V76</f>
        <v>1.06993006993007</v>
      </c>
      <c r="I76" s="4">
        <f>'CV Rotina &lt;2A - residência'!P76</f>
        <v>0.99650349650349657</v>
      </c>
      <c r="J76" s="4">
        <f>'CV Rotina &lt;2A - residência'!R76</f>
        <v>0.87062937062937062</v>
      </c>
      <c r="K76" s="4">
        <f>'CV Rotina &lt;2A - residência'!T76</f>
        <v>1.1853146853146854</v>
      </c>
      <c r="L76" s="4">
        <f>'CV Rotina &lt;2A - residência'!X76</f>
        <v>1.0804195804195804</v>
      </c>
      <c r="M76" s="2">
        <f t="shared" si="4"/>
        <v>2</v>
      </c>
      <c r="N76" s="2">
        <f t="shared" si="5"/>
        <v>7</v>
      </c>
      <c r="O76" s="2">
        <f t="shared" si="6"/>
        <v>9</v>
      </c>
      <c r="P76" s="2">
        <f t="shared" si="7"/>
        <v>4</v>
      </c>
    </row>
    <row r="77" spans="1:16" x14ac:dyDescent="0.25">
      <c r="A77" s="2" t="s">
        <v>4</v>
      </c>
      <c r="B77" s="2" t="s">
        <v>81</v>
      </c>
      <c r="C77" s="4">
        <f>'CV Rotina &lt;2A - residência'!F77</f>
        <v>0.94097371822490306</v>
      </c>
      <c r="D77" s="4">
        <f>'CV Rotina &lt;2A - residência'!N77</f>
        <v>1.044377423524343</v>
      </c>
      <c r="E77" s="4">
        <f>'CV Rotina &lt;2A - residência'!H77</f>
        <v>1.044377423524343</v>
      </c>
      <c r="F77" s="4">
        <f>'CV Rotina &lt;2A - residência'!J77</f>
        <v>1.059887979319259</v>
      </c>
      <c r="G77" s="4">
        <f>'CV Rotina &lt;2A - residência'!L77</f>
        <v>1.065058164584231</v>
      </c>
      <c r="H77" s="4">
        <f>'CV Rotina &lt;2A - residência'!V77</f>
        <v>1.111589831968979</v>
      </c>
      <c r="I77" s="4">
        <f>'CV Rotina &lt;2A - residência'!P77</f>
        <v>1.0909090909090911</v>
      </c>
      <c r="J77" s="4">
        <f>'CV Rotina &lt;2A - residência'!R77</f>
        <v>0.94097371822490306</v>
      </c>
      <c r="K77" s="4">
        <f>'CV Rotina &lt;2A - residência'!T77</f>
        <v>1.1477811288237829</v>
      </c>
      <c r="L77" s="4">
        <f>'CV Rotina &lt;2A - residência'!X77</f>
        <v>0.94614390348987509</v>
      </c>
      <c r="M77" s="2">
        <f t="shared" si="4"/>
        <v>2</v>
      </c>
      <c r="N77" s="2">
        <f t="shared" si="5"/>
        <v>6</v>
      </c>
      <c r="O77" s="2">
        <f t="shared" si="6"/>
        <v>8</v>
      </c>
      <c r="P77" s="2">
        <f t="shared" si="7"/>
        <v>4</v>
      </c>
    </row>
    <row r="78" spans="1:16" x14ac:dyDescent="0.25">
      <c r="A78" s="2" t="s">
        <v>2</v>
      </c>
      <c r="B78" s="2" t="s">
        <v>82</v>
      </c>
      <c r="C78" s="4">
        <f>'CV Rotina &lt;2A - residência'!F78</f>
        <v>0.9136018411967779</v>
      </c>
      <c r="D78" s="4">
        <f>'CV Rotina &lt;2A - residência'!N78</f>
        <v>0.78729574223245113</v>
      </c>
      <c r="E78" s="4">
        <f>'CV Rotina &lt;2A - residência'!H78</f>
        <v>0.74899884925201377</v>
      </c>
      <c r="F78" s="4">
        <f>'CV Rotina &lt;2A - residência'!J78</f>
        <v>0.75304948216340617</v>
      </c>
      <c r="G78" s="4">
        <f>'CV Rotina &lt;2A - residência'!L78</f>
        <v>0.80975834292289983</v>
      </c>
      <c r="H78" s="4">
        <f>'CV Rotina &lt;2A - residência'!V78</f>
        <v>0.76759493670886081</v>
      </c>
      <c r="I78" s="4">
        <f>'CV Rotina &lt;2A - residência'!P78</f>
        <v>0.75654775604142688</v>
      </c>
      <c r="J78" s="4">
        <f>'CV Rotina &lt;2A - residência'!R78</f>
        <v>0.66669735327963175</v>
      </c>
      <c r="K78" s="4">
        <f>'CV Rotina &lt;2A - residência'!T78</f>
        <v>0.80681242807825082</v>
      </c>
      <c r="L78" s="4">
        <f>'CV Rotina &lt;2A - residência'!X78</f>
        <v>0.65970080552359034</v>
      </c>
      <c r="M78" s="2">
        <f t="shared" si="4"/>
        <v>1</v>
      </c>
      <c r="N78" s="2">
        <f t="shared" si="5"/>
        <v>0</v>
      </c>
      <c r="O78" s="2">
        <f t="shared" si="6"/>
        <v>1</v>
      </c>
      <c r="P78" s="2">
        <f t="shared" si="7"/>
        <v>0</v>
      </c>
    </row>
    <row r="79" spans="1:16" x14ac:dyDescent="0.25">
      <c r="A79" s="2" t="s">
        <v>2</v>
      </c>
      <c r="B79" s="2" t="s">
        <v>83</v>
      </c>
      <c r="C79" s="4">
        <f>'CV Rotina &lt;2A - residência'!F79</f>
        <v>0.92977405163875892</v>
      </c>
      <c r="D79" s="4">
        <f>'CV Rotina &lt;2A - residência'!N79</f>
        <v>0.75592509846373535</v>
      </c>
      <c r="E79" s="4">
        <f>'CV Rotina &lt;2A - residência'!H79</f>
        <v>0.72966810235621993</v>
      </c>
      <c r="F79" s="4">
        <f>'CV Rotina &lt;2A - residência'!J79</f>
        <v>0.72856254462537717</v>
      </c>
      <c r="G79" s="4">
        <f>'CV Rotina &lt;2A - residência'!L79</f>
        <v>0.77223207499366608</v>
      </c>
      <c r="H79" s="4">
        <f>'CV Rotina &lt;2A - residência'!V79</f>
        <v>0.76255844484879187</v>
      </c>
      <c r="I79" s="4">
        <f>'CV Rotina &lt;2A - residência'!P79</f>
        <v>0.71225556809544643</v>
      </c>
      <c r="J79" s="4">
        <f>'CV Rotina &lt;2A - residência'!R79</f>
        <v>0.61883593983923346</v>
      </c>
      <c r="K79" s="4">
        <f>'CV Rotina &lt;2A - residência'!T79</f>
        <v>0.80622797521708078</v>
      </c>
      <c r="L79" s="4">
        <f>'CV Rotina &lt;2A - residência'!X79</f>
        <v>0.69180275007485548</v>
      </c>
      <c r="M79" s="2">
        <f t="shared" si="4"/>
        <v>1</v>
      </c>
      <c r="N79" s="2">
        <f t="shared" si="5"/>
        <v>0</v>
      </c>
      <c r="O79" s="2">
        <f t="shared" si="6"/>
        <v>1</v>
      </c>
      <c r="P79" s="2">
        <f t="shared" si="7"/>
        <v>0</v>
      </c>
    </row>
    <row r="81" spans="1:16" s="38" customFormat="1" x14ac:dyDescent="0.25">
      <c r="A81"/>
      <c r="B81" s="33" t="s">
        <v>111</v>
      </c>
      <c r="C81" s="4">
        <f>'CV Rotina &lt;2A - procedência'!F81</f>
        <v>0.74534277198211607</v>
      </c>
      <c r="D81" s="4">
        <f>'CV Rotina &lt;2A - procedência'!N81</f>
        <v>0.93237704918032771</v>
      </c>
      <c r="E81" s="4">
        <f>'CV Rotina &lt;2A - procedência'!H81</f>
        <v>0.88114754098360637</v>
      </c>
      <c r="F81" s="4">
        <f>'CV Rotina &lt;2A - procedência'!J81</f>
        <v>0.8964232488822651</v>
      </c>
      <c r="G81" s="4">
        <f>'CV Rotina &lt;2A - procedência'!L81</f>
        <v>0.95901639344262279</v>
      </c>
      <c r="H81" s="4">
        <f>'CV Rotina &lt;2A - procedência'!V81</f>
        <v>0.91635618479880765</v>
      </c>
      <c r="I81" s="4">
        <f>'CV Rotina &lt;2A - procedência'!P81</f>
        <v>0.9180327868852457</v>
      </c>
      <c r="J81" s="4">
        <f>'CV Rotina &lt;2A - procedência'!R81</f>
        <v>0.76807004470938889</v>
      </c>
      <c r="K81" s="4">
        <f>'CV Rotina &lt;2A - procedência'!T81</f>
        <v>0.93051415797317416</v>
      </c>
      <c r="L81" s="4">
        <f>'CV Rotina &lt;2A - procedência'!X81</f>
        <v>0.86363636363636354</v>
      </c>
      <c r="M81" s="2">
        <f>COUNTIF(C81:D81,"&gt;=0,9")</f>
        <v>1</v>
      </c>
      <c r="N81" s="2">
        <f>COUNTIFS(E81:L81,"&gt;=0,95")</f>
        <v>1</v>
      </c>
      <c r="O81" s="2">
        <f t="shared" ref="O81:O85" si="8">SUM(M81:N81)</f>
        <v>2</v>
      </c>
      <c r="P81" s="2">
        <f t="shared" ref="P81:P85" si="9">COUNTIF(E81:H81,"&gt;=0,95")</f>
        <v>1</v>
      </c>
    </row>
    <row r="82" spans="1:16" s="38" customFormat="1" x14ac:dyDescent="0.25">
      <c r="A82"/>
      <c r="B82" s="33" t="s">
        <v>112</v>
      </c>
      <c r="C82" s="4">
        <f>'CV Rotina &lt;2A - procedência'!F82</f>
        <v>1.1081976660423571</v>
      </c>
      <c r="D82" s="4">
        <f>'CV Rotina &lt;2A - procedência'!N82</f>
        <v>0.90859320768555751</v>
      </c>
      <c r="E82" s="4">
        <f>'CV Rotina &lt;2A - procedência'!H82</f>
        <v>0.85279826066456244</v>
      </c>
      <c r="F82" s="4">
        <f>'CV Rotina &lt;2A - procedência'!J82</f>
        <v>0.85641314455606343</v>
      </c>
      <c r="G82" s="4">
        <f>'CV Rotina &lt;2A - procedência'!L82</f>
        <v>0.91739466411703841</v>
      </c>
      <c r="H82" s="4">
        <f>'CV Rotina &lt;2A - procedência'!V82</f>
        <v>0.91645165092795122</v>
      </c>
      <c r="I82" s="4">
        <f>'CV Rotina &lt;2A - procedência'!P82</f>
        <v>0.87920262995900511</v>
      </c>
      <c r="J82" s="4">
        <f>'CV Rotina &lt;2A - procedência'!R82</f>
        <v>0.79826066456235023</v>
      </c>
      <c r="K82" s="4">
        <f>'CV Rotina &lt;2A - procedência'!T82</f>
        <v>0.92399575644064913</v>
      </c>
      <c r="L82" s="4">
        <f>'CV Rotina &lt;2A - procedência'!X82</f>
        <v>0.82403635839740152</v>
      </c>
      <c r="M82" s="2">
        <f t="shared" ref="M82:M85" si="10">COUNTIF(C82:D82,"&gt;=0,9")</f>
        <v>2</v>
      </c>
      <c r="N82" s="2">
        <f t="shared" ref="N82:N85" si="11">COUNTIFS(E82:L82,"&gt;=0,95")</f>
        <v>0</v>
      </c>
      <c r="O82" s="2">
        <f t="shared" si="8"/>
        <v>2</v>
      </c>
      <c r="P82" s="2">
        <f t="shared" si="9"/>
        <v>0</v>
      </c>
    </row>
    <row r="83" spans="1:16" s="38" customFormat="1" x14ac:dyDescent="0.25">
      <c r="A83"/>
      <c r="B83" s="33" t="s">
        <v>113</v>
      </c>
      <c r="C83" s="4">
        <f>'CV Rotina &lt;2A - procedência'!F83</f>
        <v>0.92753758766557437</v>
      </c>
      <c r="D83" s="4">
        <f>'CV Rotina &lt;2A - procedência'!N83</f>
        <v>0.86155051495759605</v>
      </c>
      <c r="E83" s="4">
        <f>'CV Rotina &lt;2A - procedência'!H83</f>
        <v>0.82415433233840163</v>
      </c>
      <c r="F83" s="4">
        <f>'CV Rotina &lt;2A - procedência'!J83</f>
        <v>0.83015315713003601</v>
      </c>
      <c r="G83" s="4">
        <f>'CV Rotina &lt;2A - procedência'!L83</f>
        <v>0.89014140504637984</v>
      </c>
      <c r="H83" s="4">
        <f>'CV Rotina &lt;2A - procedência'!V83</f>
        <v>0.83888828796697723</v>
      </c>
      <c r="I83" s="4">
        <f>'CV Rotina &lt;2A - procedência'!P83</f>
        <v>0.83783586256493614</v>
      </c>
      <c r="J83" s="4">
        <f>'CV Rotina &lt;2A - procedência'!R83</f>
        <v>0.71249199718183864</v>
      </c>
      <c r="K83" s="4">
        <f>'CV Rotina &lt;2A - procedência'!T83</f>
        <v>0.867724743982904</v>
      </c>
      <c r="L83" s="4">
        <f>'CV Rotina &lt;2A - procedência'!X83</f>
        <v>0.73645221550164153</v>
      </c>
      <c r="M83" s="2">
        <f t="shared" si="10"/>
        <v>1</v>
      </c>
      <c r="N83" s="2">
        <f t="shared" si="11"/>
        <v>0</v>
      </c>
      <c r="O83" s="2">
        <f t="shared" si="8"/>
        <v>1</v>
      </c>
      <c r="P83" s="2">
        <f t="shared" si="9"/>
        <v>0</v>
      </c>
    </row>
    <row r="84" spans="1:16" s="38" customFormat="1" x14ac:dyDescent="0.25">
      <c r="A84"/>
      <c r="B84" s="33" t="s">
        <v>114</v>
      </c>
      <c r="C84" s="4">
        <f>'CV Rotina &lt;2A - procedência'!F84</f>
        <v>0.97950579693172501</v>
      </c>
      <c r="D84" s="4">
        <f>'CV Rotina &lt;2A - procedência'!N84</f>
        <v>0.96136443483908052</v>
      </c>
      <c r="E84" s="4">
        <f>'CV Rotina &lt;2A - procedência'!H84</f>
        <v>0.92393190601411701</v>
      </c>
      <c r="F84" s="4">
        <f>'CV Rotina &lt;2A - procedência'!J84</f>
        <v>0.93121400206538973</v>
      </c>
      <c r="G84" s="4">
        <f>'CV Rotina &lt;2A - procedência'!L84</f>
        <v>0.9838495033482737</v>
      </c>
      <c r="H84" s="4">
        <f>'CV Rotina &lt;2A - procedência'!V84</f>
        <v>0.91447795675456989</v>
      </c>
      <c r="I84" s="4">
        <f>'CV Rotina &lt;2A - procedência'!P84</f>
        <v>0.94680024273653496</v>
      </c>
      <c r="J84" s="4">
        <f>'CV Rotina &lt;2A - procedência'!R84</f>
        <v>0.79885871243173034</v>
      </c>
      <c r="K84" s="4">
        <f>'CV Rotina &lt;2A - procedência'!T84</f>
        <v>0.93632424490838817</v>
      </c>
      <c r="L84" s="4">
        <f>'CV Rotina &lt;2A - procedência'!X84</f>
        <v>0.84957787264848983</v>
      </c>
      <c r="M84" s="2">
        <f t="shared" si="10"/>
        <v>2</v>
      </c>
      <c r="N84" s="2">
        <f t="shared" si="11"/>
        <v>1</v>
      </c>
      <c r="O84" s="2">
        <f t="shared" si="8"/>
        <v>3</v>
      </c>
      <c r="P84" s="2">
        <f t="shared" si="9"/>
        <v>1</v>
      </c>
    </row>
    <row r="85" spans="1:16" s="38" customFormat="1" x14ac:dyDescent="0.25">
      <c r="A85"/>
      <c r="B85" s="35" t="s">
        <v>110</v>
      </c>
      <c r="C85" s="43">
        <f>'CV Rotina &lt;2A - procedência'!F85</f>
        <v>0.93956789877297953</v>
      </c>
      <c r="D85" s="43">
        <f>'CV Rotina &lt;2A - procedência'!N85</f>
        <v>0.89194348458552297</v>
      </c>
      <c r="E85" s="43">
        <f>'CV Rotina &lt;2A - procedência'!H85</f>
        <v>0.85056080227060327</v>
      </c>
      <c r="F85" s="43">
        <f>'CV Rotina &lt;2A - procedência'!J85</f>
        <v>0.85748912464911931</v>
      </c>
      <c r="G85" s="43">
        <f>'CV Rotina &lt;2A - procedência'!L85</f>
        <v>0.91670235434658598</v>
      </c>
      <c r="H85" s="43">
        <f>'CV Rotina &lt;2A - procedência'!V85</f>
        <v>0.87011822880455225</v>
      </c>
      <c r="I85" s="43">
        <f>'CV Rotina &lt;2A - procedência'!P85</f>
        <v>0.87001419994000995</v>
      </c>
      <c r="J85" s="43">
        <f>'CV Rotina &lt;2A - procedência'!R85</f>
        <v>0.74411846807094073</v>
      </c>
      <c r="K85" s="43">
        <f>'CV Rotina &lt;2A - procedência'!T85</f>
        <v>0.89335827714329796</v>
      </c>
      <c r="L85" s="43">
        <f>'CV Rotina &lt;2A - procedência'!X85</f>
        <v>0.78067421107109847</v>
      </c>
      <c r="M85" s="2">
        <f t="shared" si="10"/>
        <v>1</v>
      </c>
      <c r="N85" s="2">
        <f t="shared" si="11"/>
        <v>0</v>
      </c>
      <c r="O85" s="2">
        <f t="shared" si="8"/>
        <v>1</v>
      </c>
      <c r="P85" s="2">
        <f t="shared" si="9"/>
        <v>0</v>
      </c>
    </row>
    <row r="88" spans="1:16" x14ac:dyDescent="0.25">
      <c r="A88" s="24" t="s">
        <v>159</v>
      </c>
      <c r="B88" s="5"/>
    </row>
    <row r="89" spans="1:16" x14ac:dyDescent="0.25">
      <c r="A89" s="24" t="s">
        <v>158</v>
      </c>
      <c r="B89" s="5"/>
    </row>
    <row r="90" spans="1:16" x14ac:dyDescent="0.25">
      <c r="A90" s="8" t="s">
        <v>160</v>
      </c>
    </row>
    <row r="91" spans="1:16" x14ac:dyDescent="0.25">
      <c r="A91" t="s">
        <v>161</v>
      </c>
    </row>
    <row r="92" spans="1:16" x14ac:dyDescent="0.25">
      <c r="A92" t="s">
        <v>88</v>
      </c>
    </row>
    <row r="93" spans="1:16" ht="17.25" x14ac:dyDescent="0.25">
      <c r="A93" s="1" t="s">
        <v>89</v>
      </c>
    </row>
    <row r="94" spans="1:16" x14ac:dyDescent="0.25">
      <c r="A94" t="s">
        <v>90</v>
      </c>
    </row>
    <row r="95" spans="1:16" x14ac:dyDescent="0.25">
      <c r="A95" t="s">
        <v>91</v>
      </c>
    </row>
  </sheetData>
  <customSheetViews>
    <customSheetView guid="{1A030D3C-92EE-4DAF-ABAC-228947DF045D}" state="hidden">
      <selection activeCell="M2" sqref="M2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  <customSheetView guid="{9EFA0E2E-4423-4194-BE85-A51AF61C76D7}" state="hidden">
      <selection activeCell="M2" sqref="M2"/>
      <pageMargins left="0.511811024" right="0.511811024" top="0.78740157499999996" bottom="0.78740157499999996" header="0.31496062000000002" footer="0.31496062000000002"/>
      <pageSetup paperSize="9" orientation="portrait" verticalDpi="0" r:id="rId2"/>
    </customSheetView>
  </customSheetViews>
  <pageMargins left="0.511811024" right="0.511811024" top="0.78740157499999996" bottom="0.78740157499999996" header="0.31496062000000002" footer="0.31496062000000002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tabColor theme="4" tint="0.39997558519241921"/>
  </sheetPr>
  <dimension ref="A1:AI99"/>
  <sheetViews>
    <sheetView showGridLines="0" workbookViewId="0">
      <pane ySplit="1" topLeftCell="A2" activePane="bottomLeft" state="frozen"/>
      <selection activeCell="Z2" sqref="Z2:Z79"/>
      <selection pane="bottomLeft" activeCell="A89" sqref="A89:L89"/>
    </sheetView>
  </sheetViews>
  <sheetFormatPr defaultRowHeight="15" x14ac:dyDescent="0.25"/>
  <cols>
    <col min="1" max="1" width="18.140625" style="49" customWidth="1"/>
    <col min="2" max="2" width="23.85546875" style="49" bestFit="1" customWidth="1"/>
    <col min="3" max="4" width="14.140625" style="9" customWidth="1"/>
    <col min="5" max="5" width="12" style="9" customWidth="1"/>
    <col min="6" max="22" width="13" style="9" customWidth="1"/>
    <col min="23" max="23" width="13.28515625" style="9" customWidth="1"/>
    <col min="24" max="24" width="10.140625" style="9" customWidth="1"/>
    <col min="25" max="25" width="9.140625" style="49"/>
    <col min="26" max="27" width="12.85546875" style="9" customWidth="1"/>
    <col min="28" max="28" width="9.140625" style="49"/>
    <col min="29" max="32" width="20.28515625" style="49" customWidth="1"/>
    <col min="33" max="33" width="9.140625" style="49"/>
    <col min="34" max="34" width="26.7109375" style="49" bestFit="1" customWidth="1"/>
    <col min="35" max="35" width="18" style="49" bestFit="1" customWidth="1"/>
    <col min="36" max="16384" width="9.140625" style="49"/>
  </cols>
  <sheetData>
    <row r="1" spans="1:35" ht="59.25" customHeight="1" x14ac:dyDescent="0.25">
      <c r="A1" s="3" t="s">
        <v>0</v>
      </c>
      <c r="B1" s="3" t="s">
        <v>1</v>
      </c>
      <c r="C1" s="32" t="s">
        <v>155</v>
      </c>
      <c r="D1" s="32" t="s">
        <v>135</v>
      </c>
      <c r="E1" s="30" t="s">
        <v>136</v>
      </c>
      <c r="F1" s="31" t="s">
        <v>137</v>
      </c>
      <c r="G1" s="30" t="s">
        <v>138</v>
      </c>
      <c r="H1" s="31" t="s">
        <v>139</v>
      </c>
      <c r="I1" s="30" t="s">
        <v>140</v>
      </c>
      <c r="J1" s="31" t="s">
        <v>141</v>
      </c>
      <c r="K1" s="30" t="s">
        <v>142</v>
      </c>
      <c r="L1" s="31" t="s">
        <v>143</v>
      </c>
      <c r="M1" s="30" t="s">
        <v>144</v>
      </c>
      <c r="N1" s="31" t="s">
        <v>145</v>
      </c>
      <c r="O1" s="30" t="s">
        <v>146</v>
      </c>
      <c r="P1" s="31" t="s">
        <v>147</v>
      </c>
      <c r="Q1" s="30" t="s">
        <v>148</v>
      </c>
      <c r="R1" s="31" t="s">
        <v>149</v>
      </c>
      <c r="S1" s="30" t="s">
        <v>150</v>
      </c>
      <c r="T1" s="31" t="s">
        <v>151</v>
      </c>
      <c r="U1" s="30" t="s">
        <v>152</v>
      </c>
      <c r="V1" s="31" t="s">
        <v>153</v>
      </c>
      <c r="W1" s="30" t="s">
        <v>175</v>
      </c>
      <c r="X1" s="31" t="s">
        <v>154</v>
      </c>
      <c r="Z1" s="30" t="s">
        <v>183</v>
      </c>
      <c r="AA1" s="72" t="s">
        <v>184</v>
      </c>
      <c r="AC1" s="45" t="s">
        <v>162</v>
      </c>
      <c r="AD1" s="45" t="s">
        <v>164</v>
      </c>
      <c r="AE1" s="46" t="s">
        <v>165</v>
      </c>
      <c r="AF1" s="46" t="s">
        <v>163</v>
      </c>
    </row>
    <row r="2" spans="1:35" ht="15" customHeight="1" x14ac:dyDescent="0.25">
      <c r="A2" s="50" t="s">
        <v>2</v>
      </c>
      <c r="B2" s="50" t="s">
        <v>6</v>
      </c>
      <c r="C2" s="34">
        <v>421</v>
      </c>
      <c r="D2" s="34">
        <f>(C2/12)*11</f>
        <v>385.91666666666669</v>
      </c>
      <c r="E2" s="33">
        <v>360</v>
      </c>
      <c r="F2" s="51">
        <f>E2/D2</f>
        <v>0.93284387821204917</v>
      </c>
      <c r="G2" s="33">
        <v>355</v>
      </c>
      <c r="H2" s="51">
        <f>G2/D2</f>
        <v>0.91988771323688179</v>
      </c>
      <c r="I2" s="33">
        <v>357</v>
      </c>
      <c r="J2" s="51">
        <f>I2/D2</f>
        <v>0.92507017922694879</v>
      </c>
      <c r="K2" s="33">
        <v>357</v>
      </c>
      <c r="L2" s="51">
        <f>K2/D2</f>
        <v>0.92507017922694879</v>
      </c>
      <c r="M2" s="33">
        <v>355</v>
      </c>
      <c r="N2" s="51">
        <f>M2/D2</f>
        <v>0.91988771323688179</v>
      </c>
      <c r="O2" s="33">
        <v>347</v>
      </c>
      <c r="P2" s="51">
        <f>O2/D2</f>
        <v>0.89915784927661413</v>
      </c>
      <c r="Q2" s="33">
        <v>345</v>
      </c>
      <c r="R2" s="51">
        <f>Q2/D2</f>
        <v>0.89397538328654713</v>
      </c>
      <c r="S2" s="33">
        <v>358</v>
      </c>
      <c r="T2" s="51">
        <f>S2/D2</f>
        <v>0.92766141222198228</v>
      </c>
      <c r="U2" s="33">
        <v>353</v>
      </c>
      <c r="V2" s="51">
        <f>U2/D2</f>
        <v>0.9147052472468149</v>
      </c>
      <c r="W2" s="33">
        <v>347</v>
      </c>
      <c r="X2" s="51">
        <f>W2/D2</f>
        <v>0.89915784927661413</v>
      </c>
      <c r="Z2" s="33">
        <v>348</v>
      </c>
      <c r="AA2" s="73">
        <f t="shared" ref="AA2:AA33" si="0">Z2/D2</f>
        <v>0.90174908227164752</v>
      </c>
      <c r="AC2" s="41">
        <f>cálculos2!O2</f>
        <v>2</v>
      </c>
      <c r="AD2" s="42">
        <f>AC2*0.1</f>
        <v>0.2</v>
      </c>
      <c r="AE2" s="41">
        <f>cálculos2!P2</f>
        <v>0</v>
      </c>
      <c r="AF2" s="42">
        <f>AE2*0.25</f>
        <v>0</v>
      </c>
      <c r="AH2" s="80" t="s">
        <v>172</v>
      </c>
      <c r="AI2" s="80"/>
    </row>
    <row r="3" spans="1:35" x14ac:dyDescent="0.25">
      <c r="A3" s="50" t="s">
        <v>3</v>
      </c>
      <c r="B3" s="50" t="s">
        <v>7</v>
      </c>
      <c r="C3" s="34">
        <v>160</v>
      </c>
      <c r="D3" s="34">
        <f t="shared" ref="D3:D66" si="1">(C3/12)*11</f>
        <v>146.66666666666669</v>
      </c>
      <c r="E3" s="33">
        <v>141</v>
      </c>
      <c r="F3" s="51">
        <f t="shared" ref="F3:F66" si="2">E3/D3</f>
        <v>0.9613636363636362</v>
      </c>
      <c r="G3" s="33">
        <v>124</v>
      </c>
      <c r="H3" s="51">
        <f t="shared" ref="H3:H66" si="3">G3/D3</f>
        <v>0.84545454545454535</v>
      </c>
      <c r="I3" s="33">
        <v>128</v>
      </c>
      <c r="J3" s="51">
        <f t="shared" ref="J3:J66" si="4">I3/D3</f>
        <v>0.87272727272727257</v>
      </c>
      <c r="K3" s="33">
        <v>149</v>
      </c>
      <c r="L3" s="51">
        <f t="shared" ref="L3:L66" si="5">K3/D3</f>
        <v>1.0159090909090909</v>
      </c>
      <c r="M3" s="33">
        <v>141</v>
      </c>
      <c r="N3" s="51">
        <f t="shared" ref="N3:N66" si="6">M3/D3</f>
        <v>0.9613636363636362</v>
      </c>
      <c r="O3" s="33">
        <v>138</v>
      </c>
      <c r="P3" s="51">
        <f t="shared" ref="P3:P66" si="7">O3/D3</f>
        <v>0.94090909090909081</v>
      </c>
      <c r="Q3" s="33">
        <v>108</v>
      </c>
      <c r="R3" s="51">
        <f t="shared" ref="R3:R66" si="8">Q3/D3</f>
        <v>0.73636363636363622</v>
      </c>
      <c r="S3" s="33">
        <v>142</v>
      </c>
      <c r="T3" s="51">
        <f t="shared" ref="T3:T66" si="9">S3/D3</f>
        <v>0.96818181818181803</v>
      </c>
      <c r="U3" s="33">
        <v>140</v>
      </c>
      <c r="V3" s="51">
        <f t="shared" ref="V3:V66" si="10">U3/D3</f>
        <v>0.95454545454545447</v>
      </c>
      <c r="W3" s="33">
        <v>134</v>
      </c>
      <c r="X3" s="51">
        <f t="shared" ref="X3:X66" si="11">W3/D3</f>
        <v>0.91363636363636347</v>
      </c>
      <c r="Z3" s="33">
        <v>122</v>
      </c>
      <c r="AA3" s="73">
        <f t="shared" si="0"/>
        <v>0.83181818181818168</v>
      </c>
      <c r="AC3" s="41">
        <f>cálculos2!O3</f>
        <v>5</v>
      </c>
      <c r="AD3" s="42">
        <f t="shared" ref="AD3:AD66" si="12">AC3*0.1</f>
        <v>0.5</v>
      </c>
      <c r="AE3" s="41">
        <f>cálculos2!P3</f>
        <v>2</v>
      </c>
      <c r="AF3" s="42">
        <f t="shared" ref="AF3:AF66" si="13">AE3*0.25</f>
        <v>0.5</v>
      </c>
      <c r="AH3" s="46" t="s">
        <v>171</v>
      </c>
      <c r="AI3" s="46" t="s">
        <v>170</v>
      </c>
    </row>
    <row r="4" spans="1:35" x14ac:dyDescent="0.25">
      <c r="A4" s="50" t="s">
        <v>4</v>
      </c>
      <c r="B4" s="50" t="s">
        <v>8</v>
      </c>
      <c r="C4" s="34">
        <v>120</v>
      </c>
      <c r="D4" s="34">
        <f t="shared" si="1"/>
        <v>110</v>
      </c>
      <c r="E4" s="33">
        <v>131</v>
      </c>
      <c r="F4" s="51">
        <f t="shared" si="2"/>
        <v>1.1909090909090909</v>
      </c>
      <c r="G4" s="33">
        <v>118</v>
      </c>
      <c r="H4" s="51">
        <f t="shared" si="3"/>
        <v>1.0727272727272728</v>
      </c>
      <c r="I4" s="33">
        <v>117</v>
      </c>
      <c r="J4" s="51">
        <f t="shared" si="4"/>
        <v>1.0636363636363637</v>
      </c>
      <c r="K4" s="33">
        <v>129</v>
      </c>
      <c r="L4" s="51">
        <f t="shared" si="5"/>
        <v>1.1727272727272726</v>
      </c>
      <c r="M4" s="33">
        <v>127</v>
      </c>
      <c r="N4" s="51">
        <f t="shared" si="6"/>
        <v>1.1545454545454545</v>
      </c>
      <c r="O4" s="33">
        <v>112</v>
      </c>
      <c r="P4" s="51">
        <f t="shared" si="7"/>
        <v>1.0181818181818181</v>
      </c>
      <c r="Q4" s="33">
        <v>102</v>
      </c>
      <c r="R4" s="51">
        <f t="shared" si="8"/>
        <v>0.92727272727272725</v>
      </c>
      <c r="S4" s="33">
        <v>124</v>
      </c>
      <c r="T4" s="51">
        <f t="shared" si="9"/>
        <v>1.1272727272727272</v>
      </c>
      <c r="U4" s="33">
        <v>136</v>
      </c>
      <c r="V4" s="51">
        <f t="shared" si="10"/>
        <v>1.2363636363636363</v>
      </c>
      <c r="W4" s="33">
        <v>119</v>
      </c>
      <c r="X4" s="51">
        <f t="shared" si="11"/>
        <v>1.0818181818181818</v>
      </c>
      <c r="Z4" s="33">
        <v>123</v>
      </c>
      <c r="AA4" s="73">
        <f t="shared" si="0"/>
        <v>1.1181818181818182</v>
      </c>
      <c r="AC4" s="41">
        <f>cálculos2!O4</f>
        <v>9</v>
      </c>
      <c r="AD4" s="42">
        <f t="shared" si="12"/>
        <v>0.9</v>
      </c>
      <c r="AE4" s="41">
        <f>cálculos2!P4</f>
        <v>4</v>
      </c>
      <c r="AF4" s="42">
        <f t="shared" si="13"/>
        <v>1</v>
      </c>
      <c r="AH4" s="42">
        <v>0</v>
      </c>
      <c r="AI4" s="33">
        <f>COUNTIF($AF$2:$AF$79,"=0")</f>
        <v>27</v>
      </c>
    </row>
    <row r="5" spans="1:35" x14ac:dyDescent="0.25">
      <c r="A5" s="50" t="s">
        <v>5</v>
      </c>
      <c r="B5" s="50" t="s">
        <v>9</v>
      </c>
      <c r="C5" s="34">
        <v>343</v>
      </c>
      <c r="D5" s="34">
        <f t="shared" si="1"/>
        <v>314.41666666666663</v>
      </c>
      <c r="E5" s="33">
        <v>295</v>
      </c>
      <c r="F5" s="51">
        <f t="shared" si="2"/>
        <v>0.93824542804134647</v>
      </c>
      <c r="G5" s="33">
        <v>265</v>
      </c>
      <c r="H5" s="51">
        <f t="shared" si="3"/>
        <v>0.84283063874900621</v>
      </c>
      <c r="I5" s="33">
        <v>278</v>
      </c>
      <c r="J5" s="51">
        <f t="shared" si="4"/>
        <v>0.8841770474423537</v>
      </c>
      <c r="K5" s="33">
        <v>297</v>
      </c>
      <c r="L5" s="51">
        <f t="shared" si="5"/>
        <v>0.94460641399416923</v>
      </c>
      <c r="M5" s="33">
        <v>296</v>
      </c>
      <c r="N5" s="51">
        <f t="shared" si="6"/>
        <v>0.94142592101775791</v>
      </c>
      <c r="O5" s="33">
        <v>281</v>
      </c>
      <c r="P5" s="51">
        <f t="shared" si="7"/>
        <v>0.89371852637158766</v>
      </c>
      <c r="Q5" s="33">
        <v>252</v>
      </c>
      <c r="R5" s="51">
        <f t="shared" si="8"/>
        <v>0.80148423005565872</v>
      </c>
      <c r="S5" s="33">
        <v>297</v>
      </c>
      <c r="T5" s="51">
        <f t="shared" si="9"/>
        <v>0.94460641399416923</v>
      </c>
      <c r="U5" s="33">
        <v>276</v>
      </c>
      <c r="V5" s="51">
        <f t="shared" si="10"/>
        <v>0.87781606148953095</v>
      </c>
      <c r="W5" s="33">
        <v>282</v>
      </c>
      <c r="X5" s="51">
        <f t="shared" si="11"/>
        <v>0.89689901934799909</v>
      </c>
      <c r="Z5" s="33">
        <v>288</v>
      </c>
      <c r="AA5" s="73">
        <f t="shared" si="0"/>
        <v>0.91598197720646712</v>
      </c>
      <c r="AC5" s="41">
        <f>cálculos2!O5</f>
        <v>2</v>
      </c>
      <c r="AD5" s="42">
        <f t="shared" si="12"/>
        <v>0.2</v>
      </c>
      <c r="AE5" s="41">
        <f>cálculos2!P5</f>
        <v>0</v>
      </c>
      <c r="AF5" s="42">
        <f t="shared" si="13"/>
        <v>0</v>
      </c>
      <c r="AH5" s="42">
        <v>0.25</v>
      </c>
      <c r="AI5" s="33">
        <f>COUNTIF($AF$2:$AF$79,"=0,25")</f>
        <v>14</v>
      </c>
    </row>
    <row r="6" spans="1:35" x14ac:dyDescent="0.25">
      <c r="A6" s="50" t="s">
        <v>5</v>
      </c>
      <c r="B6" s="50" t="s">
        <v>10</v>
      </c>
      <c r="C6" s="34">
        <v>139</v>
      </c>
      <c r="D6" s="34">
        <f t="shared" si="1"/>
        <v>127.41666666666667</v>
      </c>
      <c r="E6" s="33">
        <v>134</v>
      </c>
      <c r="F6" s="51">
        <f t="shared" si="2"/>
        <v>1.0516677567037278</v>
      </c>
      <c r="G6" s="33">
        <v>103</v>
      </c>
      <c r="H6" s="51">
        <f t="shared" si="3"/>
        <v>0.80837148463047737</v>
      </c>
      <c r="I6" s="33">
        <v>103</v>
      </c>
      <c r="J6" s="51">
        <f t="shared" si="4"/>
        <v>0.80837148463047737</v>
      </c>
      <c r="K6" s="33">
        <v>123</v>
      </c>
      <c r="L6" s="51">
        <f t="shared" si="5"/>
        <v>0.96533682145192934</v>
      </c>
      <c r="M6" s="33">
        <v>120</v>
      </c>
      <c r="N6" s="51">
        <f t="shared" si="6"/>
        <v>0.9417920209287115</v>
      </c>
      <c r="O6" s="33">
        <v>111</v>
      </c>
      <c r="P6" s="51">
        <f t="shared" si="7"/>
        <v>0.87115761935905822</v>
      </c>
      <c r="Q6" s="33">
        <v>92</v>
      </c>
      <c r="R6" s="51">
        <f t="shared" si="8"/>
        <v>0.7220405493786789</v>
      </c>
      <c r="S6" s="33">
        <v>101</v>
      </c>
      <c r="T6" s="51">
        <f t="shared" si="9"/>
        <v>0.79267495094833218</v>
      </c>
      <c r="U6" s="33">
        <v>92</v>
      </c>
      <c r="V6" s="51">
        <f t="shared" si="10"/>
        <v>0.7220405493786789</v>
      </c>
      <c r="W6" s="33">
        <v>101</v>
      </c>
      <c r="X6" s="51">
        <f t="shared" si="11"/>
        <v>0.79267495094833218</v>
      </c>
      <c r="Z6" s="33">
        <v>114</v>
      </c>
      <c r="AA6" s="73">
        <f t="shared" si="0"/>
        <v>0.89470241988227595</v>
      </c>
      <c r="AC6" s="41">
        <f>cálculos2!O6</f>
        <v>3</v>
      </c>
      <c r="AD6" s="42">
        <f t="shared" si="12"/>
        <v>0.30000000000000004</v>
      </c>
      <c r="AE6" s="41">
        <f>cálculos2!P6</f>
        <v>1</v>
      </c>
      <c r="AF6" s="42">
        <f t="shared" si="13"/>
        <v>0.25</v>
      </c>
      <c r="AH6" s="42">
        <v>0.5</v>
      </c>
      <c r="AI6" s="33">
        <f>COUNTIF($AF$2:$AF$79,"=0,5")</f>
        <v>3</v>
      </c>
    </row>
    <row r="7" spans="1:35" x14ac:dyDescent="0.25">
      <c r="A7" s="50" t="s">
        <v>4</v>
      </c>
      <c r="B7" s="50" t="s">
        <v>11</v>
      </c>
      <c r="C7" s="34">
        <v>101</v>
      </c>
      <c r="D7" s="34">
        <f t="shared" si="1"/>
        <v>92.583333333333329</v>
      </c>
      <c r="E7" s="33">
        <v>76</v>
      </c>
      <c r="F7" s="51">
        <f t="shared" si="2"/>
        <v>0.82088208820882091</v>
      </c>
      <c r="G7" s="33">
        <v>71</v>
      </c>
      <c r="H7" s="51">
        <f t="shared" si="3"/>
        <v>0.76687668766876693</v>
      </c>
      <c r="I7" s="33">
        <v>71</v>
      </c>
      <c r="J7" s="51">
        <f t="shared" si="4"/>
        <v>0.76687668766876693</v>
      </c>
      <c r="K7" s="33">
        <v>77</v>
      </c>
      <c r="L7" s="51">
        <f t="shared" si="5"/>
        <v>0.83168316831683176</v>
      </c>
      <c r="M7" s="33">
        <v>77</v>
      </c>
      <c r="N7" s="51">
        <f t="shared" si="6"/>
        <v>0.83168316831683176</v>
      </c>
      <c r="O7" s="33">
        <v>69</v>
      </c>
      <c r="P7" s="51">
        <f t="shared" si="7"/>
        <v>0.74527452745274536</v>
      </c>
      <c r="Q7" s="33">
        <v>64</v>
      </c>
      <c r="R7" s="51">
        <f t="shared" si="8"/>
        <v>0.69126912691269127</v>
      </c>
      <c r="S7" s="33">
        <v>89</v>
      </c>
      <c r="T7" s="51">
        <f t="shared" si="9"/>
        <v>0.96129612961296129</v>
      </c>
      <c r="U7" s="33">
        <v>78</v>
      </c>
      <c r="V7" s="51">
        <f t="shared" si="10"/>
        <v>0.84248424842484249</v>
      </c>
      <c r="W7" s="33">
        <v>82</v>
      </c>
      <c r="X7" s="51">
        <f t="shared" si="11"/>
        <v>0.88568856885688574</v>
      </c>
      <c r="Z7" s="33">
        <v>68</v>
      </c>
      <c r="AA7" s="73">
        <f t="shared" si="0"/>
        <v>0.73447344734473452</v>
      </c>
      <c r="AC7" s="41">
        <f>cálculos2!O7</f>
        <v>1</v>
      </c>
      <c r="AD7" s="42">
        <f t="shared" si="12"/>
        <v>0.1</v>
      </c>
      <c r="AE7" s="41">
        <f>cálculos2!P7</f>
        <v>0</v>
      </c>
      <c r="AF7" s="42">
        <f t="shared" si="13"/>
        <v>0</v>
      </c>
      <c r="AH7" s="42">
        <v>0.75</v>
      </c>
      <c r="AI7" s="33">
        <f>COUNTIF($AF$2:$AF$79,"=0,75")</f>
        <v>9</v>
      </c>
    </row>
    <row r="8" spans="1:35" x14ac:dyDescent="0.25">
      <c r="A8" s="50" t="s">
        <v>5</v>
      </c>
      <c r="B8" s="50" t="s">
        <v>12</v>
      </c>
      <c r="C8" s="34">
        <v>389</v>
      </c>
      <c r="D8" s="34">
        <f t="shared" si="1"/>
        <v>356.58333333333331</v>
      </c>
      <c r="E8" s="33">
        <v>367</v>
      </c>
      <c r="F8" s="51">
        <f t="shared" si="2"/>
        <v>1.0292124328114045</v>
      </c>
      <c r="G8" s="33">
        <v>347</v>
      </c>
      <c r="H8" s="51">
        <f t="shared" si="3"/>
        <v>0.97312456181350793</v>
      </c>
      <c r="I8" s="33">
        <v>347</v>
      </c>
      <c r="J8" s="51">
        <f t="shared" si="4"/>
        <v>0.97312456181350793</v>
      </c>
      <c r="K8" s="33">
        <v>361</v>
      </c>
      <c r="L8" s="51">
        <f t="shared" si="5"/>
        <v>1.0123860715120356</v>
      </c>
      <c r="M8" s="33">
        <v>358</v>
      </c>
      <c r="N8" s="51">
        <f t="shared" si="6"/>
        <v>1.0039728908623511</v>
      </c>
      <c r="O8" s="33">
        <v>353</v>
      </c>
      <c r="P8" s="51">
        <f t="shared" si="7"/>
        <v>0.98995092311287691</v>
      </c>
      <c r="Q8" s="33">
        <v>293</v>
      </c>
      <c r="R8" s="51">
        <f t="shared" si="8"/>
        <v>0.82168731011918672</v>
      </c>
      <c r="S8" s="33">
        <v>359</v>
      </c>
      <c r="T8" s="51">
        <f t="shared" si="9"/>
        <v>1.006777284412246</v>
      </c>
      <c r="U8" s="33">
        <v>358</v>
      </c>
      <c r="V8" s="51">
        <f t="shared" si="10"/>
        <v>1.0039728908623511</v>
      </c>
      <c r="W8" s="33">
        <v>345</v>
      </c>
      <c r="X8" s="51">
        <f t="shared" si="11"/>
        <v>0.96751577471371819</v>
      </c>
      <c r="Z8" s="33">
        <v>284</v>
      </c>
      <c r="AA8" s="73">
        <f t="shared" si="0"/>
        <v>0.7964477681701333</v>
      </c>
      <c r="AC8" s="41">
        <f>cálculos2!O8</f>
        <v>9</v>
      </c>
      <c r="AD8" s="42">
        <f t="shared" si="12"/>
        <v>0.9</v>
      </c>
      <c r="AE8" s="41">
        <f>cálculos2!P8</f>
        <v>4</v>
      </c>
      <c r="AF8" s="42">
        <f t="shared" si="13"/>
        <v>1</v>
      </c>
      <c r="AH8" s="42">
        <v>1</v>
      </c>
      <c r="AI8" s="33">
        <f>COUNTIF($AF$2:$AF$79,"=1,0")</f>
        <v>25</v>
      </c>
    </row>
    <row r="9" spans="1:35" ht="15" customHeight="1" x14ac:dyDescent="0.25">
      <c r="A9" s="50" t="s">
        <v>5</v>
      </c>
      <c r="B9" s="50" t="s">
        <v>13</v>
      </c>
      <c r="C9" s="34">
        <v>75</v>
      </c>
      <c r="D9" s="34">
        <f t="shared" si="1"/>
        <v>68.75</v>
      </c>
      <c r="E9" s="33">
        <v>70</v>
      </c>
      <c r="F9" s="51">
        <f t="shared" si="2"/>
        <v>1.0181818181818181</v>
      </c>
      <c r="G9" s="33">
        <v>56</v>
      </c>
      <c r="H9" s="51">
        <f t="shared" si="3"/>
        <v>0.81454545454545457</v>
      </c>
      <c r="I9" s="33">
        <v>57</v>
      </c>
      <c r="J9" s="51">
        <f t="shared" si="4"/>
        <v>0.8290909090909091</v>
      </c>
      <c r="K9" s="33">
        <v>67</v>
      </c>
      <c r="L9" s="51">
        <f t="shared" si="5"/>
        <v>0.97454545454545449</v>
      </c>
      <c r="M9" s="33">
        <v>67</v>
      </c>
      <c r="N9" s="51">
        <f t="shared" si="6"/>
        <v>0.97454545454545449</v>
      </c>
      <c r="O9" s="33">
        <v>58</v>
      </c>
      <c r="P9" s="51">
        <f t="shared" si="7"/>
        <v>0.84363636363636363</v>
      </c>
      <c r="Q9" s="33">
        <v>37</v>
      </c>
      <c r="R9" s="51">
        <f t="shared" si="8"/>
        <v>0.53818181818181821</v>
      </c>
      <c r="S9" s="33">
        <v>58</v>
      </c>
      <c r="T9" s="51">
        <f t="shared" si="9"/>
        <v>0.84363636363636363</v>
      </c>
      <c r="U9" s="33">
        <v>63</v>
      </c>
      <c r="V9" s="51">
        <f t="shared" si="10"/>
        <v>0.91636363636363638</v>
      </c>
      <c r="W9" s="33">
        <v>53</v>
      </c>
      <c r="X9" s="51">
        <f t="shared" si="11"/>
        <v>0.77090909090909088</v>
      </c>
      <c r="Z9" s="33">
        <v>61</v>
      </c>
      <c r="AA9" s="73">
        <f t="shared" si="0"/>
        <v>0.88727272727272732</v>
      </c>
      <c r="AC9" s="41">
        <f>cálculos2!O9</f>
        <v>3</v>
      </c>
      <c r="AD9" s="42">
        <f t="shared" si="12"/>
        <v>0.30000000000000004</v>
      </c>
      <c r="AE9" s="41">
        <f>cálculos2!P9</f>
        <v>1</v>
      </c>
      <c r="AF9" s="42">
        <f t="shared" si="13"/>
        <v>0.25</v>
      </c>
    </row>
    <row r="10" spans="1:35" x14ac:dyDescent="0.25">
      <c r="A10" s="50" t="s">
        <v>2</v>
      </c>
      <c r="B10" s="50" t="s">
        <v>14</v>
      </c>
      <c r="C10" s="34">
        <v>1449</v>
      </c>
      <c r="D10" s="34">
        <f t="shared" si="1"/>
        <v>1328.25</v>
      </c>
      <c r="E10" s="33">
        <v>1362</v>
      </c>
      <c r="F10" s="51">
        <f t="shared" si="2"/>
        <v>1.0254093732354601</v>
      </c>
      <c r="G10" s="33">
        <v>1261</v>
      </c>
      <c r="H10" s="51">
        <f t="shared" si="3"/>
        <v>0.94936947110860159</v>
      </c>
      <c r="I10" s="33">
        <v>1273</v>
      </c>
      <c r="J10" s="51">
        <f t="shared" si="4"/>
        <v>0.95840391492565402</v>
      </c>
      <c r="K10" s="33">
        <v>1377</v>
      </c>
      <c r="L10" s="51">
        <f t="shared" si="5"/>
        <v>1.0367024280067758</v>
      </c>
      <c r="M10" s="33">
        <v>1339</v>
      </c>
      <c r="N10" s="51">
        <f t="shared" si="6"/>
        <v>1.0080933559194429</v>
      </c>
      <c r="O10" s="33">
        <v>1284</v>
      </c>
      <c r="P10" s="51">
        <f t="shared" si="7"/>
        <v>0.96668548842461888</v>
      </c>
      <c r="Q10" s="33">
        <v>1111</v>
      </c>
      <c r="R10" s="51">
        <f t="shared" si="8"/>
        <v>0.83643892339544512</v>
      </c>
      <c r="S10" s="33">
        <v>1227</v>
      </c>
      <c r="T10" s="51">
        <f t="shared" si="9"/>
        <v>0.92377188029361945</v>
      </c>
      <c r="U10" s="33">
        <v>1263</v>
      </c>
      <c r="V10" s="51">
        <f t="shared" si="10"/>
        <v>0.95087521174477696</v>
      </c>
      <c r="W10" s="33">
        <v>1084</v>
      </c>
      <c r="X10" s="51">
        <f t="shared" si="11"/>
        <v>0.81611142480707699</v>
      </c>
      <c r="Z10" s="33">
        <v>1287</v>
      </c>
      <c r="AA10" s="73">
        <f t="shared" si="0"/>
        <v>0.96894409937888204</v>
      </c>
      <c r="AC10" s="41">
        <f>cálculos2!O10</f>
        <v>6</v>
      </c>
      <c r="AD10" s="42">
        <f t="shared" si="12"/>
        <v>0.60000000000000009</v>
      </c>
      <c r="AE10" s="41">
        <f>cálculos2!P10</f>
        <v>3</v>
      </c>
      <c r="AF10" s="42">
        <f t="shared" si="13"/>
        <v>0.75</v>
      </c>
    </row>
    <row r="11" spans="1:35" x14ac:dyDescent="0.25">
      <c r="A11" s="50" t="s">
        <v>5</v>
      </c>
      <c r="B11" s="50" t="s">
        <v>15</v>
      </c>
      <c r="C11" s="34">
        <v>145</v>
      </c>
      <c r="D11" s="34">
        <f t="shared" si="1"/>
        <v>132.91666666666669</v>
      </c>
      <c r="E11" s="33">
        <v>116</v>
      </c>
      <c r="F11" s="51">
        <f t="shared" si="2"/>
        <v>0.87272727272727257</v>
      </c>
      <c r="G11" s="33">
        <v>127</v>
      </c>
      <c r="H11" s="51">
        <f t="shared" si="3"/>
        <v>0.9554858934169278</v>
      </c>
      <c r="I11" s="33">
        <v>128</v>
      </c>
      <c r="J11" s="51">
        <f t="shared" si="4"/>
        <v>0.96300940438871463</v>
      </c>
      <c r="K11" s="33">
        <v>133</v>
      </c>
      <c r="L11" s="51">
        <f t="shared" si="5"/>
        <v>1.0006269592476487</v>
      </c>
      <c r="M11" s="33">
        <v>130</v>
      </c>
      <c r="N11" s="51">
        <f t="shared" si="6"/>
        <v>0.97805642633228829</v>
      </c>
      <c r="O11" s="33">
        <v>125</v>
      </c>
      <c r="P11" s="51">
        <f t="shared" si="7"/>
        <v>0.94043887147335414</v>
      </c>
      <c r="Q11" s="33">
        <v>109</v>
      </c>
      <c r="R11" s="51">
        <f t="shared" si="8"/>
        <v>0.82006269592476477</v>
      </c>
      <c r="S11" s="33">
        <v>116</v>
      </c>
      <c r="T11" s="51">
        <f t="shared" si="9"/>
        <v>0.87272727272727257</v>
      </c>
      <c r="U11" s="33">
        <v>120</v>
      </c>
      <c r="V11" s="51">
        <f t="shared" si="10"/>
        <v>0.90282131661441989</v>
      </c>
      <c r="W11" s="33">
        <v>117</v>
      </c>
      <c r="X11" s="51">
        <f t="shared" si="11"/>
        <v>0.8802507836990594</v>
      </c>
      <c r="Z11" s="33">
        <v>115</v>
      </c>
      <c r="AA11" s="73">
        <f t="shared" si="0"/>
        <v>0.86520376175548575</v>
      </c>
      <c r="AC11" s="41">
        <f>cálculos2!O11</f>
        <v>4</v>
      </c>
      <c r="AD11" s="42">
        <f t="shared" si="12"/>
        <v>0.4</v>
      </c>
      <c r="AE11" s="41">
        <f>cálculos2!P11</f>
        <v>3</v>
      </c>
      <c r="AF11" s="42">
        <f t="shared" si="13"/>
        <v>0.75</v>
      </c>
      <c r="AH11" s="81" t="s">
        <v>173</v>
      </c>
      <c r="AI11" s="81"/>
    </row>
    <row r="12" spans="1:35" x14ac:dyDescent="0.25">
      <c r="A12" s="50" t="s">
        <v>4</v>
      </c>
      <c r="B12" s="50" t="s">
        <v>16</v>
      </c>
      <c r="C12" s="34">
        <v>380</v>
      </c>
      <c r="D12" s="34">
        <f t="shared" si="1"/>
        <v>348.33333333333337</v>
      </c>
      <c r="E12" s="33">
        <v>285</v>
      </c>
      <c r="F12" s="51">
        <f t="shared" si="2"/>
        <v>0.81818181818181812</v>
      </c>
      <c r="G12" s="33">
        <v>289</v>
      </c>
      <c r="H12" s="51">
        <f t="shared" si="3"/>
        <v>0.82966507177033488</v>
      </c>
      <c r="I12" s="33">
        <v>290</v>
      </c>
      <c r="J12" s="51">
        <f t="shared" si="4"/>
        <v>0.83253588516746402</v>
      </c>
      <c r="K12" s="33">
        <v>330</v>
      </c>
      <c r="L12" s="51">
        <f t="shared" si="5"/>
        <v>0.94736842105263153</v>
      </c>
      <c r="M12" s="33">
        <v>317</v>
      </c>
      <c r="N12" s="51">
        <f t="shared" si="6"/>
        <v>0.91004784688995211</v>
      </c>
      <c r="O12" s="33">
        <v>309</v>
      </c>
      <c r="P12" s="51">
        <f t="shared" si="7"/>
        <v>0.88708133971291858</v>
      </c>
      <c r="Q12" s="33">
        <v>310</v>
      </c>
      <c r="R12" s="51">
        <f t="shared" si="8"/>
        <v>0.88995215311004772</v>
      </c>
      <c r="S12" s="33">
        <v>341</v>
      </c>
      <c r="T12" s="51">
        <f t="shared" si="9"/>
        <v>0.97894736842105257</v>
      </c>
      <c r="U12" s="33">
        <v>329</v>
      </c>
      <c r="V12" s="51">
        <f t="shared" si="10"/>
        <v>0.94449760765550228</v>
      </c>
      <c r="W12" s="33">
        <v>313</v>
      </c>
      <c r="X12" s="51">
        <f t="shared" si="11"/>
        <v>0.89856459330143534</v>
      </c>
      <c r="Z12" s="33">
        <v>181</v>
      </c>
      <c r="AA12" s="73">
        <f t="shared" si="0"/>
        <v>0.51961722488038276</v>
      </c>
      <c r="AC12" s="41">
        <f>cálculos2!O12</f>
        <v>2</v>
      </c>
      <c r="AD12" s="42">
        <f t="shared" si="12"/>
        <v>0.2</v>
      </c>
      <c r="AE12" s="41">
        <f>cálculos2!P12</f>
        <v>0</v>
      </c>
      <c r="AF12" s="42">
        <f t="shared" si="13"/>
        <v>0</v>
      </c>
      <c r="AH12" s="45" t="s">
        <v>171</v>
      </c>
      <c r="AI12" s="45" t="s">
        <v>170</v>
      </c>
    </row>
    <row r="13" spans="1:35" x14ac:dyDescent="0.25">
      <c r="A13" s="50" t="s">
        <v>3</v>
      </c>
      <c r="B13" s="50" t="s">
        <v>17</v>
      </c>
      <c r="C13" s="34">
        <v>633</v>
      </c>
      <c r="D13" s="34">
        <f t="shared" si="1"/>
        <v>580.25</v>
      </c>
      <c r="E13" s="33">
        <v>450</v>
      </c>
      <c r="F13" s="51">
        <f t="shared" si="2"/>
        <v>0.77552778974579928</v>
      </c>
      <c r="G13" s="33">
        <v>468</v>
      </c>
      <c r="H13" s="51">
        <f t="shared" si="3"/>
        <v>0.80654890133563117</v>
      </c>
      <c r="I13" s="33">
        <v>480</v>
      </c>
      <c r="J13" s="51">
        <f t="shared" si="4"/>
        <v>0.82722964239551922</v>
      </c>
      <c r="K13" s="33">
        <v>491</v>
      </c>
      <c r="L13" s="51">
        <f t="shared" si="5"/>
        <v>0.84618698836708317</v>
      </c>
      <c r="M13" s="33">
        <v>480</v>
      </c>
      <c r="N13" s="51">
        <f t="shared" si="6"/>
        <v>0.82722964239551922</v>
      </c>
      <c r="O13" s="33">
        <v>498</v>
      </c>
      <c r="P13" s="51">
        <f t="shared" si="7"/>
        <v>0.85825075398535111</v>
      </c>
      <c r="Q13" s="33">
        <v>429</v>
      </c>
      <c r="R13" s="51">
        <f t="shared" si="8"/>
        <v>0.73933649289099523</v>
      </c>
      <c r="S13" s="33">
        <v>444</v>
      </c>
      <c r="T13" s="51">
        <f t="shared" si="9"/>
        <v>0.7651874192158552</v>
      </c>
      <c r="U13" s="33">
        <v>472</v>
      </c>
      <c r="V13" s="51">
        <f t="shared" si="10"/>
        <v>0.81344248168892719</v>
      </c>
      <c r="W13" s="33">
        <v>403</v>
      </c>
      <c r="X13" s="51">
        <f t="shared" si="11"/>
        <v>0.69452822059457131</v>
      </c>
      <c r="Z13" s="33">
        <v>420</v>
      </c>
      <c r="AA13" s="73">
        <f t="shared" si="0"/>
        <v>0.72382593709607923</v>
      </c>
      <c r="AC13" s="41">
        <f>cálculos2!O13</f>
        <v>0</v>
      </c>
      <c r="AD13" s="42">
        <f t="shared" si="12"/>
        <v>0</v>
      </c>
      <c r="AE13" s="41">
        <f>cálculos2!P13</f>
        <v>0</v>
      </c>
      <c r="AF13" s="42">
        <f t="shared" si="13"/>
        <v>0</v>
      </c>
      <c r="AH13" s="55">
        <v>0</v>
      </c>
      <c r="AI13" s="33">
        <f>COUNTIF($AD$2:$AD$79,"=0")</f>
        <v>10</v>
      </c>
    </row>
    <row r="14" spans="1:35" x14ac:dyDescent="0.25">
      <c r="A14" s="50" t="s">
        <v>3</v>
      </c>
      <c r="B14" s="50" t="s">
        <v>18</v>
      </c>
      <c r="C14" s="34">
        <v>166</v>
      </c>
      <c r="D14" s="34">
        <f t="shared" si="1"/>
        <v>152.16666666666669</v>
      </c>
      <c r="E14" s="33">
        <v>185</v>
      </c>
      <c r="F14" s="51">
        <f t="shared" si="2"/>
        <v>1.2157721796276011</v>
      </c>
      <c r="G14" s="33">
        <v>182</v>
      </c>
      <c r="H14" s="51">
        <f t="shared" si="3"/>
        <v>1.1960569550930995</v>
      </c>
      <c r="I14" s="33">
        <v>189</v>
      </c>
      <c r="J14" s="51">
        <f t="shared" si="4"/>
        <v>1.2420591456736034</v>
      </c>
      <c r="K14" s="33">
        <v>186</v>
      </c>
      <c r="L14" s="51">
        <f t="shared" si="5"/>
        <v>1.2223439211391016</v>
      </c>
      <c r="M14" s="33">
        <v>191</v>
      </c>
      <c r="N14" s="51">
        <f t="shared" si="6"/>
        <v>1.2552026286966045</v>
      </c>
      <c r="O14" s="33">
        <v>176</v>
      </c>
      <c r="P14" s="51">
        <f t="shared" si="7"/>
        <v>1.1566265060240963</v>
      </c>
      <c r="Q14" s="33">
        <v>159</v>
      </c>
      <c r="R14" s="51">
        <f t="shared" si="8"/>
        <v>1.0449069003285869</v>
      </c>
      <c r="S14" s="33">
        <v>164</v>
      </c>
      <c r="T14" s="51">
        <f t="shared" si="9"/>
        <v>1.0777656078860898</v>
      </c>
      <c r="U14" s="33">
        <v>176</v>
      </c>
      <c r="V14" s="51">
        <f t="shared" si="10"/>
        <v>1.1566265060240963</v>
      </c>
      <c r="W14" s="33">
        <v>148</v>
      </c>
      <c r="X14" s="51">
        <f t="shared" si="11"/>
        <v>0.97261774370208098</v>
      </c>
      <c r="Z14" s="33">
        <v>130</v>
      </c>
      <c r="AA14" s="73">
        <f t="shared" si="0"/>
        <v>0.85432639649507114</v>
      </c>
      <c r="AC14" s="41">
        <f>cálculos2!O14</f>
        <v>10</v>
      </c>
      <c r="AD14" s="42">
        <f t="shared" si="12"/>
        <v>1</v>
      </c>
      <c r="AE14" s="41">
        <f>cálculos2!P14</f>
        <v>4</v>
      </c>
      <c r="AF14" s="42">
        <f t="shared" si="13"/>
        <v>1</v>
      </c>
      <c r="AH14" s="55">
        <v>0.1</v>
      </c>
      <c r="AI14" s="33">
        <f>COUNTIF($AD$2:$AD$79,"=0,1")</f>
        <v>11</v>
      </c>
    </row>
    <row r="15" spans="1:35" x14ac:dyDescent="0.25">
      <c r="A15" s="50" t="s">
        <v>5</v>
      </c>
      <c r="B15" s="50" t="s">
        <v>19</v>
      </c>
      <c r="C15" s="34">
        <v>109</v>
      </c>
      <c r="D15" s="34">
        <f t="shared" si="1"/>
        <v>99.916666666666671</v>
      </c>
      <c r="E15" s="33">
        <v>104</v>
      </c>
      <c r="F15" s="51">
        <f t="shared" si="2"/>
        <v>1.0408673894912426</v>
      </c>
      <c r="G15" s="33">
        <v>72</v>
      </c>
      <c r="H15" s="51">
        <f t="shared" si="3"/>
        <v>0.72060050041701418</v>
      </c>
      <c r="I15" s="33">
        <v>72</v>
      </c>
      <c r="J15" s="51">
        <f t="shared" si="4"/>
        <v>0.72060050041701418</v>
      </c>
      <c r="K15" s="33">
        <v>96</v>
      </c>
      <c r="L15" s="51">
        <f t="shared" si="5"/>
        <v>0.96080066722268553</v>
      </c>
      <c r="M15" s="33">
        <v>89</v>
      </c>
      <c r="N15" s="51">
        <f t="shared" si="6"/>
        <v>0.89074228523769805</v>
      </c>
      <c r="O15" s="33">
        <v>98</v>
      </c>
      <c r="P15" s="51">
        <f t="shared" si="7"/>
        <v>0.98081734778982477</v>
      </c>
      <c r="Q15" s="33">
        <v>52</v>
      </c>
      <c r="R15" s="51">
        <f t="shared" si="8"/>
        <v>0.52043369474562129</v>
      </c>
      <c r="S15" s="33">
        <v>62</v>
      </c>
      <c r="T15" s="51">
        <f t="shared" si="9"/>
        <v>0.62051709758131779</v>
      </c>
      <c r="U15" s="33">
        <v>60</v>
      </c>
      <c r="V15" s="51">
        <f t="shared" si="10"/>
        <v>0.60050041701417844</v>
      </c>
      <c r="W15" s="33">
        <v>51</v>
      </c>
      <c r="X15" s="51">
        <f t="shared" si="11"/>
        <v>0.51042535446205173</v>
      </c>
      <c r="Z15" s="33">
        <v>96</v>
      </c>
      <c r="AA15" s="73">
        <f t="shared" si="0"/>
        <v>0.96080066722268553</v>
      </c>
      <c r="AC15" s="41">
        <f>cálculos2!O15</f>
        <v>3</v>
      </c>
      <c r="AD15" s="42">
        <f t="shared" si="12"/>
        <v>0.30000000000000004</v>
      </c>
      <c r="AE15" s="41">
        <f>cálculos2!P15</f>
        <v>1</v>
      </c>
      <c r="AF15" s="42">
        <f t="shared" si="13"/>
        <v>0.25</v>
      </c>
      <c r="AH15" s="55">
        <v>0.2</v>
      </c>
      <c r="AI15" s="33">
        <f>COUNTIF($AD$2:$AD$79,"=0,2")</f>
        <v>10</v>
      </c>
    </row>
    <row r="16" spans="1:35" x14ac:dyDescent="0.25">
      <c r="A16" s="50" t="s">
        <v>2</v>
      </c>
      <c r="B16" s="50" t="s">
        <v>20</v>
      </c>
      <c r="C16" s="34">
        <v>203</v>
      </c>
      <c r="D16" s="34">
        <f t="shared" si="1"/>
        <v>186.08333333333334</v>
      </c>
      <c r="E16" s="33">
        <v>145</v>
      </c>
      <c r="F16" s="51">
        <f t="shared" si="2"/>
        <v>0.77922077922077915</v>
      </c>
      <c r="G16" s="33">
        <v>193</v>
      </c>
      <c r="H16" s="51">
        <f t="shared" si="3"/>
        <v>1.0371697268248992</v>
      </c>
      <c r="I16" s="33">
        <v>191</v>
      </c>
      <c r="J16" s="51">
        <f t="shared" si="4"/>
        <v>1.026421854008061</v>
      </c>
      <c r="K16" s="33">
        <v>192</v>
      </c>
      <c r="L16" s="51">
        <f t="shared" si="5"/>
        <v>1.0317957904164801</v>
      </c>
      <c r="M16" s="33">
        <v>185</v>
      </c>
      <c r="N16" s="51">
        <f t="shared" si="6"/>
        <v>0.99417823555754581</v>
      </c>
      <c r="O16" s="33">
        <v>184</v>
      </c>
      <c r="P16" s="51">
        <f t="shared" si="7"/>
        <v>0.98880429914912671</v>
      </c>
      <c r="Q16" s="33">
        <v>180</v>
      </c>
      <c r="R16" s="51">
        <f t="shared" si="8"/>
        <v>0.96730855351544998</v>
      </c>
      <c r="S16" s="33">
        <v>197</v>
      </c>
      <c r="T16" s="51">
        <f t="shared" si="9"/>
        <v>1.0586654724585758</v>
      </c>
      <c r="U16" s="33">
        <v>208</v>
      </c>
      <c r="V16" s="51">
        <f t="shared" si="10"/>
        <v>1.1177787729511868</v>
      </c>
      <c r="W16" s="33">
        <v>185</v>
      </c>
      <c r="X16" s="51">
        <f t="shared" si="11"/>
        <v>0.99417823555754581</v>
      </c>
      <c r="Z16" s="33">
        <v>32</v>
      </c>
      <c r="AA16" s="73">
        <f t="shared" si="0"/>
        <v>0.17196596506941333</v>
      </c>
      <c r="AC16" s="41">
        <f>cálculos2!O16</f>
        <v>9</v>
      </c>
      <c r="AD16" s="42">
        <f t="shared" si="12"/>
        <v>0.9</v>
      </c>
      <c r="AE16" s="41">
        <f>cálculos2!P16</f>
        <v>4</v>
      </c>
      <c r="AF16" s="42">
        <f t="shared" si="13"/>
        <v>1</v>
      </c>
      <c r="AH16" s="55">
        <v>0.3</v>
      </c>
      <c r="AI16" s="33">
        <f>COUNTIF($AD$2:$AD$79,"=0,3")</f>
        <v>5</v>
      </c>
    </row>
    <row r="17" spans="1:35" x14ac:dyDescent="0.25">
      <c r="A17" s="50" t="s">
        <v>5</v>
      </c>
      <c r="B17" s="50" t="s">
        <v>21</v>
      </c>
      <c r="C17" s="34">
        <v>2550</v>
      </c>
      <c r="D17" s="34">
        <f t="shared" si="1"/>
        <v>2337.5</v>
      </c>
      <c r="E17" s="33">
        <v>2402</v>
      </c>
      <c r="F17" s="51">
        <f t="shared" si="2"/>
        <v>1.0275935828877005</v>
      </c>
      <c r="G17" s="33">
        <v>2093</v>
      </c>
      <c r="H17" s="51">
        <f t="shared" si="3"/>
        <v>0.89540106951871656</v>
      </c>
      <c r="I17" s="33">
        <v>2101</v>
      </c>
      <c r="J17" s="51">
        <f t="shared" si="4"/>
        <v>0.89882352941176469</v>
      </c>
      <c r="K17" s="33">
        <v>2178</v>
      </c>
      <c r="L17" s="51">
        <f t="shared" si="5"/>
        <v>0.93176470588235294</v>
      </c>
      <c r="M17" s="33">
        <v>2113</v>
      </c>
      <c r="N17" s="51">
        <f t="shared" si="6"/>
        <v>0.90395721925133687</v>
      </c>
      <c r="O17" s="33">
        <v>2136</v>
      </c>
      <c r="P17" s="51">
        <f t="shared" si="7"/>
        <v>0.91379679144385029</v>
      </c>
      <c r="Q17" s="33">
        <v>1711</v>
      </c>
      <c r="R17" s="51">
        <f t="shared" si="8"/>
        <v>0.73197860962566841</v>
      </c>
      <c r="S17" s="33">
        <v>2106</v>
      </c>
      <c r="T17" s="51">
        <f t="shared" si="9"/>
        <v>0.90096256684491982</v>
      </c>
      <c r="U17" s="33">
        <v>2041</v>
      </c>
      <c r="V17" s="51">
        <f t="shared" si="10"/>
        <v>0.87315508021390376</v>
      </c>
      <c r="W17" s="33">
        <v>1761</v>
      </c>
      <c r="X17" s="51">
        <f t="shared" si="11"/>
        <v>0.7533689839572193</v>
      </c>
      <c r="Z17" s="33">
        <v>2335</v>
      </c>
      <c r="AA17" s="73">
        <f t="shared" si="0"/>
        <v>0.99893048128342243</v>
      </c>
      <c r="AC17" s="41">
        <f>cálculos2!O17</f>
        <v>2</v>
      </c>
      <c r="AD17" s="42">
        <f t="shared" si="12"/>
        <v>0.2</v>
      </c>
      <c r="AE17" s="41">
        <f>cálculos2!P17</f>
        <v>0</v>
      </c>
      <c r="AF17" s="42">
        <f t="shared" si="13"/>
        <v>0</v>
      </c>
      <c r="AH17" s="55">
        <v>0.4</v>
      </c>
      <c r="AI17" s="33">
        <f>COUNTIF($AD$2:$AD$79,"=0,4")</f>
        <v>4</v>
      </c>
    </row>
    <row r="18" spans="1:35" x14ac:dyDescent="0.25">
      <c r="A18" s="50" t="s">
        <v>2</v>
      </c>
      <c r="B18" s="50" t="s">
        <v>22</v>
      </c>
      <c r="C18" s="34">
        <v>5265</v>
      </c>
      <c r="D18" s="34">
        <f t="shared" si="1"/>
        <v>4826.25</v>
      </c>
      <c r="E18" s="33">
        <v>4141</v>
      </c>
      <c r="F18" s="51">
        <f t="shared" si="2"/>
        <v>0.85801605801605807</v>
      </c>
      <c r="G18" s="33">
        <v>3950</v>
      </c>
      <c r="H18" s="51">
        <f t="shared" si="3"/>
        <v>0.8184408184408184</v>
      </c>
      <c r="I18" s="33">
        <v>3987</v>
      </c>
      <c r="J18" s="51">
        <f t="shared" si="4"/>
        <v>0.82610722610722609</v>
      </c>
      <c r="K18" s="33">
        <v>4263</v>
      </c>
      <c r="L18" s="51">
        <f t="shared" si="5"/>
        <v>0.88329448329448335</v>
      </c>
      <c r="M18" s="33">
        <v>4100</v>
      </c>
      <c r="N18" s="51">
        <f t="shared" si="6"/>
        <v>0.8495208495208495</v>
      </c>
      <c r="O18" s="33">
        <v>4085</v>
      </c>
      <c r="P18" s="51">
        <f t="shared" si="7"/>
        <v>0.84641284641284642</v>
      </c>
      <c r="Q18" s="33">
        <v>3456</v>
      </c>
      <c r="R18" s="51">
        <f t="shared" si="8"/>
        <v>0.71608391608391608</v>
      </c>
      <c r="S18" s="33">
        <v>4102</v>
      </c>
      <c r="T18" s="51">
        <f t="shared" si="9"/>
        <v>0.84993524993524994</v>
      </c>
      <c r="U18" s="33">
        <v>3786</v>
      </c>
      <c r="V18" s="51">
        <f t="shared" si="10"/>
        <v>0.78445998445998444</v>
      </c>
      <c r="W18" s="33">
        <v>3454</v>
      </c>
      <c r="X18" s="51">
        <f t="shared" si="11"/>
        <v>0.71566951566951564</v>
      </c>
      <c r="Z18" s="33">
        <v>3948</v>
      </c>
      <c r="AA18" s="73">
        <f t="shared" si="0"/>
        <v>0.81802641802641807</v>
      </c>
      <c r="AC18" s="41">
        <f>cálculos2!O18</f>
        <v>0</v>
      </c>
      <c r="AD18" s="42">
        <f t="shared" si="12"/>
        <v>0</v>
      </c>
      <c r="AE18" s="41">
        <f>cálculos2!P18</f>
        <v>0</v>
      </c>
      <c r="AF18" s="42">
        <f t="shared" si="13"/>
        <v>0</v>
      </c>
      <c r="AH18" s="55">
        <v>0.5</v>
      </c>
      <c r="AI18" s="33">
        <f>COUNTIF($AD$2:$AD$79,"=0,5")</f>
        <v>6</v>
      </c>
    </row>
    <row r="19" spans="1:35" x14ac:dyDescent="0.25">
      <c r="A19" s="50" t="s">
        <v>5</v>
      </c>
      <c r="B19" s="50" t="s">
        <v>23</v>
      </c>
      <c r="C19" s="34">
        <v>407</v>
      </c>
      <c r="D19" s="34">
        <f t="shared" si="1"/>
        <v>373.08333333333331</v>
      </c>
      <c r="E19" s="33">
        <v>399</v>
      </c>
      <c r="F19" s="51">
        <f t="shared" si="2"/>
        <v>1.0694661603752513</v>
      </c>
      <c r="G19" s="33">
        <v>433</v>
      </c>
      <c r="H19" s="51">
        <f t="shared" si="3"/>
        <v>1.1605986151440697</v>
      </c>
      <c r="I19" s="33">
        <v>431</v>
      </c>
      <c r="J19" s="51">
        <f t="shared" si="4"/>
        <v>1.1552378825106098</v>
      </c>
      <c r="K19" s="33">
        <v>424</v>
      </c>
      <c r="L19" s="51">
        <f t="shared" si="5"/>
        <v>1.1364753182935001</v>
      </c>
      <c r="M19" s="33">
        <v>419</v>
      </c>
      <c r="N19" s="51">
        <f t="shared" si="6"/>
        <v>1.1230734867098504</v>
      </c>
      <c r="O19" s="33">
        <v>407</v>
      </c>
      <c r="P19" s="51">
        <f t="shared" si="7"/>
        <v>1.0909090909090911</v>
      </c>
      <c r="Q19" s="33">
        <v>397</v>
      </c>
      <c r="R19" s="51">
        <f t="shared" si="8"/>
        <v>1.0641054277417914</v>
      </c>
      <c r="S19" s="33">
        <v>427</v>
      </c>
      <c r="T19" s="51">
        <f t="shared" si="9"/>
        <v>1.1445164172436901</v>
      </c>
      <c r="U19" s="33">
        <v>428</v>
      </c>
      <c r="V19" s="51">
        <f t="shared" si="10"/>
        <v>1.14719678356042</v>
      </c>
      <c r="W19" s="33">
        <v>407</v>
      </c>
      <c r="X19" s="51">
        <f t="shared" si="11"/>
        <v>1.0909090909090911</v>
      </c>
      <c r="Z19" s="33">
        <v>379</v>
      </c>
      <c r="AA19" s="73">
        <f t="shared" si="0"/>
        <v>1.0158588340406522</v>
      </c>
      <c r="AC19" s="41">
        <f>cálculos2!O19</f>
        <v>10</v>
      </c>
      <c r="AD19" s="42">
        <f t="shared" si="12"/>
        <v>1</v>
      </c>
      <c r="AE19" s="41">
        <f>cálculos2!P19</f>
        <v>4</v>
      </c>
      <c r="AF19" s="42">
        <f t="shared" si="13"/>
        <v>1</v>
      </c>
      <c r="AH19" s="55">
        <v>0.6</v>
      </c>
      <c r="AI19" s="33">
        <f>COUNTIF($AD$2:$AD$79,"=0,6")</f>
        <v>3</v>
      </c>
    </row>
    <row r="20" spans="1:35" x14ac:dyDescent="0.25">
      <c r="A20" s="50" t="s">
        <v>4</v>
      </c>
      <c r="B20" s="50" t="s">
        <v>24</v>
      </c>
      <c r="C20" s="34">
        <v>1491</v>
      </c>
      <c r="D20" s="34">
        <f t="shared" si="1"/>
        <v>1366.75</v>
      </c>
      <c r="E20" s="33">
        <v>1367</v>
      </c>
      <c r="F20" s="51">
        <f t="shared" si="2"/>
        <v>1.0001829156758735</v>
      </c>
      <c r="G20" s="33">
        <v>1126</v>
      </c>
      <c r="H20" s="51">
        <f t="shared" si="3"/>
        <v>0.82385220413389426</v>
      </c>
      <c r="I20" s="33">
        <v>1133</v>
      </c>
      <c r="J20" s="51">
        <f t="shared" si="4"/>
        <v>0.82897384305835009</v>
      </c>
      <c r="K20" s="33">
        <v>1238</v>
      </c>
      <c r="L20" s="51">
        <f t="shared" si="5"/>
        <v>0.90579842692518753</v>
      </c>
      <c r="M20" s="33">
        <v>1241</v>
      </c>
      <c r="N20" s="51">
        <f t="shared" si="6"/>
        <v>0.90799341503566855</v>
      </c>
      <c r="O20" s="33">
        <v>1150</v>
      </c>
      <c r="P20" s="51">
        <f t="shared" si="7"/>
        <v>0.84141210901774277</v>
      </c>
      <c r="Q20" s="33">
        <v>1039</v>
      </c>
      <c r="R20" s="51">
        <f t="shared" si="8"/>
        <v>0.76019754892994329</v>
      </c>
      <c r="S20" s="33">
        <v>1093</v>
      </c>
      <c r="T20" s="51">
        <f t="shared" si="9"/>
        <v>0.79970733491860257</v>
      </c>
      <c r="U20" s="33">
        <v>1098</v>
      </c>
      <c r="V20" s="51">
        <f t="shared" si="10"/>
        <v>0.80336564843607094</v>
      </c>
      <c r="W20" s="33">
        <v>913</v>
      </c>
      <c r="X20" s="51">
        <f t="shared" si="11"/>
        <v>0.66800804828973848</v>
      </c>
      <c r="Z20" s="33">
        <v>1381</v>
      </c>
      <c r="AA20" s="73">
        <f t="shared" si="0"/>
        <v>1.0104261935247851</v>
      </c>
      <c r="AC20" s="41">
        <f>cálculos2!O20</f>
        <v>2</v>
      </c>
      <c r="AD20" s="42">
        <f t="shared" si="12"/>
        <v>0.2</v>
      </c>
      <c r="AE20" s="41">
        <f>cálculos2!P20</f>
        <v>0</v>
      </c>
      <c r="AF20" s="42">
        <f t="shared" si="13"/>
        <v>0</v>
      </c>
      <c r="AH20" s="55">
        <v>0.7</v>
      </c>
      <c r="AI20" s="33">
        <f>COUNTIF($AD$2:$AD$79,"=0,7")</f>
        <v>4</v>
      </c>
    </row>
    <row r="21" spans="1:35" x14ac:dyDescent="0.25">
      <c r="A21" s="50" t="s">
        <v>3</v>
      </c>
      <c r="B21" s="50" t="s">
        <v>25</v>
      </c>
      <c r="C21" s="34">
        <v>390</v>
      </c>
      <c r="D21" s="34">
        <f t="shared" si="1"/>
        <v>357.5</v>
      </c>
      <c r="E21" s="33">
        <v>332</v>
      </c>
      <c r="F21" s="51">
        <f t="shared" si="2"/>
        <v>0.92867132867132862</v>
      </c>
      <c r="G21" s="33">
        <v>382</v>
      </c>
      <c r="H21" s="51">
        <f t="shared" si="3"/>
        <v>1.0685314685314686</v>
      </c>
      <c r="I21" s="33">
        <v>384</v>
      </c>
      <c r="J21" s="51">
        <f t="shared" si="4"/>
        <v>1.0741258741258741</v>
      </c>
      <c r="K21" s="33">
        <v>375</v>
      </c>
      <c r="L21" s="51">
        <f t="shared" si="5"/>
        <v>1.048951048951049</v>
      </c>
      <c r="M21" s="33">
        <v>355</v>
      </c>
      <c r="N21" s="51">
        <f t="shared" si="6"/>
        <v>0.99300699300699302</v>
      </c>
      <c r="O21" s="33">
        <v>390</v>
      </c>
      <c r="P21" s="51">
        <f t="shared" si="7"/>
        <v>1.0909090909090908</v>
      </c>
      <c r="Q21" s="33">
        <v>337</v>
      </c>
      <c r="R21" s="51">
        <f t="shared" si="8"/>
        <v>0.94265734265734269</v>
      </c>
      <c r="S21" s="33">
        <v>394</v>
      </c>
      <c r="T21" s="51">
        <f t="shared" si="9"/>
        <v>1.102097902097902</v>
      </c>
      <c r="U21" s="33">
        <v>397</v>
      </c>
      <c r="V21" s="51">
        <f t="shared" si="10"/>
        <v>1.1104895104895105</v>
      </c>
      <c r="W21" s="33">
        <v>387</v>
      </c>
      <c r="X21" s="51">
        <f t="shared" si="11"/>
        <v>1.0825174825174826</v>
      </c>
      <c r="Z21" s="33">
        <v>332</v>
      </c>
      <c r="AA21" s="73">
        <f t="shared" si="0"/>
        <v>0.92867132867132862</v>
      </c>
      <c r="AC21" s="41">
        <f>cálculos2!O21</f>
        <v>9</v>
      </c>
      <c r="AD21" s="42">
        <f t="shared" si="12"/>
        <v>0.9</v>
      </c>
      <c r="AE21" s="41">
        <f>cálculos2!P21</f>
        <v>4</v>
      </c>
      <c r="AF21" s="42">
        <f t="shared" si="13"/>
        <v>1</v>
      </c>
      <c r="AH21" s="55">
        <v>0.8</v>
      </c>
      <c r="AI21" s="33">
        <f>COUNTIF($AD$2:$AD$79,"=0,8")</f>
        <v>5</v>
      </c>
    </row>
    <row r="22" spans="1:35" x14ac:dyDescent="0.25">
      <c r="A22" s="50" t="s">
        <v>2</v>
      </c>
      <c r="B22" s="50" t="s">
        <v>26</v>
      </c>
      <c r="C22" s="34">
        <v>178</v>
      </c>
      <c r="D22" s="34">
        <f t="shared" si="1"/>
        <v>163.16666666666669</v>
      </c>
      <c r="E22" s="33">
        <v>134</v>
      </c>
      <c r="F22" s="51">
        <f t="shared" si="2"/>
        <v>0.82124616956077623</v>
      </c>
      <c r="G22" s="33">
        <v>104</v>
      </c>
      <c r="H22" s="51">
        <f t="shared" si="3"/>
        <v>0.63738508682328898</v>
      </c>
      <c r="I22" s="33">
        <v>105</v>
      </c>
      <c r="J22" s="51">
        <f t="shared" si="4"/>
        <v>0.6435137895812052</v>
      </c>
      <c r="K22" s="33">
        <v>123</v>
      </c>
      <c r="L22" s="51">
        <f t="shared" si="5"/>
        <v>0.75383043922369752</v>
      </c>
      <c r="M22" s="33">
        <v>126</v>
      </c>
      <c r="N22" s="51">
        <f t="shared" si="6"/>
        <v>0.77221654749744628</v>
      </c>
      <c r="O22" s="33">
        <v>115</v>
      </c>
      <c r="P22" s="51">
        <f t="shared" si="7"/>
        <v>0.70480081716036769</v>
      </c>
      <c r="Q22" s="33">
        <v>112</v>
      </c>
      <c r="R22" s="51">
        <f t="shared" si="8"/>
        <v>0.68641470888661893</v>
      </c>
      <c r="S22" s="33">
        <v>128</v>
      </c>
      <c r="T22" s="51">
        <f t="shared" si="9"/>
        <v>0.78447395301327871</v>
      </c>
      <c r="U22" s="33">
        <v>118</v>
      </c>
      <c r="V22" s="51">
        <f t="shared" si="10"/>
        <v>0.72318692543411633</v>
      </c>
      <c r="W22" s="33">
        <v>123</v>
      </c>
      <c r="X22" s="51">
        <f t="shared" si="11"/>
        <v>0.75383043922369752</v>
      </c>
      <c r="Z22" s="33">
        <v>111</v>
      </c>
      <c r="AA22" s="73">
        <f t="shared" si="0"/>
        <v>0.68028600612870271</v>
      </c>
      <c r="AC22" s="41">
        <f>cálculos2!O22</f>
        <v>0</v>
      </c>
      <c r="AD22" s="42">
        <f t="shared" si="12"/>
        <v>0</v>
      </c>
      <c r="AE22" s="41">
        <f>cálculos2!P22</f>
        <v>0</v>
      </c>
      <c r="AF22" s="42">
        <f t="shared" si="13"/>
        <v>0</v>
      </c>
      <c r="AH22" s="55">
        <v>0.9</v>
      </c>
      <c r="AI22" s="33">
        <f>COUNTIF($AD$2:$AD$79,"=0,9")</f>
        <v>10</v>
      </c>
    </row>
    <row r="23" spans="1:35" x14ac:dyDescent="0.25">
      <c r="A23" s="50" t="s">
        <v>5</v>
      </c>
      <c r="B23" s="50" t="s">
        <v>27</v>
      </c>
      <c r="C23" s="34">
        <v>59</v>
      </c>
      <c r="D23" s="34">
        <f t="shared" si="1"/>
        <v>54.083333333333336</v>
      </c>
      <c r="E23" s="33">
        <v>61</v>
      </c>
      <c r="F23" s="51">
        <f t="shared" si="2"/>
        <v>1.1278890600924498</v>
      </c>
      <c r="G23" s="33">
        <v>61</v>
      </c>
      <c r="H23" s="51">
        <f t="shared" si="3"/>
        <v>1.1278890600924498</v>
      </c>
      <c r="I23" s="33">
        <v>61</v>
      </c>
      <c r="J23" s="51">
        <f t="shared" si="4"/>
        <v>1.1278890600924498</v>
      </c>
      <c r="K23" s="33">
        <v>58</v>
      </c>
      <c r="L23" s="51">
        <f t="shared" si="5"/>
        <v>1.0724191063174113</v>
      </c>
      <c r="M23" s="33">
        <v>56</v>
      </c>
      <c r="N23" s="51">
        <f t="shared" si="6"/>
        <v>1.0354391371340523</v>
      </c>
      <c r="O23" s="33">
        <v>58</v>
      </c>
      <c r="P23" s="51">
        <f t="shared" si="7"/>
        <v>1.0724191063174113</v>
      </c>
      <c r="Q23" s="33">
        <v>48</v>
      </c>
      <c r="R23" s="51">
        <f t="shared" si="8"/>
        <v>0.88751926040061624</v>
      </c>
      <c r="S23" s="33">
        <v>60</v>
      </c>
      <c r="T23" s="51">
        <f t="shared" si="9"/>
        <v>1.1093990755007703</v>
      </c>
      <c r="U23" s="33">
        <v>56</v>
      </c>
      <c r="V23" s="51">
        <f t="shared" si="10"/>
        <v>1.0354391371340523</v>
      </c>
      <c r="W23" s="33">
        <v>59</v>
      </c>
      <c r="X23" s="51">
        <f t="shared" si="11"/>
        <v>1.0909090909090908</v>
      </c>
      <c r="Z23" s="33">
        <v>57</v>
      </c>
      <c r="AA23" s="73">
        <f t="shared" si="0"/>
        <v>1.0539291217257318</v>
      </c>
      <c r="AC23" s="41">
        <f>cálculos2!O23</f>
        <v>9</v>
      </c>
      <c r="AD23" s="42">
        <f t="shared" si="12"/>
        <v>0.9</v>
      </c>
      <c r="AE23" s="41">
        <f>cálculos2!P23</f>
        <v>4</v>
      </c>
      <c r="AF23" s="42">
        <f t="shared" si="13"/>
        <v>1</v>
      </c>
      <c r="AH23" s="55">
        <v>1</v>
      </c>
      <c r="AI23" s="33">
        <f>COUNTIF($AD$2:$AD$79,"=1,0")</f>
        <v>10</v>
      </c>
    </row>
    <row r="24" spans="1:35" x14ac:dyDescent="0.25">
      <c r="A24" s="50" t="s">
        <v>2</v>
      </c>
      <c r="B24" s="50" t="s">
        <v>28</v>
      </c>
      <c r="C24" s="34">
        <v>443</v>
      </c>
      <c r="D24" s="34">
        <f t="shared" si="1"/>
        <v>406.08333333333331</v>
      </c>
      <c r="E24" s="33">
        <v>331</v>
      </c>
      <c r="F24" s="51">
        <f t="shared" si="2"/>
        <v>0.81510363225938853</v>
      </c>
      <c r="G24" s="33">
        <v>390</v>
      </c>
      <c r="H24" s="51">
        <f t="shared" si="3"/>
        <v>0.96039400779807105</v>
      </c>
      <c r="I24" s="33">
        <v>391</v>
      </c>
      <c r="J24" s="51">
        <f t="shared" si="4"/>
        <v>0.96285655653601487</v>
      </c>
      <c r="K24" s="33">
        <v>394</v>
      </c>
      <c r="L24" s="51">
        <f t="shared" si="5"/>
        <v>0.97024420274984613</v>
      </c>
      <c r="M24" s="33">
        <v>390</v>
      </c>
      <c r="N24" s="51">
        <f t="shared" si="6"/>
        <v>0.96039400779807105</v>
      </c>
      <c r="O24" s="33">
        <v>388</v>
      </c>
      <c r="P24" s="51">
        <f t="shared" si="7"/>
        <v>0.95546891032218351</v>
      </c>
      <c r="Q24" s="33">
        <v>370</v>
      </c>
      <c r="R24" s="51">
        <f t="shared" si="8"/>
        <v>0.91114303303919564</v>
      </c>
      <c r="S24" s="33">
        <v>361</v>
      </c>
      <c r="T24" s="51">
        <f t="shared" si="9"/>
        <v>0.88898009439770165</v>
      </c>
      <c r="U24" s="33">
        <v>385</v>
      </c>
      <c r="V24" s="51">
        <f t="shared" si="10"/>
        <v>0.94808126410835214</v>
      </c>
      <c r="W24" s="33">
        <v>344</v>
      </c>
      <c r="X24" s="51">
        <f t="shared" si="11"/>
        <v>0.84711676585265749</v>
      </c>
      <c r="Z24" s="33">
        <v>271</v>
      </c>
      <c r="AA24" s="73">
        <f t="shared" si="0"/>
        <v>0.66735070798276219</v>
      </c>
      <c r="AC24" s="41">
        <f>cálculos2!O24</f>
        <v>5</v>
      </c>
      <c r="AD24" s="42">
        <f t="shared" si="12"/>
        <v>0.5</v>
      </c>
      <c r="AE24" s="41">
        <f>cálculos2!P24</f>
        <v>3</v>
      </c>
      <c r="AF24" s="42">
        <f t="shared" si="13"/>
        <v>0.75</v>
      </c>
    </row>
    <row r="25" spans="1:35" x14ac:dyDescent="0.25">
      <c r="A25" s="50" t="s">
        <v>5</v>
      </c>
      <c r="B25" s="50" t="s">
        <v>29</v>
      </c>
      <c r="C25" s="34">
        <v>86</v>
      </c>
      <c r="D25" s="34">
        <f t="shared" si="1"/>
        <v>78.833333333333343</v>
      </c>
      <c r="E25" s="33">
        <v>65</v>
      </c>
      <c r="F25" s="51">
        <f t="shared" si="2"/>
        <v>0.82452431289640582</v>
      </c>
      <c r="G25" s="33">
        <v>83</v>
      </c>
      <c r="H25" s="51">
        <f t="shared" si="3"/>
        <v>1.0528541226215644</v>
      </c>
      <c r="I25" s="33">
        <v>82</v>
      </c>
      <c r="J25" s="51">
        <f t="shared" si="4"/>
        <v>1.0401691331923888</v>
      </c>
      <c r="K25" s="33">
        <v>86</v>
      </c>
      <c r="L25" s="51">
        <f t="shared" si="5"/>
        <v>1.0909090909090908</v>
      </c>
      <c r="M25" s="33">
        <v>85</v>
      </c>
      <c r="N25" s="51">
        <f t="shared" si="6"/>
        <v>1.0782241014799152</v>
      </c>
      <c r="O25" s="33">
        <v>89</v>
      </c>
      <c r="P25" s="51">
        <f t="shared" si="7"/>
        <v>1.1289640591966172</v>
      </c>
      <c r="Q25" s="33">
        <v>55</v>
      </c>
      <c r="R25" s="51">
        <f t="shared" si="8"/>
        <v>0.69767441860465107</v>
      </c>
      <c r="S25" s="33">
        <v>61</v>
      </c>
      <c r="T25" s="51">
        <f t="shared" si="9"/>
        <v>0.7737843551797039</v>
      </c>
      <c r="U25" s="33">
        <v>62</v>
      </c>
      <c r="V25" s="51">
        <f t="shared" si="10"/>
        <v>0.78646934460887941</v>
      </c>
      <c r="W25" s="33">
        <v>58</v>
      </c>
      <c r="X25" s="51">
        <f t="shared" si="11"/>
        <v>0.73572938689217748</v>
      </c>
      <c r="Z25" s="33">
        <v>55</v>
      </c>
      <c r="AA25" s="73">
        <f t="shared" si="0"/>
        <v>0.69767441860465107</v>
      </c>
      <c r="AC25" s="41">
        <f>cálculos2!O25</f>
        <v>5</v>
      </c>
      <c r="AD25" s="42">
        <f t="shared" si="12"/>
        <v>0.5</v>
      </c>
      <c r="AE25" s="41">
        <f>cálculos2!P25</f>
        <v>3</v>
      </c>
      <c r="AF25" s="42">
        <f t="shared" si="13"/>
        <v>0.75</v>
      </c>
    </row>
    <row r="26" spans="1:35" x14ac:dyDescent="0.25">
      <c r="A26" s="50" t="s">
        <v>3</v>
      </c>
      <c r="B26" s="50" t="s">
        <v>30</v>
      </c>
      <c r="C26" s="34">
        <v>259</v>
      </c>
      <c r="D26" s="34">
        <f t="shared" si="1"/>
        <v>237.41666666666666</v>
      </c>
      <c r="E26" s="33">
        <v>223</v>
      </c>
      <c r="F26" s="51">
        <f t="shared" si="2"/>
        <v>0.93927693927693934</v>
      </c>
      <c r="G26" s="33">
        <v>245</v>
      </c>
      <c r="H26" s="51">
        <f t="shared" si="3"/>
        <v>1.031941031941032</v>
      </c>
      <c r="I26" s="33">
        <v>247</v>
      </c>
      <c r="J26" s="51">
        <f t="shared" si="4"/>
        <v>1.0403650403650404</v>
      </c>
      <c r="K26" s="33">
        <v>253</v>
      </c>
      <c r="L26" s="51">
        <f t="shared" si="5"/>
        <v>1.0656370656370657</v>
      </c>
      <c r="M26" s="33">
        <v>243</v>
      </c>
      <c r="N26" s="51">
        <f t="shared" si="6"/>
        <v>1.0235170235170234</v>
      </c>
      <c r="O26" s="33">
        <v>240</v>
      </c>
      <c r="P26" s="51">
        <f t="shared" si="7"/>
        <v>1.0108810108810109</v>
      </c>
      <c r="Q26" s="33">
        <v>207</v>
      </c>
      <c r="R26" s="51">
        <f t="shared" si="8"/>
        <v>0.87188487188487196</v>
      </c>
      <c r="S26" s="33">
        <v>196</v>
      </c>
      <c r="T26" s="51">
        <f t="shared" si="9"/>
        <v>0.82555282555282561</v>
      </c>
      <c r="U26" s="33">
        <v>230</v>
      </c>
      <c r="V26" s="51">
        <f t="shared" si="10"/>
        <v>0.96876096876096884</v>
      </c>
      <c r="W26" s="33">
        <v>203</v>
      </c>
      <c r="X26" s="51">
        <f t="shared" si="11"/>
        <v>0.85503685503685511</v>
      </c>
      <c r="Z26" s="33">
        <v>204</v>
      </c>
      <c r="AA26" s="73">
        <f t="shared" si="0"/>
        <v>0.8592488592488593</v>
      </c>
      <c r="AC26" s="41">
        <f>cálculos2!O26</f>
        <v>7</v>
      </c>
      <c r="AD26" s="42">
        <f t="shared" si="12"/>
        <v>0.70000000000000007</v>
      </c>
      <c r="AE26" s="41">
        <f>cálculos2!P26</f>
        <v>4</v>
      </c>
      <c r="AF26" s="42">
        <f t="shared" si="13"/>
        <v>1</v>
      </c>
    </row>
    <row r="27" spans="1:35" x14ac:dyDescent="0.25">
      <c r="A27" s="50" t="s">
        <v>2</v>
      </c>
      <c r="B27" s="50" t="s">
        <v>31</v>
      </c>
      <c r="C27" s="34">
        <v>271</v>
      </c>
      <c r="D27" s="34">
        <f t="shared" si="1"/>
        <v>248.41666666666666</v>
      </c>
      <c r="E27" s="33">
        <v>179</v>
      </c>
      <c r="F27" s="51">
        <f t="shared" si="2"/>
        <v>0.72056356927205634</v>
      </c>
      <c r="G27" s="33">
        <v>184</v>
      </c>
      <c r="H27" s="51">
        <f t="shared" si="3"/>
        <v>0.74069104327406909</v>
      </c>
      <c r="I27" s="33">
        <v>187</v>
      </c>
      <c r="J27" s="51">
        <f t="shared" si="4"/>
        <v>0.75276752767527677</v>
      </c>
      <c r="K27" s="33">
        <v>203</v>
      </c>
      <c r="L27" s="51">
        <f t="shared" si="5"/>
        <v>0.81717544448171753</v>
      </c>
      <c r="M27" s="33">
        <v>197</v>
      </c>
      <c r="N27" s="51">
        <f t="shared" si="6"/>
        <v>0.79302247567930229</v>
      </c>
      <c r="O27" s="33">
        <v>198</v>
      </c>
      <c r="P27" s="51">
        <f t="shared" si="7"/>
        <v>0.79704797047970488</v>
      </c>
      <c r="Q27" s="33">
        <v>162</v>
      </c>
      <c r="R27" s="51">
        <f t="shared" si="8"/>
        <v>0.65213015766521309</v>
      </c>
      <c r="S27" s="33">
        <v>183</v>
      </c>
      <c r="T27" s="51">
        <f t="shared" si="9"/>
        <v>0.73666554847366661</v>
      </c>
      <c r="U27" s="33">
        <v>209</v>
      </c>
      <c r="V27" s="51">
        <f t="shared" si="10"/>
        <v>0.84132841328413288</v>
      </c>
      <c r="W27" s="33">
        <v>184</v>
      </c>
      <c r="X27" s="51">
        <f t="shared" si="11"/>
        <v>0.74069104327406909</v>
      </c>
      <c r="Z27" s="33">
        <v>164</v>
      </c>
      <c r="AA27" s="73">
        <f t="shared" si="0"/>
        <v>0.66018114726601818</v>
      </c>
      <c r="AC27" s="41">
        <f>cálculos2!O27</f>
        <v>0</v>
      </c>
      <c r="AD27" s="42">
        <f t="shared" si="12"/>
        <v>0</v>
      </c>
      <c r="AE27" s="41">
        <f>cálculos2!P27</f>
        <v>0</v>
      </c>
      <c r="AF27" s="42">
        <f t="shared" si="13"/>
        <v>0</v>
      </c>
    </row>
    <row r="28" spans="1:35" x14ac:dyDescent="0.25">
      <c r="A28" s="50" t="s">
        <v>4</v>
      </c>
      <c r="B28" s="50" t="s">
        <v>32</v>
      </c>
      <c r="C28" s="34">
        <v>128</v>
      </c>
      <c r="D28" s="34">
        <f t="shared" si="1"/>
        <v>117.33333333333333</v>
      </c>
      <c r="E28" s="33">
        <v>109</v>
      </c>
      <c r="F28" s="51">
        <f t="shared" si="2"/>
        <v>0.92897727272727282</v>
      </c>
      <c r="G28" s="33">
        <v>122</v>
      </c>
      <c r="H28" s="51">
        <f t="shared" si="3"/>
        <v>1.0397727272727273</v>
      </c>
      <c r="I28" s="33">
        <v>120</v>
      </c>
      <c r="J28" s="51">
        <f t="shared" si="4"/>
        <v>1.0227272727272727</v>
      </c>
      <c r="K28" s="33">
        <v>115</v>
      </c>
      <c r="L28" s="51">
        <f t="shared" si="5"/>
        <v>0.98011363636363635</v>
      </c>
      <c r="M28" s="33">
        <v>116</v>
      </c>
      <c r="N28" s="51">
        <f t="shared" si="6"/>
        <v>0.98863636363636365</v>
      </c>
      <c r="O28" s="33">
        <v>121</v>
      </c>
      <c r="P28" s="51">
        <f t="shared" si="7"/>
        <v>1.03125</v>
      </c>
      <c r="Q28" s="33">
        <v>107</v>
      </c>
      <c r="R28" s="51">
        <f t="shared" si="8"/>
        <v>0.91193181818181823</v>
      </c>
      <c r="S28" s="33">
        <v>145</v>
      </c>
      <c r="T28" s="51">
        <f t="shared" si="9"/>
        <v>1.2357954545454546</v>
      </c>
      <c r="U28" s="33">
        <v>134</v>
      </c>
      <c r="V28" s="51">
        <f t="shared" si="10"/>
        <v>1.1420454545454546</v>
      </c>
      <c r="W28" s="33">
        <v>132</v>
      </c>
      <c r="X28" s="51">
        <f t="shared" si="11"/>
        <v>1.125</v>
      </c>
      <c r="Z28" s="33">
        <v>102</v>
      </c>
      <c r="AA28" s="73">
        <f t="shared" si="0"/>
        <v>0.86931818181818188</v>
      </c>
      <c r="AC28" s="41">
        <f>cálculos2!O28</f>
        <v>9</v>
      </c>
      <c r="AD28" s="42">
        <f t="shared" si="12"/>
        <v>0.9</v>
      </c>
      <c r="AE28" s="41">
        <f>cálculos2!P28</f>
        <v>4</v>
      </c>
      <c r="AF28" s="42">
        <f t="shared" si="13"/>
        <v>1</v>
      </c>
    </row>
    <row r="29" spans="1:35" x14ac:dyDescent="0.25">
      <c r="A29" s="50" t="s">
        <v>5</v>
      </c>
      <c r="B29" s="50" t="s">
        <v>33</v>
      </c>
      <c r="C29" s="34">
        <v>429</v>
      </c>
      <c r="D29" s="34">
        <f t="shared" si="1"/>
        <v>393.25</v>
      </c>
      <c r="E29" s="33">
        <v>314</v>
      </c>
      <c r="F29" s="51">
        <f t="shared" si="2"/>
        <v>0.79847425301970754</v>
      </c>
      <c r="G29" s="33">
        <v>344</v>
      </c>
      <c r="H29" s="51">
        <f t="shared" si="3"/>
        <v>0.87476160203432929</v>
      </c>
      <c r="I29" s="33">
        <v>351</v>
      </c>
      <c r="J29" s="51">
        <f t="shared" si="4"/>
        <v>0.8925619834710744</v>
      </c>
      <c r="K29" s="33">
        <v>381</v>
      </c>
      <c r="L29" s="51">
        <f t="shared" si="5"/>
        <v>0.96884933248569616</v>
      </c>
      <c r="M29" s="33">
        <v>372</v>
      </c>
      <c r="N29" s="51">
        <f t="shared" si="6"/>
        <v>0.94596312778130964</v>
      </c>
      <c r="O29" s="33">
        <v>366</v>
      </c>
      <c r="P29" s="51">
        <f t="shared" si="7"/>
        <v>0.93070565797838523</v>
      </c>
      <c r="Q29" s="33">
        <v>317</v>
      </c>
      <c r="R29" s="51">
        <f t="shared" si="8"/>
        <v>0.80610298792116974</v>
      </c>
      <c r="S29" s="33">
        <v>304</v>
      </c>
      <c r="T29" s="51">
        <f t="shared" si="9"/>
        <v>0.77304513668150032</v>
      </c>
      <c r="U29" s="33">
        <v>340</v>
      </c>
      <c r="V29" s="51">
        <f t="shared" si="10"/>
        <v>0.86458995549904638</v>
      </c>
      <c r="W29" s="33">
        <v>286</v>
      </c>
      <c r="X29" s="51">
        <f t="shared" si="11"/>
        <v>0.72727272727272729</v>
      </c>
      <c r="Z29" s="33">
        <v>289</v>
      </c>
      <c r="AA29" s="73">
        <f t="shared" si="0"/>
        <v>0.7349014621741895</v>
      </c>
      <c r="AC29" s="41">
        <f>cálculos2!O29</f>
        <v>2</v>
      </c>
      <c r="AD29" s="42">
        <f t="shared" si="12"/>
        <v>0.2</v>
      </c>
      <c r="AE29" s="41">
        <f>cálculos2!P29</f>
        <v>1</v>
      </c>
      <c r="AF29" s="42">
        <f t="shared" si="13"/>
        <v>0.25</v>
      </c>
    </row>
    <row r="30" spans="1:35" x14ac:dyDescent="0.25">
      <c r="A30" s="50" t="s">
        <v>2</v>
      </c>
      <c r="B30" s="50" t="s">
        <v>34</v>
      </c>
      <c r="C30" s="34">
        <v>1820</v>
      </c>
      <c r="D30" s="34">
        <f t="shared" si="1"/>
        <v>1668.3333333333333</v>
      </c>
      <c r="E30" s="33">
        <v>1553</v>
      </c>
      <c r="F30" s="51">
        <f t="shared" si="2"/>
        <v>0.93086913086913092</v>
      </c>
      <c r="G30" s="33">
        <v>1357</v>
      </c>
      <c r="H30" s="51">
        <f t="shared" si="3"/>
        <v>0.81338661338661344</v>
      </c>
      <c r="I30" s="33">
        <v>1366</v>
      </c>
      <c r="J30" s="51">
        <f t="shared" si="4"/>
        <v>0.81878121878121879</v>
      </c>
      <c r="K30" s="33">
        <v>1509</v>
      </c>
      <c r="L30" s="51">
        <f t="shared" si="5"/>
        <v>0.90449550449550453</v>
      </c>
      <c r="M30" s="33">
        <v>1461</v>
      </c>
      <c r="N30" s="51">
        <f t="shared" si="6"/>
        <v>0.8757242757242758</v>
      </c>
      <c r="O30" s="33">
        <v>1371</v>
      </c>
      <c r="P30" s="51">
        <f t="shared" si="7"/>
        <v>0.8217782217782218</v>
      </c>
      <c r="Q30" s="33">
        <v>1032</v>
      </c>
      <c r="R30" s="51">
        <f t="shared" si="8"/>
        <v>0.61858141858141857</v>
      </c>
      <c r="S30" s="33">
        <v>1414</v>
      </c>
      <c r="T30" s="51">
        <f t="shared" si="9"/>
        <v>0.84755244755244763</v>
      </c>
      <c r="U30" s="33">
        <v>1388</v>
      </c>
      <c r="V30" s="51">
        <f t="shared" si="10"/>
        <v>0.83196803196803204</v>
      </c>
      <c r="W30" s="33">
        <v>1229</v>
      </c>
      <c r="X30" s="51">
        <f t="shared" si="11"/>
        <v>0.73666333666333672</v>
      </c>
      <c r="Z30" s="33">
        <v>1517</v>
      </c>
      <c r="AA30" s="73">
        <f t="shared" si="0"/>
        <v>0.90929070929070932</v>
      </c>
      <c r="AC30" s="41">
        <f>cálculos2!O30</f>
        <v>1</v>
      </c>
      <c r="AD30" s="42">
        <f t="shared" si="12"/>
        <v>0.1</v>
      </c>
      <c r="AE30" s="41">
        <f>cálculos2!P30</f>
        <v>0</v>
      </c>
      <c r="AF30" s="42">
        <f t="shared" si="13"/>
        <v>0</v>
      </c>
    </row>
    <row r="31" spans="1:35" x14ac:dyDescent="0.25">
      <c r="A31" s="50" t="s">
        <v>2</v>
      </c>
      <c r="B31" s="50" t="s">
        <v>35</v>
      </c>
      <c r="C31" s="34">
        <v>368</v>
      </c>
      <c r="D31" s="34">
        <f t="shared" si="1"/>
        <v>337.33333333333337</v>
      </c>
      <c r="E31" s="33">
        <v>328</v>
      </c>
      <c r="F31" s="51">
        <f t="shared" si="2"/>
        <v>0.97233201581027662</v>
      </c>
      <c r="G31" s="33">
        <v>360</v>
      </c>
      <c r="H31" s="51">
        <f t="shared" si="3"/>
        <v>1.0671936758893279</v>
      </c>
      <c r="I31" s="33">
        <v>362</v>
      </c>
      <c r="J31" s="51">
        <f t="shared" si="4"/>
        <v>1.0731225296442686</v>
      </c>
      <c r="K31" s="33">
        <v>364</v>
      </c>
      <c r="L31" s="51">
        <f t="shared" si="5"/>
        <v>1.0790513833992095</v>
      </c>
      <c r="M31" s="33">
        <v>358</v>
      </c>
      <c r="N31" s="51">
        <f t="shared" si="6"/>
        <v>1.0612648221343872</v>
      </c>
      <c r="O31" s="33">
        <v>350</v>
      </c>
      <c r="P31" s="51">
        <f t="shared" si="7"/>
        <v>1.0375494071146243</v>
      </c>
      <c r="Q31" s="33">
        <v>331</v>
      </c>
      <c r="R31" s="51">
        <f t="shared" si="8"/>
        <v>0.98122529644268763</v>
      </c>
      <c r="S31" s="33">
        <v>355</v>
      </c>
      <c r="T31" s="51">
        <f t="shared" si="9"/>
        <v>1.0523715415019761</v>
      </c>
      <c r="U31" s="33">
        <v>355</v>
      </c>
      <c r="V31" s="51">
        <f t="shared" si="10"/>
        <v>1.0523715415019761</v>
      </c>
      <c r="W31" s="33">
        <v>343</v>
      </c>
      <c r="X31" s="51">
        <f t="shared" si="11"/>
        <v>1.0167984189723318</v>
      </c>
      <c r="Z31" s="33">
        <v>132</v>
      </c>
      <c r="AA31" s="73">
        <f t="shared" si="0"/>
        <v>0.39130434782608692</v>
      </c>
      <c r="AC31" s="41">
        <f>cálculos2!O31</f>
        <v>10</v>
      </c>
      <c r="AD31" s="42">
        <f t="shared" si="12"/>
        <v>1</v>
      </c>
      <c r="AE31" s="41">
        <f>cálculos2!P31</f>
        <v>4</v>
      </c>
      <c r="AF31" s="42">
        <f t="shared" si="13"/>
        <v>1</v>
      </c>
    </row>
    <row r="32" spans="1:35" x14ac:dyDescent="0.25">
      <c r="A32" s="50" t="s">
        <v>2</v>
      </c>
      <c r="B32" s="50" t="s">
        <v>36</v>
      </c>
      <c r="C32" s="34">
        <v>147</v>
      </c>
      <c r="D32" s="34">
        <f t="shared" si="1"/>
        <v>134.75</v>
      </c>
      <c r="E32" s="33">
        <v>124</v>
      </c>
      <c r="F32" s="51">
        <f t="shared" si="2"/>
        <v>0.92022263450834885</v>
      </c>
      <c r="G32" s="33">
        <v>111</v>
      </c>
      <c r="H32" s="51">
        <f t="shared" si="3"/>
        <v>0.82374768089053807</v>
      </c>
      <c r="I32" s="33">
        <v>111</v>
      </c>
      <c r="J32" s="51">
        <f t="shared" si="4"/>
        <v>0.82374768089053807</v>
      </c>
      <c r="K32" s="33">
        <v>120</v>
      </c>
      <c r="L32" s="51">
        <f t="shared" si="5"/>
        <v>0.89053803339517623</v>
      </c>
      <c r="M32" s="33">
        <v>118</v>
      </c>
      <c r="N32" s="51">
        <f t="shared" si="6"/>
        <v>0.87569573283859004</v>
      </c>
      <c r="O32" s="33">
        <v>120</v>
      </c>
      <c r="P32" s="51">
        <f t="shared" si="7"/>
        <v>0.89053803339517623</v>
      </c>
      <c r="Q32" s="33">
        <v>98</v>
      </c>
      <c r="R32" s="51">
        <f t="shared" si="8"/>
        <v>0.72727272727272729</v>
      </c>
      <c r="S32" s="33">
        <v>127</v>
      </c>
      <c r="T32" s="51">
        <f t="shared" si="9"/>
        <v>0.9424860853432282</v>
      </c>
      <c r="U32" s="33">
        <v>122</v>
      </c>
      <c r="V32" s="51">
        <f t="shared" si="10"/>
        <v>0.90538033395176254</v>
      </c>
      <c r="W32" s="33">
        <v>125</v>
      </c>
      <c r="X32" s="51">
        <f t="shared" si="11"/>
        <v>0.92764378478664189</v>
      </c>
      <c r="Z32" s="33">
        <v>116</v>
      </c>
      <c r="AA32" s="73">
        <f t="shared" si="0"/>
        <v>0.86085343228200373</v>
      </c>
      <c r="AC32" s="41">
        <f>cálculos2!O32</f>
        <v>1</v>
      </c>
      <c r="AD32" s="42">
        <f t="shared" si="12"/>
        <v>0.1</v>
      </c>
      <c r="AE32" s="41">
        <f>cálculos2!P32</f>
        <v>0</v>
      </c>
      <c r="AF32" s="42">
        <f t="shared" si="13"/>
        <v>0</v>
      </c>
    </row>
    <row r="33" spans="1:32" x14ac:dyDescent="0.25">
      <c r="A33" s="50" t="s">
        <v>5</v>
      </c>
      <c r="B33" s="50" t="s">
        <v>37</v>
      </c>
      <c r="C33" s="34">
        <v>130</v>
      </c>
      <c r="D33" s="34">
        <f t="shared" si="1"/>
        <v>119.16666666666667</v>
      </c>
      <c r="E33" s="33">
        <v>110</v>
      </c>
      <c r="F33" s="51">
        <f t="shared" si="2"/>
        <v>0.92307692307692302</v>
      </c>
      <c r="G33" s="33">
        <v>105</v>
      </c>
      <c r="H33" s="51">
        <f t="shared" si="3"/>
        <v>0.88111888111888104</v>
      </c>
      <c r="I33" s="33">
        <v>107</v>
      </c>
      <c r="J33" s="51">
        <f t="shared" si="4"/>
        <v>0.89790209790209785</v>
      </c>
      <c r="K33" s="33">
        <v>109</v>
      </c>
      <c r="L33" s="51">
        <f t="shared" si="5"/>
        <v>0.91468531468531467</v>
      </c>
      <c r="M33" s="33">
        <v>107</v>
      </c>
      <c r="N33" s="51">
        <f t="shared" si="6"/>
        <v>0.89790209790209785</v>
      </c>
      <c r="O33" s="33">
        <v>110</v>
      </c>
      <c r="P33" s="51">
        <f t="shared" si="7"/>
        <v>0.92307692307692302</v>
      </c>
      <c r="Q33" s="33">
        <v>91</v>
      </c>
      <c r="R33" s="51">
        <f t="shared" si="8"/>
        <v>0.76363636363636356</v>
      </c>
      <c r="S33" s="33">
        <v>111</v>
      </c>
      <c r="T33" s="51">
        <f t="shared" si="9"/>
        <v>0.93146853146853148</v>
      </c>
      <c r="U33" s="33">
        <v>111</v>
      </c>
      <c r="V33" s="51">
        <f t="shared" si="10"/>
        <v>0.93146853146853148</v>
      </c>
      <c r="W33" s="33">
        <v>107</v>
      </c>
      <c r="X33" s="51">
        <f t="shared" si="11"/>
        <v>0.89790209790209785</v>
      </c>
      <c r="Z33" s="33">
        <v>73</v>
      </c>
      <c r="AA33" s="73">
        <f t="shared" si="0"/>
        <v>0.61258741258741256</v>
      </c>
      <c r="AC33" s="41">
        <f>cálculos2!O33</f>
        <v>1</v>
      </c>
      <c r="AD33" s="42">
        <f t="shared" si="12"/>
        <v>0.1</v>
      </c>
      <c r="AE33" s="41">
        <f>cálculos2!P33</f>
        <v>0</v>
      </c>
      <c r="AF33" s="42">
        <f t="shared" si="13"/>
        <v>0</v>
      </c>
    </row>
    <row r="34" spans="1:32" x14ac:dyDescent="0.25">
      <c r="A34" s="50" t="s">
        <v>5</v>
      </c>
      <c r="B34" s="50" t="s">
        <v>38</v>
      </c>
      <c r="C34" s="34">
        <v>118</v>
      </c>
      <c r="D34" s="34">
        <f t="shared" si="1"/>
        <v>108.16666666666667</v>
      </c>
      <c r="E34" s="33">
        <v>104</v>
      </c>
      <c r="F34" s="51">
        <f t="shared" si="2"/>
        <v>0.96147919876733434</v>
      </c>
      <c r="G34" s="33">
        <v>110</v>
      </c>
      <c r="H34" s="51">
        <f t="shared" si="3"/>
        <v>1.0169491525423728</v>
      </c>
      <c r="I34" s="33">
        <v>109</v>
      </c>
      <c r="J34" s="51">
        <f t="shared" si="4"/>
        <v>1.0077041602465331</v>
      </c>
      <c r="K34" s="33">
        <v>114</v>
      </c>
      <c r="L34" s="51">
        <f t="shared" si="5"/>
        <v>1.0539291217257318</v>
      </c>
      <c r="M34" s="33">
        <v>116</v>
      </c>
      <c r="N34" s="51">
        <f t="shared" si="6"/>
        <v>1.0724191063174113</v>
      </c>
      <c r="O34" s="33">
        <v>118</v>
      </c>
      <c r="P34" s="51">
        <f t="shared" si="7"/>
        <v>1.0909090909090908</v>
      </c>
      <c r="Q34" s="33">
        <v>119</v>
      </c>
      <c r="R34" s="51">
        <f t="shared" si="8"/>
        <v>1.1001540832049306</v>
      </c>
      <c r="S34" s="33">
        <v>124</v>
      </c>
      <c r="T34" s="51">
        <f t="shared" si="9"/>
        <v>1.1463790446841293</v>
      </c>
      <c r="U34" s="33">
        <v>115</v>
      </c>
      <c r="V34" s="51">
        <f t="shared" si="10"/>
        <v>1.0631741140215716</v>
      </c>
      <c r="W34" s="33">
        <v>119</v>
      </c>
      <c r="X34" s="51">
        <f t="shared" si="11"/>
        <v>1.1001540832049306</v>
      </c>
      <c r="Z34" s="33">
        <v>95</v>
      </c>
      <c r="AA34" s="73">
        <f t="shared" ref="AA34:AA65" si="14">Z34/D34</f>
        <v>0.87827426810477649</v>
      </c>
      <c r="AC34" s="41">
        <f>cálculos2!O34</f>
        <v>10</v>
      </c>
      <c r="AD34" s="42">
        <f t="shared" si="12"/>
        <v>1</v>
      </c>
      <c r="AE34" s="41">
        <f>cálculos2!P34</f>
        <v>4</v>
      </c>
      <c r="AF34" s="42">
        <f t="shared" si="13"/>
        <v>1</v>
      </c>
    </row>
    <row r="35" spans="1:32" x14ac:dyDescent="0.25">
      <c r="A35" s="50" t="s">
        <v>5</v>
      </c>
      <c r="B35" s="50" t="s">
        <v>39</v>
      </c>
      <c r="C35" s="34">
        <v>179</v>
      </c>
      <c r="D35" s="34">
        <f t="shared" si="1"/>
        <v>164.08333333333331</v>
      </c>
      <c r="E35" s="33">
        <v>164</v>
      </c>
      <c r="F35" s="51">
        <f t="shared" si="2"/>
        <v>0.9994921279837482</v>
      </c>
      <c r="G35" s="33">
        <v>186</v>
      </c>
      <c r="H35" s="51">
        <f t="shared" si="3"/>
        <v>1.133570340274251</v>
      </c>
      <c r="I35" s="33">
        <v>188</v>
      </c>
      <c r="J35" s="51">
        <f t="shared" si="4"/>
        <v>1.1457592686642968</v>
      </c>
      <c r="K35" s="33">
        <v>195</v>
      </c>
      <c r="L35" s="51">
        <f t="shared" si="5"/>
        <v>1.1884205180294567</v>
      </c>
      <c r="M35" s="33">
        <v>191</v>
      </c>
      <c r="N35" s="51">
        <f t="shared" si="6"/>
        <v>1.1640426612493653</v>
      </c>
      <c r="O35" s="33">
        <v>181</v>
      </c>
      <c r="P35" s="51">
        <f t="shared" si="7"/>
        <v>1.1030980192991366</v>
      </c>
      <c r="Q35" s="33">
        <v>176</v>
      </c>
      <c r="R35" s="51">
        <f t="shared" si="8"/>
        <v>1.0726256983240225</v>
      </c>
      <c r="S35" s="33">
        <v>194</v>
      </c>
      <c r="T35" s="51">
        <f t="shared" si="9"/>
        <v>1.1823260538344338</v>
      </c>
      <c r="U35" s="33">
        <v>162</v>
      </c>
      <c r="V35" s="51">
        <f t="shared" si="10"/>
        <v>0.9873031995937025</v>
      </c>
      <c r="W35" s="33">
        <v>178</v>
      </c>
      <c r="X35" s="51">
        <f t="shared" si="11"/>
        <v>1.0848146267140681</v>
      </c>
      <c r="Z35" s="33">
        <v>89</v>
      </c>
      <c r="AA35" s="73">
        <f t="shared" si="14"/>
        <v>0.54240731335703407</v>
      </c>
      <c r="AC35" s="41">
        <f>cálculos2!O35</f>
        <v>10</v>
      </c>
      <c r="AD35" s="42">
        <f t="shared" si="12"/>
        <v>1</v>
      </c>
      <c r="AE35" s="41">
        <f>cálculos2!P35</f>
        <v>4</v>
      </c>
      <c r="AF35" s="42">
        <f t="shared" si="13"/>
        <v>1</v>
      </c>
    </row>
    <row r="36" spans="1:32" x14ac:dyDescent="0.25">
      <c r="A36" s="50" t="s">
        <v>2</v>
      </c>
      <c r="B36" s="50" t="s">
        <v>40</v>
      </c>
      <c r="C36" s="34">
        <v>142</v>
      </c>
      <c r="D36" s="34">
        <f t="shared" si="1"/>
        <v>130.16666666666669</v>
      </c>
      <c r="E36" s="33">
        <v>135</v>
      </c>
      <c r="F36" s="51">
        <f t="shared" si="2"/>
        <v>1.0371318822023046</v>
      </c>
      <c r="G36" s="33">
        <v>136</v>
      </c>
      <c r="H36" s="51">
        <f t="shared" si="3"/>
        <v>1.0448143405889883</v>
      </c>
      <c r="I36" s="33">
        <v>136</v>
      </c>
      <c r="J36" s="51">
        <f t="shared" si="4"/>
        <v>1.0448143405889883</v>
      </c>
      <c r="K36" s="33">
        <v>135</v>
      </c>
      <c r="L36" s="51">
        <f t="shared" si="5"/>
        <v>1.0371318822023046</v>
      </c>
      <c r="M36" s="33">
        <v>136</v>
      </c>
      <c r="N36" s="51">
        <f t="shared" si="6"/>
        <v>1.0448143405889883</v>
      </c>
      <c r="O36" s="33">
        <v>140</v>
      </c>
      <c r="P36" s="51">
        <f t="shared" si="7"/>
        <v>1.0755441741357232</v>
      </c>
      <c r="Q36" s="33">
        <v>132</v>
      </c>
      <c r="R36" s="51">
        <f t="shared" si="8"/>
        <v>1.0140845070422533</v>
      </c>
      <c r="S36" s="33">
        <v>124</v>
      </c>
      <c r="T36" s="51">
        <f t="shared" si="9"/>
        <v>0.95262483994878344</v>
      </c>
      <c r="U36" s="33">
        <v>129</v>
      </c>
      <c r="V36" s="51">
        <f t="shared" si="10"/>
        <v>0.99103713188220222</v>
      </c>
      <c r="W36" s="33">
        <v>112</v>
      </c>
      <c r="X36" s="51">
        <f t="shared" si="11"/>
        <v>0.86043533930857863</v>
      </c>
      <c r="Z36" s="33">
        <v>111</v>
      </c>
      <c r="AA36" s="73">
        <f t="shared" si="14"/>
        <v>0.85275288092189483</v>
      </c>
      <c r="AC36" s="41">
        <f>cálculos2!O36</f>
        <v>9</v>
      </c>
      <c r="AD36" s="42">
        <f t="shared" si="12"/>
        <v>0.9</v>
      </c>
      <c r="AE36" s="41">
        <f>cálculos2!P36</f>
        <v>4</v>
      </c>
      <c r="AF36" s="42">
        <f t="shared" si="13"/>
        <v>1</v>
      </c>
    </row>
    <row r="37" spans="1:32" x14ac:dyDescent="0.25">
      <c r="A37" s="50" t="s">
        <v>5</v>
      </c>
      <c r="B37" s="50" t="s">
        <v>41</v>
      </c>
      <c r="C37" s="34">
        <v>556</v>
      </c>
      <c r="D37" s="34">
        <f t="shared" si="1"/>
        <v>509.66666666666669</v>
      </c>
      <c r="E37" s="33">
        <v>487</v>
      </c>
      <c r="F37" s="51">
        <f t="shared" si="2"/>
        <v>0.95552648790058858</v>
      </c>
      <c r="G37" s="33">
        <v>444</v>
      </c>
      <c r="H37" s="51">
        <f t="shared" si="3"/>
        <v>0.87115761935905822</v>
      </c>
      <c r="I37" s="33">
        <v>441</v>
      </c>
      <c r="J37" s="51">
        <f t="shared" si="4"/>
        <v>0.86527141922825368</v>
      </c>
      <c r="K37" s="33">
        <v>492</v>
      </c>
      <c r="L37" s="51">
        <f t="shared" si="5"/>
        <v>0.96533682145192934</v>
      </c>
      <c r="M37" s="33">
        <v>472</v>
      </c>
      <c r="N37" s="51">
        <f t="shared" si="6"/>
        <v>0.92609548724656632</v>
      </c>
      <c r="O37" s="33">
        <v>449</v>
      </c>
      <c r="P37" s="51">
        <f t="shared" si="7"/>
        <v>0.88096795291039887</v>
      </c>
      <c r="Q37" s="33">
        <v>349</v>
      </c>
      <c r="R37" s="51">
        <f t="shared" si="8"/>
        <v>0.68476128188358398</v>
      </c>
      <c r="S37" s="33">
        <v>412</v>
      </c>
      <c r="T37" s="51">
        <f t="shared" si="9"/>
        <v>0.80837148463047737</v>
      </c>
      <c r="U37" s="33">
        <v>447</v>
      </c>
      <c r="V37" s="51">
        <f t="shared" si="10"/>
        <v>0.87704381948986265</v>
      </c>
      <c r="W37" s="33">
        <v>351</v>
      </c>
      <c r="X37" s="51">
        <f t="shared" si="11"/>
        <v>0.68868541530412031</v>
      </c>
      <c r="Z37" s="33">
        <v>480</v>
      </c>
      <c r="AA37" s="73">
        <f t="shared" si="14"/>
        <v>0.9417920209287115</v>
      </c>
      <c r="AC37" s="41">
        <f>cálculos2!O37</f>
        <v>3</v>
      </c>
      <c r="AD37" s="42">
        <f t="shared" si="12"/>
        <v>0.30000000000000004</v>
      </c>
      <c r="AE37" s="41">
        <f>cálculos2!P37</f>
        <v>1</v>
      </c>
      <c r="AF37" s="42">
        <f t="shared" si="13"/>
        <v>0.25</v>
      </c>
    </row>
    <row r="38" spans="1:32" x14ac:dyDescent="0.25">
      <c r="A38" s="50" t="s">
        <v>2</v>
      </c>
      <c r="B38" s="50" t="s">
        <v>42</v>
      </c>
      <c r="C38" s="34">
        <v>104</v>
      </c>
      <c r="D38" s="34">
        <f t="shared" si="1"/>
        <v>95.333333333333329</v>
      </c>
      <c r="E38" s="33">
        <v>122</v>
      </c>
      <c r="F38" s="51">
        <f t="shared" si="2"/>
        <v>1.2797202797202798</v>
      </c>
      <c r="G38" s="33">
        <v>106</v>
      </c>
      <c r="H38" s="51">
        <f t="shared" si="3"/>
        <v>1.1118881118881119</v>
      </c>
      <c r="I38" s="33">
        <v>107</v>
      </c>
      <c r="J38" s="51">
        <f t="shared" si="4"/>
        <v>1.1223776223776225</v>
      </c>
      <c r="K38" s="33">
        <v>114</v>
      </c>
      <c r="L38" s="51">
        <f t="shared" si="5"/>
        <v>1.1958041958041958</v>
      </c>
      <c r="M38" s="33">
        <v>116</v>
      </c>
      <c r="N38" s="51">
        <f t="shared" si="6"/>
        <v>1.2167832167832169</v>
      </c>
      <c r="O38" s="33">
        <v>112</v>
      </c>
      <c r="P38" s="51">
        <f t="shared" si="7"/>
        <v>1.1748251748251748</v>
      </c>
      <c r="Q38" s="33">
        <v>100</v>
      </c>
      <c r="R38" s="51">
        <f t="shared" si="8"/>
        <v>1.048951048951049</v>
      </c>
      <c r="S38" s="33">
        <v>104</v>
      </c>
      <c r="T38" s="51">
        <f t="shared" si="9"/>
        <v>1.0909090909090911</v>
      </c>
      <c r="U38" s="33">
        <v>111</v>
      </c>
      <c r="V38" s="51">
        <f t="shared" si="10"/>
        <v>1.1643356643356644</v>
      </c>
      <c r="W38" s="33">
        <v>103</v>
      </c>
      <c r="X38" s="51">
        <f t="shared" si="11"/>
        <v>1.0804195804195804</v>
      </c>
      <c r="Z38" s="33">
        <v>112</v>
      </c>
      <c r="AA38" s="73">
        <f t="shared" si="14"/>
        <v>1.1748251748251748</v>
      </c>
      <c r="AC38" s="41">
        <f>cálculos2!O38</f>
        <v>10</v>
      </c>
      <c r="AD38" s="42">
        <f t="shared" si="12"/>
        <v>1</v>
      </c>
      <c r="AE38" s="41">
        <f>cálculos2!P38</f>
        <v>4</v>
      </c>
      <c r="AF38" s="42">
        <f t="shared" si="13"/>
        <v>1</v>
      </c>
    </row>
    <row r="39" spans="1:32" x14ac:dyDescent="0.25">
      <c r="A39" s="50" t="s">
        <v>5</v>
      </c>
      <c r="B39" s="50" t="s">
        <v>43</v>
      </c>
      <c r="C39" s="34">
        <v>446</v>
      </c>
      <c r="D39" s="34">
        <f t="shared" si="1"/>
        <v>408.83333333333331</v>
      </c>
      <c r="E39" s="33">
        <v>378</v>
      </c>
      <c r="F39" s="51">
        <f t="shared" si="2"/>
        <v>0.92458214431308605</v>
      </c>
      <c r="G39" s="33">
        <v>349</v>
      </c>
      <c r="H39" s="51">
        <f t="shared" si="3"/>
        <v>0.85364859355890754</v>
      </c>
      <c r="I39" s="33">
        <v>352</v>
      </c>
      <c r="J39" s="51">
        <f t="shared" si="4"/>
        <v>0.86098654708520184</v>
      </c>
      <c r="K39" s="33">
        <v>378</v>
      </c>
      <c r="L39" s="51">
        <f t="shared" si="5"/>
        <v>0.92458214431308605</v>
      </c>
      <c r="M39" s="33">
        <v>370</v>
      </c>
      <c r="N39" s="51">
        <f t="shared" si="6"/>
        <v>0.90501426824296782</v>
      </c>
      <c r="O39" s="33">
        <v>370</v>
      </c>
      <c r="P39" s="51">
        <f t="shared" si="7"/>
        <v>0.90501426824296782</v>
      </c>
      <c r="Q39" s="33">
        <v>305</v>
      </c>
      <c r="R39" s="51">
        <f t="shared" si="8"/>
        <v>0.74602527517325723</v>
      </c>
      <c r="S39" s="33">
        <v>339</v>
      </c>
      <c r="T39" s="51">
        <f t="shared" si="9"/>
        <v>0.82918874847125967</v>
      </c>
      <c r="U39" s="33">
        <v>309</v>
      </c>
      <c r="V39" s="51">
        <f t="shared" si="10"/>
        <v>0.7558092132083164</v>
      </c>
      <c r="W39" s="33">
        <v>333</v>
      </c>
      <c r="X39" s="51">
        <f t="shared" si="11"/>
        <v>0.81451284141867109</v>
      </c>
      <c r="Z39" s="33">
        <v>307</v>
      </c>
      <c r="AA39" s="73">
        <f t="shared" si="14"/>
        <v>0.75091724419078687</v>
      </c>
      <c r="AC39" s="41">
        <f>cálculos2!O39</f>
        <v>2</v>
      </c>
      <c r="AD39" s="42">
        <f t="shared" si="12"/>
        <v>0.2</v>
      </c>
      <c r="AE39" s="41">
        <f>cálculos2!P39</f>
        <v>0</v>
      </c>
      <c r="AF39" s="42">
        <f t="shared" si="13"/>
        <v>0</v>
      </c>
    </row>
    <row r="40" spans="1:32" x14ac:dyDescent="0.25">
      <c r="A40" s="50" t="s">
        <v>3</v>
      </c>
      <c r="B40" s="50" t="s">
        <v>44</v>
      </c>
      <c r="C40" s="34">
        <v>455</v>
      </c>
      <c r="D40" s="34">
        <f t="shared" si="1"/>
        <v>417.08333333333331</v>
      </c>
      <c r="E40" s="33">
        <v>450</v>
      </c>
      <c r="F40" s="51">
        <f t="shared" si="2"/>
        <v>1.078921078921079</v>
      </c>
      <c r="G40" s="33">
        <v>403</v>
      </c>
      <c r="H40" s="51">
        <f t="shared" si="3"/>
        <v>0.96623376623376622</v>
      </c>
      <c r="I40" s="33">
        <v>410</v>
      </c>
      <c r="J40" s="51">
        <f t="shared" si="4"/>
        <v>0.98301698301698304</v>
      </c>
      <c r="K40" s="33">
        <v>455</v>
      </c>
      <c r="L40" s="51">
        <f t="shared" si="5"/>
        <v>1.0909090909090911</v>
      </c>
      <c r="M40" s="33">
        <v>448</v>
      </c>
      <c r="N40" s="51">
        <f t="shared" si="6"/>
        <v>1.0741258741258741</v>
      </c>
      <c r="O40" s="33">
        <v>440</v>
      </c>
      <c r="P40" s="51">
        <f t="shared" si="7"/>
        <v>1.054945054945055</v>
      </c>
      <c r="Q40" s="33">
        <v>334</v>
      </c>
      <c r="R40" s="51">
        <f t="shared" si="8"/>
        <v>0.80079920079920086</v>
      </c>
      <c r="S40" s="33">
        <v>417</v>
      </c>
      <c r="T40" s="51">
        <f t="shared" si="9"/>
        <v>0.99980019980019985</v>
      </c>
      <c r="U40" s="33">
        <v>454</v>
      </c>
      <c r="V40" s="51">
        <f t="shared" si="10"/>
        <v>1.0885114885114886</v>
      </c>
      <c r="W40" s="33">
        <v>388</v>
      </c>
      <c r="X40" s="51">
        <f t="shared" si="11"/>
        <v>0.93026973026973037</v>
      </c>
      <c r="Z40" s="33">
        <v>444</v>
      </c>
      <c r="AA40" s="73">
        <f t="shared" si="14"/>
        <v>1.0645354645354645</v>
      </c>
      <c r="AC40" s="41">
        <f>cálculos2!O40</f>
        <v>8</v>
      </c>
      <c r="AD40" s="42">
        <f t="shared" si="12"/>
        <v>0.8</v>
      </c>
      <c r="AE40" s="41">
        <f>cálculos2!P40</f>
        <v>4</v>
      </c>
      <c r="AF40" s="42">
        <f t="shared" si="13"/>
        <v>1</v>
      </c>
    </row>
    <row r="41" spans="1:32" x14ac:dyDescent="0.25">
      <c r="A41" s="50" t="s">
        <v>5</v>
      </c>
      <c r="B41" s="50" t="s">
        <v>45</v>
      </c>
      <c r="C41" s="34">
        <v>150</v>
      </c>
      <c r="D41" s="34">
        <f t="shared" si="1"/>
        <v>137.5</v>
      </c>
      <c r="E41" s="33">
        <v>153</v>
      </c>
      <c r="F41" s="51">
        <f t="shared" si="2"/>
        <v>1.1127272727272728</v>
      </c>
      <c r="G41" s="33">
        <v>142</v>
      </c>
      <c r="H41" s="51">
        <f t="shared" si="3"/>
        <v>1.0327272727272727</v>
      </c>
      <c r="I41" s="33">
        <v>145</v>
      </c>
      <c r="J41" s="51">
        <f t="shared" si="4"/>
        <v>1.0545454545454545</v>
      </c>
      <c r="K41" s="33">
        <v>154</v>
      </c>
      <c r="L41" s="51">
        <f t="shared" si="5"/>
        <v>1.1200000000000001</v>
      </c>
      <c r="M41" s="33">
        <v>148</v>
      </c>
      <c r="N41" s="51">
        <f t="shared" si="6"/>
        <v>1.0763636363636364</v>
      </c>
      <c r="O41" s="33">
        <v>146</v>
      </c>
      <c r="P41" s="51">
        <f t="shared" si="7"/>
        <v>1.0618181818181818</v>
      </c>
      <c r="Q41" s="33">
        <v>120</v>
      </c>
      <c r="R41" s="51">
        <f t="shared" si="8"/>
        <v>0.87272727272727268</v>
      </c>
      <c r="S41" s="33">
        <v>140</v>
      </c>
      <c r="T41" s="51">
        <f t="shared" si="9"/>
        <v>1.0181818181818181</v>
      </c>
      <c r="U41" s="33">
        <v>134</v>
      </c>
      <c r="V41" s="51">
        <f t="shared" si="10"/>
        <v>0.97454545454545449</v>
      </c>
      <c r="W41" s="33">
        <v>128</v>
      </c>
      <c r="X41" s="51">
        <f t="shared" si="11"/>
        <v>0.93090909090909091</v>
      </c>
      <c r="Z41" s="33">
        <v>147</v>
      </c>
      <c r="AA41" s="73">
        <f t="shared" si="14"/>
        <v>1.0690909090909091</v>
      </c>
      <c r="AC41" s="41">
        <f>cálculos2!O41</f>
        <v>8</v>
      </c>
      <c r="AD41" s="42">
        <f t="shared" si="12"/>
        <v>0.8</v>
      </c>
      <c r="AE41" s="41">
        <f>cálculos2!P41</f>
        <v>4</v>
      </c>
      <c r="AF41" s="42">
        <f t="shared" si="13"/>
        <v>1</v>
      </c>
    </row>
    <row r="42" spans="1:32" x14ac:dyDescent="0.25">
      <c r="A42" s="50" t="s">
        <v>2</v>
      </c>
      <c r="B42" s="50" t="s">
        <v>46</v>
      </c>
      <c r="C42" s="34">
        <v>160</v>
      </c>
      <c r="D42" s="34">
        <f t="shared" si="1"/>
        <v>146.66666666666669</v>
      </c>
      <c r="E42" s="33">
        <v>178</v>
      </c>
      <c r="F42" s="51">
        <f t="shared" si="2"/>
        <v>1.2136363636363634</v>
      </c>
      <c r="G42" s="33">
        <v>135</v>
      </c>
      <c r="H42" s="51">
        <f t="shared" si="3"/>
        <v>0.9204545454545453</v>
      </c>
      <c r="I42" s="33">
        <v>135</v>
      </c>
      <c r="J42" s="51">
        <f t="shared" si="4"/>
        <v>0.9204545454545453</v>
      </c>
      <c r="K42" s="33">
        <v>155</v>
      </c>
      <c r="L42" s="51">
        <f t="shared" si="5"/>
        <v>1.0568181818181817</v>
      </c>
      <c r="M42" s="33">
        <v>156</v>
      </c>
      <c r="N42" s="51">
        <f t="shared" si="6"/>
        <v>1.0636363636363635</v>
      </c>
      <c r="O42" s="33">
        <v>149</v>
      </c>
      <c r="P42" s="51">
        <f t="shared" si="7"/>
        <v>1.0159090909090909</v>
      </c>
      <c r="Q42" s="33">
        <v>125</v>
      </c>
      <c r="R42" s="51">
        <f t="shared" si="8"/>
        <v>0.85227272727272718</v>
      </c>
      <c r="S42" s="33">
        <v>145</v>
      </c>
      <c r="T42" s="51">
        <f t="shared" si="9"/>
        <v>0.98863636363636354</v>
      </c>
      <c r="U42" s="33">
        <v>141</v>
      </c>
      <c r="V42" s="51">
        <f t="shared" si="10"/>
        <v>0.9613636363636362</v>
      </c>
      <c r="W42" s="33">
        <v>131</v>
      </c>
      <c r="X42" s="51">
        <f t="shared" si="11"/>
        <v>0.89318181818181808</v>
      </c>
      <c r="Z42" s="33">
        <v>172</v>
      </c>
      <c r="AA42" s="73">
        <f t="shared" si="14"/>
        <v>1.1727272727272726</v>
      </c>
      <c r="AC42" s="41">
        <f>cálculos2!O42</f>
        <v>6</v>
      </c>
      <c r="AD42" s="42">
        <f t="shared" si="12"/>
        <v>0.60000000000000009</v>
      </c>
      <c r="AE42" s="41">
        <f>cálculos2!P42</f>
        <v>2</v>
      </c>
      <c r="AF42" s="42">
        <f t="shared" si="13"/>
        <v>0.5</v>
      </c>
    </row>
    <row r="43" spans="1:32" x14ac:dyDescent="0.25">
      <c r="A43" s="50" t="s">
        <v>2</v>
      </c>
      <c r="B43" s="50" t="s">
        <v>47</v>
      </c>
      <c r="C43" s="34">
        <v>96</v>
      </c>
      <c r="D43" s="34">
        <f t="shared" si="1"/>
        <v>88</v>
      </c>
      <c r="E43" s="33">
        <v>107</v>
      </c>
      <c r="F43" s="51">
        <f t="shared" si="2"/>
        <v>1.2159090909090908</v>
      </c>
      <c r="G43" s="33">
        <v>105</v>
      </c>
      <c r="H43" s="51">
        <f t="shared" si="3"/>
        <v>1.1931818181818181</v>
      </c>
      <c r="I43" s="33">
        <v>105</v>
      </c>
      <c r="J43" s="51">
        <f t="shared" si="4"/>
        <v>1.1931818181818181</v>
      </c>
      <c r="K43" s="33">
        <v>118</v>
      </c>
      <c r="L43" s="51">
        <f t="shared" si="5"/>
        <v>1.3409090909090908</v>
      </c>
      <c r="M43" s="33">
        <v>117</v>
      </c>
      <c r="N43" s="51">
        <f t="shared" si="6"/>
        <v>1.3295454545454546</v>
      </c>
      <c r="O43" s="33">
        <v>97</v>
      </c>
      <c r="P43" s="51">
        <f t="shared" si="7"/>
        <v>1.1022727272727273</v>
      </c>
      <c r="Q43" s="33">
        <v>90</v>
      </c>
      <c r="R43" s="51">
        <f t="shared" si="8"/>
        <v>1.0227272727272727</v>
      </c>
      <c r="S43" s="33">
        <v>87</v>
      </c>
      <c r="T43" s="51">
        <f t="shared" si="9"/>
        <v>0.98863636363636365</v>
      </c>
      <c r="U43" s="33">
        <v>84</v>
      </c>
      <c r="V43" s="51">
        <f t="shared" si="10"/>
        <v>0.95454545454545459</v>
      </c>
      <c r="W43" s="33">
        <v>86</v>
      </c>
      <c r="X43" s="51">
        <f t="shared" si="11"/>
        <v>0.97727272727272729</v>
      </c>
      <c r="Z43" s="33">
        <v>89</v>
      </c>
      <c r="AA43" s="73">
        <f t="shared" si="14"/>
        <v>1.0113636363636365</v>
      </c>
      <c r="AC43" s="41">
        <f>cálculos2!O43</f>
        <v>10</v>
      </c>
      <c r="AD43" s="42">
        <f t="shared" si="12"/>
        <v>1</v>
      </c>
      <c r="AE43" s="41">
        <f>cálculos2!P43</f>
        <v>4</v>
      </c>
      <c r="AF43" s="42">
        <f t="shared" si="13"/>
        <v>1</v>
      </c>
    </row>
    <row r="44" spans="1:32" x14ac:dyDescent="0.25">
      <c r="A44" s="50" t="s">
        <v>4</v>
      </c>
      <c r="B44" s="50" t="s">
        <v>48</v>
      </c>
      <c r="C44" s="34">
        <v>2612</v>
      </c>
      <c r="D44" s="34">
        <f t="shared" si="1"/>
        <v>2394.333333333333</v>
      </c>
      <c r="E44" s="33">
        <v>2302</v>
      </c>
      <c r="F44" s="51">
        <f t="shared" si="2"/>
        <v>0.96143672560211624</v>
      </c>
      <c r="G44" s="33">
        <v>1919</v>
      </c>
      <c r="H44" s="51">
        <f t="shared" si="3"/>
        <v>0.80147570652930544</v>
      </c>
      <c r="I44" s="33">
        <v>1933</v>
      </c>
      <c r="J44" s="51">
        <f t="shared" si="4"/>
        <v>0.80732284560768497</v>
      </c>
      <c r="K44" s="33">
        <v>2051</v>
      </c>
      <c r="L44" s="51">
        <f t="shared" si="5"/>
        <v>0.85660587498259788</v>
      </c>
      <c r="M44" s="33">
        <v>2030</v>
      </c>
      <c r="N44" s="51">
        <f t="shared" si="6"/>
        <v>0.84783516636502865</v>
      </c>
      <c r="O44" s="33">
        <v>2020</v>
      </c>
      <c r="P44" s="51">
        <f t="shared" si="7"/>
        <v>0.84365863845190048</v>
      </c>
      <c r="Q44" s="33">
        <v>1753</v>
      </c>
      <c r="R44" s="51">
        <f t="shared" si="8"/>
        <v>0.73214534317137692</v>
      </c>
      <c r="S44" s="33">
        <v>2084</v>
      </c>
      <c r="T44" s="51">
        <f t="shared" si="9"/>
        <v>0.87038841709592107</v>
      </c>
      <c r="U44" s="33">
        <v>2114</v>
      </c>
      <c r="V44" s="51">
        <f t="shared" si="10"/>
        <v>0.88291800083530569</v>
      </c>
      <c r="W44" s="33">
        <v>1819</v>
      </c>
      <c r="X44" s="51">
        <f t="shared" si="11"/>
        <v>0.75971042739802319</v>
      </c>
      <c r="Z44" s="33">
        <v>2194</v>
      </c>
      <c r="AA44" s="73">
        <f t="shared" si="14"/>
        <v>0.9163302241403315</v>
      </c>
      <c r="AC44" s="41">
        <f>cálculos2!O44</f>
        <v>1</v>
      </c>
      <c r="AD44" s="42">
        <f t="shared" si="12"/>
        <v>0.1</v>
      </c>
      <c r="AE44" s="41">
        <f>cálculos2!P44</f>
        <v>0</v>
      </c>
      <c r="AF44" s="42">
        <f t="shared" si="13"/>
        <v>0</v>
      </c>
    </row>
    <row r="45" spans="1:32" x14ac:dyDescent="0.25">
      <c r="A45" s="50" t="s">
        <v>4</v>
      </c>
      <c r="B45" s="50" t="s">
        <v>49</v>
      </c>
      <c r="C45" s="34">
        <v>174</v>
      </c>
      <c r="D45" s="34">
        <f t="shared" si="1"/>
        <v>159.5</v>
      </c>
      <c r="E45" s="33">
        <v>130</v>
      </c>
      <c r="F45" s="51">
        <f t="shared" si="2"/>
        <v>0.8150470219435737</v>
      </c>
      <c r="G45" s="33">
        <v>147</v>
      </c>
      <c r="H45" s="51">
        <f t="shared" si="3"/>
        <v>0.92163009404388718</v>
      </c>
      <c r="I45" s="33">
        <v>150</v>
      </c>
      <c r="J45" s="51">
        <f t="shared" si="4"/>
        <v>0.94043887147335425</v>
      </c>
      <c r="K45" s="33">
        <v>159</v>
      </c>
      <c r="L45" s="51">
        <f t="shared" si="5"/>
        <v>0.99686520376175547</v>
      </c>
      <c r="M45" s="33">
        <v>155</v>
      </c>
      <c r="N45" s="51">
        <f t="shared" si="6"/>
        <v>0.97178683385579934</v>
      </c>
      <c r="O45" s="33">
        <v>158</v>
      </c>
      <c r="P45" s="51">
        <f t="shared" si="7"/>
        <v>0.99059561128526641</v>
      </c>
      <c r="Q45" s="33">
        <v>121</v>
      </c>
      <c r="R45" s="51">
        <f t="shared" si="8"/>
        <v>0.75862068965517238</v>
      </c>
      <c r="S45" s="33">
        <v>124</v>
      </c>
      <c r="T45" s="51">
        <f t="shared" si="9"/>
        <v>0.77742946708463945</v>
      </c>
      <c r="U45" s="33">
        <v>120</v>
      </c>
      <c r="V45" s="51">
        <f t="shared" si="10"/>
        <v>0.75235109717868343</v>
      </c>
      <c r="W45" s="33">
        <v>116</v>
      </c>
      <c r="X45" s="51">
        <f t="shared" si="11"/>
        <v>0.72727272727272729</v>
      </c>
      <c r="Z45" s="33">
        <v>123</v>
      </c>
      <c r="AA45" s="73">
        <f t="shared" si="14"/>
        <v>0.7711598746081505</v>
      </c>
      <c r="AC45" s="41">
        <f>cálculos2!O45</f>
        <v>3</v>
      </c>
      <c r="AD45" s="42">
        <f t="shared" si="12"/>
        <v>0.30000000000000004</v>
      </c>
      <c r="AE45" s="41">
        <f>cálculos2!P45</f>
        <v>1</v>
      </c>
      <c r="AF45" s="42">
        <f t="shared" si="13"/>
        <v>0.25</v>
      </c>
    </row>
    <row r="46" spans="1:32" x14ac:dyDescent="0.25">
      <c r="A46" s="50" t="s">
        <v>5</v>
      </c>
      <c r="B46" s="50" t="s">
        <v>50</v>
      </c>
      <c r="C46" s="34">
        <v>539</v>
      </c>
      <c r="D46" s="34">
        <f t="shared" si="1"/>
        <v>494.08333333333331</v>
      </c>
      <c r="E46" s="33">
        <v>492</v>
      </c>
      <c r="F46" s="51">
        <f t="shared" si="2"/>
        <v>0.99578343734187891</v>
      </c>
      <c r="G46" s="33">
        <v>465</v>
      </c>
      <c r="H46" s="51">
        <f t="shared" si="3"/>
        <v>0.94113678529262945</v>
      </c>
      <c r="I46" s="33">
        <v>478</v>
      </c>
      <c r="J46" s="51">
        <f t="shared" si="4"/>
        <v>0.96744813627930515</v>
      </c>
      <c r="K46" s="33">
        <v>513</v>
      </c>
      <c r="L46" s="51">
        <f t="shared" si="5"/>
        <v>1.0382863889357397</v>
      </c>
      <c r="M46" s="33">
        <v>496</v>
      </c>
      <c r="N46" s="51">
        <f t="shared" si="6"/>
        <v>1.0038792376454715</v>
      </c>
      <c r="O46" s="33">
        <v>487</v>
      </c>
      <c r="P46" s="51">
        <f t="shared" si="7"/>
        <v>0.98566368696238826</v>
      </c>
      <c r="Q46" s="33">
        <v>355</v>
      </c>
      <c r="R46" s="51">
        <f t="shared" si="8"/>
        <v>0.71850227694383539</v>
      </c>
      <c r="S46" s="33">
        <v>470</v>
      </c>
      <c r="T46" s="51">
        <f t="shared" si="9"/>
        <v>0.9512565356721201</v>
      </c>
      <c r="U46" s="33">
        <v>458</v>
      </c>
      <c r="V46" s="51">
        <f t="shared" si="10"/>
        <v>0.92696913476134257</v>
      </c>
      <c r="W46" s="33">
        <v>426</v>
      </c>
      <c r="X46" s="51">
        <f t="shared" si="11"/>
        <v>0.86220273233260247</v>
      </c>
      <c r="Z46" s="33">
        <v>421</v>
      </c>
      <c r="AA46" s="73">
        <f t="shared" si="14"/>
        <v>0.85208298195311183</v>
      </c>
      <c r="AC46" s="41">
        <f>cálculos2!O46</f>
        <v>6</v>
      </c>
      <c r="AD46" s="42">
        <f t="shared" si="12"/>
        <v>0.60000000000000009</v>
      </c>
      <c r="AE46" s="41">
        <f>cálculos2!P46</f>
        <v>2</v>
      </c>
      <c r="AF46" s="42">
        <f t="shared" si="13"/>
        <v>0.5</v>
      </c>
    </row>
    <row r="47" spans="1:32" x14ac:dyDescent="0.25">
      <c r="A47" s="50" t="s">
        <v>2</v>
      </c>
      <c r="B47" s="50" t="s">
        <v>51</v>
      </c>
      <c r="C47" s="34">
        <v>249</v>
      </c>
      <c r="D47" s="34">
        <f t="shared" si="1"/>
        <v>228.25</v>
      </c>
      <c r="E47" s="33">
        <v>180</v>
      </c>
      <c r="F47" s="51">
        <f t="shared" si="2"/>
        <v>0.78860898138006574</v>
      </c>
      <c r="G47" s="33">
        <v>187</v>
      </c>
      <c r="H47" s="51">
        <f t="shared" si="3"/>
        <v>0.81927710843373491</v>
      </c>
      <c r="I47" s="33">
        <v>185</v>
      </c>
      <c r="J47" s="51">
        <f t="shared" si="4"/>
        <v>0.81051478641840091</v>
      </c>
      <c r="K47" s="33">
        <v>194</v>
      </c>
      <c r="L47" s="51">
        <f t="shared" si="5"/>
        <v>0.84994523548740419</v>
      </c>
      <c r="M47" s="33">
        <v>191</v>
      </c>
      <c r="N47" s="51">
        <f t="shared" si="6"/>
        <v>0.83680175246440303</v>
      </c>
      <c r="O47" s="33">
        <v>190</v>
      </c>
      <c r="P47" s="51">
        <f t="shared" si="7"/>
        <v>0.83242059145673608</v>
      </c>
      <c r="Q47" s="33">
        <v>152</v>
      </c>
      <c r="R47" s="51">
        <f t="shared" si="8"/>
        <v>0.66593647316538884</v>
      </c>
      <c r="S47" s="33">
        <v>204</v>
      </c>
      <c r="T47" s="51">
        <f t="shared" si="9"/>
        <v>0.89375684556407453</v>
      </c>
      <c r="U47" s="33">
        <v>188</v>
      </c>
      <c r="V47" s="51">
        <f t="shared" si="10"/>
        <v>0.82365826944140197</v>
      </c>
      <c r="W47" s="33">
        <v>188</v>
      </c>
      <c r="X47" s="51">
        <f t="shared" si="11"/>
        <v>0.82365826944140197</v>
      </c>
      <c r="Z47" s="33">
        <v>154</v>
      </c>
      <c r="AA47" s="73">
        <f t="shared" si="14"/>
        <v>0.67469879518072284</v>
      </c>
      <c r="AC47" s="41">
        <f>cálculos2!O47</f>
        <v>0</v>
      </c>
      <c r="AD47" s="42">
        <f t="shared" si="12"/>
        <v>0</v>
      </c>
      <c r="AE47" s="41">
        <f>cálculos2!P47</f>
        <v>0</v>
      </c>
      <c r="AF47" s="42">
        <f t="shared" si="13"/>
        <v>0</v>
      </c>
    </row>
    <row r="48" spans="1:32" x14ac:dyDescent="0.25">
      <c r="A48" s="50" t="s">
        <v>4</v>
      </c>
      <c r="B48" s="50" t="s">
        <v>52</v>
      </c>
      <c r="C48" s="34">
        <v>146</v>
      </c>
      <c r="D48" s="34">
        <f t="shared" si="1"/>
        <v>133.83333333333331</v>
      </c>
      <c r="E48" s="33">
        <v>122</v>
      </c>
      <c r="F48" s="51">
        <f t="shared" si="2"/>
        <v>0.91158156911581578</v>
      </c>
      <c r="G48" s="33">
        <v>118</v>
      </c>
      <c r="H48" s="51">
        <f t="shared" si="3"/>
        <v>0.88169364881693657</v>
      </c>
      <c r="I48" s="33">
        <v>119</v>
      </c>
      <c r="J48" s="51">
        <f t="shared" si="4"/>
        <v>0.8891656288916564</v>
      </c>
      <c r="K48" s="33">
        <v>127</v>
      </c>
      <c r="L48" s="51">
        <f t="shared" si="5"/>
        <v>0.94894146948941482</v>
      </c>
      <c r="M48" s="33">
        <v>128</v>
      </c>
      <c r="N48" s="51">
        <f t="shared" si="6"/>
        <v>0.95641344956413465</v>
      </c>
      <c r="O48" s="33">
        <v>104</v>
      </c>
      <c r="P48" s="51">
        <f t="shared" si="7"/>
        <v>0.77708592777085939</v>
      </c>
      <c r="Q48" s="33">
        <v>131</v>
      </c>
      <c r="R48" s="51">
        <f t="shared" si="8"/>
        <v>0.97882938978829404</v>
      </c>
      <c r="S48" s="33">
        <v>132</v>
      </c>
      <c r="T48" s="51">
        <f t="shared" si="9"/>
        <v>0.98630136986301387</v>
      </c>
      <c r="U48" s="33">
        <v>124</v>
      </c>
      <c r="V48" s="51">
        <f t="shared" si="10"/>
        <v>0.92652552926525544</v>
      </c>
      <c r="W48" s="33">
        <v>129</v>
      </c>
      <c r="X48" s="51">
        <f t="shared" si="11"/>
        <v>0.96388542963885449</v>
      </c>
      <c r="Z48" s="33">
        <v>118</v>
      </c>
      <c r="AA48" s="73">
        <f t="shared" si="14"/>
        <v>0.88169364881693657</v>
      </c>
      <c r="AC48" s="41">
        <f>cálculos2!O48</f>
        <v>5</v>
      </c>
      <c r="AD48" s="42">
        <f t="shared" si="12"/>
        <v>0.5</v>
      </c>
      <c r="AE48" s="41">
        <f>cálculos2!P48</f>
        <v>0</v>
      </c>
      <c r="AF48" s="42">
        <f t="shared" si="13"/>
        <v>0</v>
      </c>
    </row>
    <row r="49" spans="1:32" x14ac:dyDescent="0.25">
      <c r="A49" s="50" t="s">
        <v>5</v>
      </c>
      <c r="B49" s="50" t="s">
        <v>53</v>
      </c>
      <c r="C49" s="34">
        <v>307</v>
      </c>
      <c r="D49" s="34">
        <f t="shared" si="1"/>
        <v>281.41666666666663</v>
      </c>
      <c r="E49" s="33">
        <v>240</v>
      </c>
      <c r="F49" s="51">
        <f t="shared" si="2"/>
        <v>0.85282795380515264</v>
      </c>
      <c r="G49" s="33">
        <v>213</v>
      </c>
      <c r="H49" s="51">
        <f t="shared" si="3"/>
        <v>0.756884809002073</v>
      </c>
      <c r="I49" s="33">
        <v>213</v>
      </c>
      <c r="J49" s="51">
        <f t="shared" si="4"/>
        <v>0.756884809002073</v>
      </c>
      <c r="K49" s="33">
        <v>228</v>
      </c>
      <c r="L49" s="51">
        <f t="shared" si="5"/>
        <v>0.81018655611489498</v>
      </c>
      <c r="M49" s="33">
        <v>221</v>
      </c>
      <c r="N49" s="51">
        <f t="shared" si="6"/>
        <v>0.78531240746224473</v>
      </c>
      <c r="O49" s="33">
        <v>210</v>
      </c>
      <c r="P49" s="51">
        <f t="shared" si="7"/>
        <v>0.74622445957950856</v>
      </c>
      <c r="Q49" s="33">
        <v>208</v>
      </c>
      <c r="R49" s="51">
        <f t="shared" si="8"/>
        <v>0.7391175599644656</v>
      </c>
      <c r="S49" s="33">
        <v>235</v>
      </c>
      <c r="T49" s="51">
        <f t="shared" si="9"/>
        <v>0.83506070476754524</v>
      </c>
      <c r="U49" s="33">
        <v>224</v>
      </c>
      <c r="V49" s="51">
        <f t="shared" si="10"/>
        <v>0.79597275688480906</v>
      </c>
      <c r="W49" s="33">
        <v>236</v>
      </c>
      <c r="X49" s="51">
        <f t="shared" si="11"/>
        <v>0.83861415457506672</v>
      </c>
      <c r="Z49" s="33">
        <v>223</v>
      </c>
      <c r="AA49" s="73">
        <f t="shared" si="14"/>
        <v>0.79241930707728769</v>
      </c>
      <c r="AC49" s="41">
        <f>cálculos2!O49</f>
        <v>0</v>
      </c>
      <c r="AD49" s="42">
        <f t="shared" si="12"/>
        <v>0</v>
      </c>
      <c r="AE49" s="41">
        <f>cálculos2!P49</f>
        <v>0</v>
      </c>
      <c r="AF49" s="42">
        <f t="shared" si="13"/>
        <v>0</v>
      </c>
    </row>
    <row r="50" spans="1:32" x14ac:dyDescent="0.25">
      <c r="A50" s="50" t="s">
        <v>3</v>
      </c>
      <c r="B50" s="50" t="s">
        <v>54</v>
      </c>
      <c r="C50" s="34">
        <v>254</v>
      </c>
      <c r="D50" s="34">
        <f t="shared" si="1"/>
        <v>232.83333333333334</v>
      </c>
      <c r="E50" s="33">
        <v>210</v>
      </c>
      <c r="F50" s="51">
        <f t="shared" si="2"/>
        <v>0.90193271295633493</v>
      </c>
      <c r="G50" s="33">
        <v>237</v>
      </c>
      <c r="H50" s="51">
        <f t="shared" si="3"/>
        <v>1.0178954903364352</v>
      </c>
      <c r="I50" s="33">
        <v>236</v>
      </c>
      <c r="J50" s="51">
        <f t="shared" si="4"/>
        <v>1.0136005726556907</v>
      </c>
      <c r="K50" s="33">
        <v>233</v>
      </c>
      <c r="L50" s="51">
        <f t="shared" si="5"/>
        <v>1.0007158196134573</v>
      </c>
      <c r="M50" s="33">
        <v>238</v>
      </c>
      <c r="N50" s="51">
        <f t="shared" si="6"/>
        <v>1.0221904080171795</v>
      </c>
      <c r="O50" s="33">
        <v>226</v>
      </c>
      <c r="P50" s="51">
        <f t="shared" si="7"/>
        <v>0.97065139584824622</v>
      </c>
      <c r="Q50" s="33">
        <v>229</v>
      </c>
      <c r="R50" s="51">
        <f t="shared" si="8"/>
        <v>0.98353614889047958</v>
      </c>
      <c r="S50" s="33">
        <v>254</v>
      </c>
      <c r="T50" s="51">
        <f t="shared" si="9"/>
        <v>1.0909090909090908</v>
      </c>
      <c r="U50" s="33">
        <v>245</v>
      </c>
      <c r="V50" s="51">
        <f t="shared" si="10"/>
        <v>1.0522548317823908</v>
      </c>
      <c r="W50" s="33">
        <v>248</v>
      </c>
      <c r="X50" s="51">
        <f t="shared" si="11"/>
        <v>1.0651395848246241</v>
      </c>
      <c r="Z50" s="33">
        <v>212</v>
      </c>
      <c r="AA50" s="73">
        <f t="shared" si="14"/>
        <v>0.91052254831782387</v>
      </c>
      <c r="AC50" s="41">
        <f>cálculos2!O50</f>
        <v>10</v>
      </c>
      <c r="AD50" s="42">
        <f t="shared" si="12"/>
        <v>1</v>
      </c>
      <c r="AE50" s="41">
        <f>cálculos2!P50</f>
        <v>4</v>
      </c>
      <c r="AF50" s="42">
        <f t="shared" si="13"/>
        <v>1</v>
      </c>
    </row>
    <row r="51" spans="1:32" x14ac:dyDescent="0.25">
      <c r="A51" s="50" t="s">
        <v>3</v>
      </c>
      <c r="B51" s="50" t="s">
        <v>55</v>
      </c>
      <c r="C51" s="34">
        <v>87</v>
      </c>
      <c r="D51" s="34">
        <f t="shared" si="1"/>
        <v>79.75</v>
      </c>
      <c r="E51" s="33">
        <v>66</v>
      </c>
      <c r="F51" s="51">
        <f t="shared" si="2"/>
        <v>0.82758620689655171</v>
      </c>
      <c r="G51" s="33">
        <v>47</v>
      </c>
      <c r="H51" s="51">
        <f t="shared" si="3"/>
        <v>0.58934169278996862</v>
      </c>
      <c r="I51" s="33">
        <v>52</v>
      </c>
      <c r="J51" s="51">
        <f t="shared" si="4"/>
        <v>0.65203761755485889</v>
      </c>
      <c r="K51" s="33">
        <v>58</v>
      </c>
      <c r="L51" s="51">
        <f t="shared" si="5"/>
        <v>0.72727272727272729</v>
      </c>
      <c r="M51" s="33">
        <v>58</v>
      </c>
      <c r="N51" s="51">
        <f t="shared" si="6"/>
        <v>0.72727272727272729</v>
      </c>
      <c r="O51" s="33">
        <v>54</v>
      </c>
      <c r="P51" s="51">
        <f t="shared" si="7"/>
        <v>0.67711598746081503</v>
      </c>
      <c r="Q51" s="33">
        <v>55</v>
      </c>
      <c r="R51" s="51">
        <f t="shared" si="8"/>
        <v>0.68965517241379315</v>
      </c>
      <c r="S51" s="33">
        <v>66</v>
      </c>
      <c r="T51" s="51">
        <f t="shared" si="9"/>
        <v>0.82758620689655171</v>
      </c>
      <c r="U51" s="33">
        <v>60</v>
      </c>
      <c r="V51" s="51">
        <f t="shared" si="10"/>
        <v>0.75235109717868343</v>
      </c>
      <c r="W51" s="33">
        <v>66</v>
      </c>
      <c r="X51" s="51">
        <f t="shared" si="11"/>
        <v>0.82758620689655171</v>
      </c>
      <c r="Z51" s="33">
        <v>66</v>
      </c>
      <c r="AA51" s="73">
        <f t="shared" si="14"/>
        <v>0.82758620689655171</v>
      </c>
      <c r="AC51" s="41">
        <f>cálculos2!O51</f>
        <v>0</v>
      </c>
      <c r="AD51" s="42">
        <f t="shared" si="12"/>
        <v>0</v>
      </c>
      <c r="AE51" s="41">
        <f>cálculos2!P51</f>
        <v>0</v>
      </c>
      <c r="AF51" s="42">
        <f t="shared" si="13"/>
        <v>0</v>
      </c>
    </row>
    <row r="52" spans="1:32" x14ac:dyDescent="0.25">
      <c r="A52" s="50" t="s">
        <v>5</v>
      </c>
      <c r="B52" s="50" t="s">
        <v>56</v>
      </c>
      <c r="C52" s="34">
        <v>192</v>
      </c>
      <c r="D52" s="34">
        <f t="shared" si="1"/>
        <v>176</v>
      </c>
      <c r="E52" s="33">
        <v>211</v>
      </c>
      <c r="F52" s="51">
        <f t="shared" si="2"/>
        <v>1.1988636363636365</v>
      </c>
      <c r="G52" s="33">
        <v>201</v>
      </c>
      <c r="H52" s="51">
        <f t="shared" si="3"/>
        <v>1.1420454545454546</v>
      </c>
      <c r="I52" s="33">
        <v>209</v>
      </c>
      <c r="J52" s="51">
        <f t="shared" si="4"/>
        <v>1.1875</v>
      </c>
      <c r="K52" s="33">
        <v>222</v>
      </c>
      <c r="L52" s="51">
        <f t="shared" si="5"/>
        <v>1.2613636363636365</v>
      </c>
      <c r="M52" s="33">
        <v>221</v>
      </c>
      <c r="N52" s="51">
        <f t="shared" si="6"/>
        <v>1.2556818181818181</v>
      </c>
      <c r="O52" s="33">
        <v>204</v>
      </c>
      <c r="P52" s="51">
        <f t="shared" si="7"/>
        <v>1.1590909090909092</v>
      </c>
      <c r="Q52" s="33">
        <v>195</v>
      </c>
      <c r="R52" s="51">
        <f t="shared" si="8"/>
        <v>1.1079545454545454</v>
      </c>
      <c r="S52" s="33">
        <v>198</v>
      </c>
      <c r="T52" s="51">
        <f t="shared" si="9"/>
        <v>1.125</v>
      </c>
      <c r="U52" s="33">
        <v>194</v>
      </c>
      <c r="V52" s="51">
        <f t="shared" si="10"/>
        <v>1.1022727272727273</v>
      </c>
      <c r="W52" s="33">
        <v>190</v>
      </c>
      <c r="X52" s="51">
        <f t="shared" si="11"/>
        <v>1.0795454545454546</v>
      </c>
      <c r="Z52" s="33">
        <v>165</v>
      </c>
      <c r="AA52" s="73">
        <f t="shared" si="14"/>
        <v>0.9375</v>
      </c>
      <c r="AC52" s="41">
        <f>cálculos2!O52</f>
        <v>10</v>
      </c>
      <c r="AD52" s="42">
        <f t="shared" si="12"/>
        <v>1</v>
      </c>
      <c r="AE52" s="41">
        <f>cálculos2!P52</f>
        <v>4</v>
      </c>
      <c r="AF52" s="42">
        <f t="shared" si="13"/>
        <v>1</v>
      </c>
    </row>
    <row r="53" spans="1:32" x14ac:dyDescent="0.25">
      <c r="A53" s="50" t="s">
        <v>5</v>
      </c>
      <c r="B53" s="50" t="s">
        <v>57</v>
      </c>
      <c r="C53" s="34">
        <v>178</v>
      </c>
      <c r="D53" s="34">
        <f t="shared" si="1"/>
        <v>163.16666666666669</v>
      </c>
      <c r="E53" s="33">
        <v>154</v>
      </c>
      <c r="F53" s="51">
        <f t="shared" si="2"/>
        <v>0.94382022471910099</v>
      </c>
      <c r="G53" s="33">
        <v>137</v>
      </c>
      <c r="H53" s="51">
        <f t="shared" si="3"/>
        <v>0.83963227783452488</v>
      </c>
      <c r="I53" s="33">
        <v>136</v>
      </c>
      <c r="J53" s="51">
        <f t="shared" si="4"/>
        <v>0.83350357507660866</v>
      </c>
      <c r="K53" s="33">
        <v>142</v>
      </c>
      <c r="L53" s="51">
        <f t="shared" si="5"/>
        <v>0.87027579162410618</v>
      </c>
      <c r="M53" s="33">
        <v>141</v>
      </c>
      <c r="N53" s="51">
        <f t="shared" si="6"/>
        <v>0.86414708886618985</v>
      </c>
      <c r="O53" s="33">
        <v>135</v>
      </c>
      <c r="P53" s="51">
        <f t="shared" si="7"/>
        <v>0.82737487231869244</v>
      </c>
      <c r="Q53" s="33">
        <v>148</v>
      </c>
      <c r="R53" s="51">
        <f t="shared" si="8"/>
        <v>0.90704800817160358</v>
      </c>
      <c r="S53" s="33">
        <v>185</v>
      </c>
      <c r="T53" s="51">
        <f t="shared" si="9"/>
        <v>1.1338100102145046</v>
      </c>
      <c r="U53" s="33">
        <v>166</v>
      </c>
      <c r="V53" s="51">
        <f t="shared" si="10"/>
        <v>1.0173646578140958</v>
      </c>
      <c r="W53" s="33">
        <v>186</v>
      </c>
      <c r="X53" s="51">
        <f t="shared" si="11"/>
        <v>1.1399387129724208</v>
      </c>
      <c r="Z53" s="33">
        <v>150</v>
      </c>
      <c r="AA53" s="73">
        <f t="shared" si="14"/>
        <v>0.91930541368743601</v>
      </c>
      <c r="AC53" s="41">
        <f>cálculos2!O53</f>
        <v>4</v>
      </c>
      <c r="AD53" s="42">
        <f t="shared" si="12"/>
        <v>0.4</v>
      </c>
      <c r="AE53" s="41">
        <f>cálculos2!P53</f>
        <v>1</v>
      </c>
      <c r="AF53" s="42">
        <f t="shared" si="13"/>
        <v>0.25</v>
      </c>
    </row>
    <row r="54" spans="1:32" x14ac:dyDescent="0.25">
      <c r="A54" s="50" t="s">
        <v>3</v>
      </c>
      <c r="B54" s="50" t="s">
        <v>58</v>
      </c>
      <c r="C54" s="34">
        <v>655</v>
      </c>
      <c r="D54" s="34">
        <f t="shared" si="1"/>
        <v>600.41666666666674</v>
      </c>
      <c r="E54" s="33">
        <v>597</v>
      </c>
      <c r="F54" s="51">
        <f t="shared" si="2"/>
        <v>0.99430950728660639</v>
      </c>
      <c r="G54" s="33">
        <v>579</v>
      </c>
      <c r="H54" s="51">
        <f t="shared" si="3"/>
        <v>0.96433032616238712</v>
      </c>
      <c r="I54" s="33">
        <v>577</v>
      </c>
      <c r="J54" s="51">
        <f t="shared" si="4"/>
        <v>0.96099930603747385</v>
      </c>
      <c r="K54" s="33">
        <v>642</v>
      </c>
      <c r="L54" s="51">
        <f t="shared" si="5"/>
        <v>1.0692574600971547</v>
      </c>
      <c r="M54" s="33">
        <v>625</v>
      </c>
      <c r="N54" s="51">
        <f t="shared" si="6"/>
        <v>1.0409437890353919</v>
      </c>
      <c r="O54" s="33">
        <v>630</v>
      </c>
      <c r="P54" s="51">
        <f t="shared" si="7"/>
        <v>1.0492713393476751</v>
      </c>
      <c r="Q54" s="33">
        <v>519</v>
      </c>
      <c r="R54" s="51">
        <f t="shared" si="8"/>
        <v>0.86439972241498952</v>
      </c>
      <c r="S54" s="33">
        <v>598</v>
      </c>
      <c r="T54" s="51">
        <f t="shared" si="9"/>
        <v>0.99597501734906302</v>
      </c>
      <c r="U54" s="33">
        <v>608</v>
      </c>
      <c r="V54" s="51">
        <f t="shared" si="10"/>
        <v>1.0126301179736292</v>
      </c>
      <c r="W54" s="33">
        <v>580</v>
      </c>
      <c r="X54" s="51">
        <f t="shared" si="11"/>
        <v>0.96599583622484375</v>
      </c>
      <c r="Z54" s="33">
        <v>486</v>
      </c>
      <c r="AA54" s="73">
        <f t="shared" si="14"/>
        <v>0.80943789035392077</v>
      </c>
      <c r="AC54" s="41">
        <f>cálculos2!O54</f>
        <v>9</v>
      </c>
      <c r="AD54" s="42">
        <f t="shared" si="12"/>
        <v>0.9</v>
      </c>
      <c r="AE54" s="41">
        <f>cálculos2!P54</f>
        <v>4</v>
      </c>
      <c r="AF54" s="42">
        <f t="shared" si="13"/>
        <v>1</v>
      </c>
    </row>
    <row r="55" spans="1:32" x14ac:dyDescent="0.25">
      <c r="A55" s="50" t="s">
        <v>4</v>
      </c>
      <c r="B55" s="50" t="s">
        <v>59</v>
      </c>
      <c r="C55" s="34">
        <v>225</v>
      </c>
      <c r="D55" s="34">
        <f t="shared" si="1"/>
        <v>206.25</v>
      </c>
      <c r="E55" s="33">
        <v>174</v>
      </c>
      <c r="F55" s="51">
        <f t="shared" si="2"/>
        <v>0.84363636363636363</v>
      </c>
      <c r="G55" s="33">
        <v>207</v>
      </c>
      <c r="H55" s="51">
        <f t="shared" si="3"/>
        <v>1.0036363636363637</v>
      </c>
      <c r="I55" s="33">
        <v>205</v>
      </c>
      <c r="J55" s="51">
        <f t="shared" si="4"/>
        <v>0.9939393939393939</v>
      </c>
      <c r="K55" s="33">
        <v>202</v>
      </c>
      <c r="L55" s="51">
        <f t="shared" si="5"/>
        <v>0.97939393939393937</v>
      </c>
      <c r="M55" s="33">
        <v>192</v>
      </c>
      <c r="N55" s="51">
        <f t="shared" si="6"/>
        <v>0.93090909090909091</v>
      </c>
      <c r="O55" s="33">
        <v>201</v>
      </c>
      <c r="P55" s="51">
        <f t="shared" si="7"/>
        <v>0.97454545454545449</v>
      </c>
      <c r="Q55" s="33">
        <v>200</v>
      </c>
      <c r="R55" s="51">
        <f t="shared" si="8"/>
        <v>0.96969696969696972</v>
      </c>
      <c r="S55" s="33">
        <v>197</v>
      </c>
      <c r="T55" s="51">
        <f t="shared" si="9"/>
        <v>0.9551515151515152</v>
      </c>
      <c r="U55" s="33">
        <v>201</v>
      </c>
      <c r="V55" s="51">
        <f t="shared" si="10"/>
        <v>0.97454545454545449</v>
      </c>
      <c r="W55" s="33">
        <v>186</v>
      </c>
      <c r="X55" s="51">
        <f t="shared" si="11"/>
        <v>0.90181818181818185</v>
      </c>
      <c r="Z55" s="33">
        <v>144</v>
      </c>
      <c r="AA55" s="73">
        <f t="shared" si="14"/>
        <v>0.69818181818181824</v>
      </c>
      <c r="AC55" s="41">
        <f>cálculos2!O55</f>
        <v>8</v>
      </c>
      <c r="AD55" s="42">
        <f t="shared" si="12"/>
        <v>0.8</v>
      </c>
      <c r="AE55" s="41">
        <f>cálculos2!P55</f>
        <v>4</v>
      </c>
      <c r="AF55" s="42">
        <f t="shared" si="13"/>
        <v>1</v>
      </c>
    </row>
    <row r="56" spans="1:32" x14ac:dyDescent="0.25">
      <c r="A56" s="50" t="s">
        <v>3</v>
      </c>
      <c r="B56" s="50" t="s">
        <v>60</v>
      </c>
      <c r="C56" s="34">
        <v>395</v>
      </c>
      <c r="D56" s="34">
        <f t="shared" si="1"/>
        <v>362.08333333333331</v>
      </c>
      <c r="E56" s="33">
        <v>290</v>
      </c>
      <c r="F56" s="51">
        <f t="shared" si="2"/>
        <v>0.80092059838895291</v>
      </c>
      <c r="G56" s="33">
        <v>315</v>
      </c>
      <c r="H56" s="51">
        <f t="shared" si="3"/>
        <v>0.86996547756041431</v>
      </c>
      <c r="I56" s="33">
        <v>327</v>
      </c>
      <c r="J56" s="51">
        <f t="shared" si="4"/>
        <v>0.90310701956271577</v>
      </c>
      <c r="K56" s="33">
        <v>345</v>
      </c>
      <c r="L56" s="51">
        <f t="shared" si="5"/>
        <v>0.95281933256616802</v>
      </c>
      <c r="M56" s="33">
        <v>336</v>
      </c>
      <c r="N56" s="51">
        <f t="shared" si="6"/>
        <v>0.9279631760644419</v>
      </c>
      <c r="O56" s="33">
        <v>320</v>
      </c>
      <c r="P56" s="51">
        <f t="shared" si="7"/>
        <v>0.88377445339470662</v>
      </c>
      <c r="Q56" s="33">
        <v>255</v>
      </c>
      <c r="R56" s="51">
        <f t="shared" si="8"/>
        <v>0.70425776754890679</v>
      </c>
      <c r="S56" s="33">
        <v>315</v>
      </c>
      <c r="T56" s="51">
        <f t="shared" si="9"/>
        <v>0.86996547756041431</v>
      </c>
      <c r="U56" s="33">
        <v>298</v>
      </c>
      <c r="V56" s="51">
        <f t="shared" si="10"/>
        <v>0.82301495972382055</v>
      </c>
      <c r="W56" s="33">
        <v>293</v>
      </c>
      <c r="X56" s="51">
        <f t="shared" si="11"/>
        <v>0.80920598388952825</v>
      </c>
      <c r="Z56" s="33">
        <v>288</v>
      </c>
      <c r="AA56" s="73">
        <f t="shared" si="14"/>
        <v>0.79539700805523594</v>
      </c>
      <c r="AC56" s="41">
        <f>cálculos2!O56</f>
        <v>2</v>
      </c>
      <c r="AD56" s="42">
        <f t="shared" si="12"/>
        <v>0.2</v>
      </c>
      <c r="AE56" s="41">
        <f>cálculos2!P56</f>
        <v>1</v>
      </c>
      <c r="AF56" s="42">
        <f t="shared" si="13"/>
        <v>0.25</v>
      </c>
    </row>
    <row r="57" spans="1:32" x14ac:dyDescent="0.25">
      <c r="A57" s="50" t="s">
        <v>3</v>
      </c>
      <c r="B57" s="50" t="s">
        <v>61</v>
      </c>
      <c r="C57" s="34">
        <v>345</v>
      </c>
      <c r="D57" s="34">
        <f t="shared" si="1"/>
        <v>316.25</v>
      </c>
      <c r="E57" s="33">
        <v>278</v>
      </c>
      <c r="F57" s="51">
        <f t="shared" si="2"/>
        <v>0.87905138339920952</v>
      </c>
      <c r="G57" s="33">
        <v>231</v>
      </c>
      <c r="H57" s="51">
        <f t="shared" si="3"/>
        <v>0.73043478260869565</v>
      </c>
      <c r="I57" s="33">
        <v>242</v>
      </c>
      <c r="J57" s="51">
        <f t="shared" si="4"/>
        <v>0.76521739130434785</v>
      </c>
      <c r="K57" s="33">
        <v>271</v>
      </c>
      <c r="L57" s="51">
        <f t="shared" si="5"/>
        <v>0.85691699604743088</v>
      </c>
      <c r="M57" s="33">
        <v>258</v>
      </c>
      <c r="N57" s="51">
        <f t="shared" si="6"/>
        <v>0.81581027667984185</v>
      </c>
      <c r="O57" s="33">
        <v>239</v>
      </c>
      <c r="P57" s="51">
        <f t="shared" si="7"/>
        <v>0.75573122529644265</v>
      </c>
      <c r="Q57" s="33">
        <v>207</v>
      </c>
      <c r="R57" s="51">
        <f t="shared" si="8"/>
        <v>0.65454545454545454</v>
      </c>
      <c r="S57" s="33">
        <v>282</v>
      </c>
      <c r="T57" s="51">
        <f t="shared" si="9"/>
        <v>0.89169960474308296</v>
      </c>
      <c r="U57" s="33">
        <v>253</v>
      </c>
      <c r="V57" s="51">
        <f t="shared" si="10"/>
        <v>0.8</v>
      </c>
      <c r="W57" s="33">
        <v>259</v>
      </c>
      <c r="X57" s="51">
        <f t="shared" si="11"/>
        <v>0.81897233201581032</v>
      </c>
      <c r="Z57" s="33">
        <v>264</v>
      </c>
      <c r="AA57" s="73">
        <f t="shared" si="14"/>
        <v>0.83478260869565213</v>
      </c>
      <c r="AC57" s="41">
        <f>cálculos2!O57</f>
        <v>0</v>
      </c>
      <c r="AD57" s="42">
        <f t="shared" si="12"/>
        <v>0</v>
      </c>
      <c r="AE57" s="41">
        <f>cálculos2!P57</f>
        <v>0</v>
      </c>
      <c r="AF57" s="42">
        <f t="shared" si="13"/>
        <v>0</v>
      </c>
    </row>
    <row r="58" spans="1:32" x14ac:dyDescent="0.25">
      <c r="A58" s="50" t="s">
        <v>5</v>
      </c>
      <c r="B58" s="50" t="s">
        <v>62</v>
      </c>
      <c r="C58" s="34">
        <v>312</v>
      </c>
      <c r="D58" s="34">
        <f t="shared" si="1"/>
        <v>286</v>
      </c>
      <c r="E58" s="33">
        <v>231</v>
      </c>
      <c r="F58" s="51">
        <f t="shared" si="2"/>
        <v>0.80769230769230771</v>
      </c>
      <c r="G58" s="33">
        <v>262</v>
      </c>
      <c r="H58" s="51">
        <f t="shared" si="3"/>
        <v>0.91608391608391604</v>
      </c>
      <c r="I58" s="33">
        <v>261</v>
      </c>
      <c r="J58" s="51">
        <f t="shared" si="4"/>
        <v>0.91258741258741261</v>
      </c>
      <c r="K58" s="33">
        <v>278</v>
      </c>
      <c r="L58" s="51">
        <f t="shared" si="5"/>
        <v>0.97202797202797198</v>
      </c>
      <c r="M58" s="33">
        <v>261</v>
      </c>
      <c r="N58" s="51">
        <f t="shared" si="6"/>
        <v>0.91258741258741261</v>
      </c>
      <c r="O58" s="33">
        <v>252</v>
      </c>
      <c r="P58" s="51">
        <f t="shared" si="7"/>
        <v>0.88111888111888115</v>
      </c>
      <c r="Q58" s="33">
        <v>214</v>
      </c>
      <c r="R58" s="51">
        <f t="shared" si="8"/>
        <v>0.74825174825174823</v>
      </c>
      <c r="S58" s="33">
        <v>255</v>
      </c>
      <c r="T58" s="51">
        <f t="shared" si="9"/>
        <v>0.89160839160839156</v>
      </c>
      <c r="U58" s="33">
        <v>250</v>
      </c>
      <c r="V58" s="51">
        <f t="shared" si="10"/>
        <v>0.87412587412587417</v>
      </c>
      <c r="W58" s="33">
        <v>225</v>
      </c>
      <c r="X58" s="51">
        <f t="shared" si="11"/>
        <v>0.78671328671328666</v>
      </c>
      <c r="Z58" s="33">
        <v>222</v>
      </c>
      <c r="AA58" s="73">
        <f t="shared" si="14"/>
        <v>0.77622377622377625</v>
      </c>
      <c r="AC58" s="41">
        <f>cálculos2!O58</f>
        <v>2</v>
      </c>
      <c r="AD58" s="42">
        <f t="shared" si="12"/>
        <v>0.2</v>
      </c>
      <c r="AE58" s="41">
        <f>cálculos2!P58</f>
        <v>1</v>
      </c>
      <c r="AF58" s="42">
        <f t="shared" si="13"/>
        <v>0.25</v>
      </c>
    </row>
    <row r="59" spans="1:32" x14ac:dyDescent="0.25">
      <c r="A59" s="50" t="s">
        <v>3</v>
      </c>
      <c r="B59" s="50" t="s">
        <v>63</v>
      </c>
      <c r="C59" s="34">
        <v>93</v>
      </c>
      <c r="D59" s="34">
        <f t="shared" si="1"/>
        <v>85.25</v>
      </c>
      <c r="E59" s="33">
        <v>73</v>
      </c>
      <c r="F59" s="51">
        <f t="shared" si="2"/>
        <v>0.85630498533724342</v>
      </c>
      <c r="G59" s="33">
        <v>84</v>
      </c>
      <c r="H59" s="51">
        <f t="shared" si="3"/>
        <v>0.98533724340175954</v>
      </c>
      <c r="I59" s="33">
        <v>84</v>
      </c>
      <c r="J59" s="51">
        <f t="shared" si="4"/>
        <v>0.98533724340175954</v>
      </c>
      <c r="K59" s="33">
        <v>83</v>
      </c>
      <c r="L59" s="51">
        <f t="shared" si="5"/>
        <v>0.97360703812316718</v>
      </c>
      <c r="M59" s="33">
        <v>82</v>
      </c>
      <c r="N59" s="51">
        <f t="shared" si="6"/>
        <v>0.96187683284457481</v>
      </c>
      <c r="O59" s="33">
        <v>85</v>
      </c>
      <c r="P59" s="51">
        <f t="shared" si="7"/>
        <v>0.99706744868035191</v>
      </c>
      <c r="Q59" s="33">
        <v>72</v>
      </c>
      <c r="R59" s="51">
        <f t="shared" si="8"/>
        <v>0.84457478005865105</v>
      </c>
      <c r="S59" s="33">
        <v>83</v>
      </c>
      <c r="T59" s="51">
        <f t="shared" si="9"/>
        <v>0.97360703812316718</v>
      </c>
      <c r="U59" s="33">
        <v>75</v>
      </c>
      <c r="V59" s="51">
        <f t="shared" si="10"/>
        <v>0.87976539589442815</v>
      </c>
      <c r="W59" s="33">
        <v>84</v>
      </c>
      <c r="X59" s="51">
        <f t="shared" si="11"/>
        <v>0.98533724340175954</v>
      </c>
      <c r="Z59" s="33">
        <v>68</v>
      </c>
      <c r="AA59" s="73">
        <f t="shared" si="14"/>
        <v>0.79765395894428148</v>
      </c>
      <c r="AC59" s="41">
        <f>cálculos2!O59</f>
        <v>7</v>
      </c>
      <c r="AD59" s="42">
        <f t="shared" si="12"/>
        <v>0.70000000000000007</v>
      </c>
      <c r="AE59" s="41">
        <f>cálculos2!P59</f>
        <v>3</v>
      </c>
      <c r="AF59" s="42">
        <f t="shared" si="13"/>
        <v>0.75</v>
      </c>
    </row>
    <row r="60" spans="1:32" x14ac:dyDescent="0.25">
      <c r="A60" s="50" t="s">
        <v>5</v>
      </c>
      <c r="B60" s="50" t="s">
        <v>64</v>
      </c>
      <c r="C60" s="34">
        <v>203</v>
      </c>
      <c r="D60" s="34">
        <f t="shared" si="1"/>
        <v>186.08333333333334</v>
      </c>
      <c r="E60" s="33">
        <v>181</v>
      </c>
      <c r="F60" s="51">
        <f t="shared" si="2"/>
        <v>0.97268248992386919</v>
      </c>
      <c r="G60" s="33">
        <v>182</v>
      </c>
      <c r="H60" s="51">
        <f t="shared" si="3"/>
        <v>0.9780564263322884</v>
      </c>
      <c r="I60" s="33">
        <v>182</v>
      </c>
      <c r="J60" s="51">
        <f t="shared" si="4"/>
        <v>0.9780564263322884</v>
      </c>
      <c r="K60" s="33">
        <v>193</v>
      </c>
      <c r="L60" s="51">
        <f t="shared" si="5"/>
        <v>1.0371697268248992</v>
      </c>
      <c r="M60" s="33">
        <v>186</v>
      </c>
      <c r="N60" s="51">
        <f t="shared" si="6"/>
        <v>0.99955217196596502</v>
      </c>
      <c r="O60" s="33">
        <v>195</v>
      </c>
      <c r="P60" s="51">
        <f t="shared" si="7"/>
        <v>1.0479175996417376</v>
      </c>
      <c r="Q60" s="33">
        <v>155</v>
      </c>
      <c r="R60" s="51">
        <f t="shared" si="8"/>
        <v>0.83296014330497081</v>
      </c>
      <c r="S60" s="33">
        <v>177</v>
      </c>
      <c r="T60" s="51">
        <f t="shared" si="9"/>
        <v>0.95118674429019257</v>
      </c>
      <c r="U60" s="33">
        <v>158</v>
      </c>
      <c r="V60" s="51">
        <f t="shared" si="10"/>
        <v>0.84908195253022833</v>
      </c>
      <c r="W60" s="33">
        <v>170</v>
      </c>
      <c r="X60" s="51">
        <f t="shared" si="11"/>
        <v>0.91356918943125831</v>
      </c>
      <c r="Z60" s="33">
        <v>173</v>
      </c>
      <c r="AA60" s="73">
        <f t="shared" si="14"/>
        <v>0.92969099865651583</v>
      </c>
      <c r="AC60" s="41">
        <f>cálculos2!O60</f>
        <v>7</v>
      </c>
      <c r="AD60" s="42">
        <f t="shared" si="12"/>
        <v>0.70000000000000007</v>
      </c>
      <c r="AE60" s="41">
        <f>cálculos2!P60</f>
        <v>3</v>
      </c>
      <c r="AF60" s="42">
        <f t="shared" si="13"/>
        <v>0.75</v>
      </c>
    </row>
    <row r="61" spans="1:32" x14ac:dyDescent="0.25">
      <c r="A61" s="50" t="s">
        <v>4</v>
      </c>
      <c r="B61" s="50" t="s">
        <v>65</v>
      </c>
      <c r="C61" s="34">
        <v>289</v>
      </c>
      <c r="D61" s="34">
        <f t="shared" si="1"/>
        <v>264.91666666666663</v>
      </c>
      <c r="E61" s="33">
        <v>244</v>
      </c>
      <c r="F61" s="51">
        <f t="shared" si="2"/>
        <v>0.92104435357030523</v>
      </c>
      <c r="G61" s="33">
        <v>251</v>
      </c>
      <c r="H61" s="51">
        <f t="shared" si="3"/>
        <v>0.94746775715633857</v>
      </c>
      <c r="I61" s="33">
        <v>253</v>
      </c>
      <c r="J61" s="51">
        <f t="shared" si="4"/>
        <v>0.95501730103806237</v>
      </c>
      <c r="K61" s="33">
        <v>278</v>
      </c>
      <c r="L61" s="51">
        <f t="shared" si="5"/>
        <v>1.0493865995596101</v>
      </c>
      <c r="M61" s="33">
        <v>279</v>
      </c>
      <c r="N61" s="51">
        <f t="shared" si="6"/>
        <v>1.053161371500472</v>
      </c>
      <c r="O61" s="33">
        <v>270</v>
      </c>
      <c r="P61" s="51">
        <f t="shared" si="7"/>
        <v>1.0191884240327149</v>
      </c>
      <c r="Q61" s="33">
        <v>263</v>
      </c>
      <c r="R61" s="51">
        <f t="shared" si="8"/>
        <v>0.99276502044668147</v>
      </c>
      <c r="S61" s="33">
        <v>287</v>
      </c>
      <c r="T61" s="51">
        <f t="shared" si="9"/>
        <v>1.0833595470273671</v>
      </c>
      <c r="U61" s="33">
        <v>273</v>
      </c>
      <c r="V61" s="51">
        <f t="shared" si="10"/>
        <v>1.0305127398553005</v>
      </c>
      <c r="W61" s="33">
        <v>269</v>
      </c>
      <c r="X61" s="51">
        <f t="shared" si="11"/>
        <v>1.0154136520918529</v>
      </c>
      <c r="Z61" s="33">
        <v>222</v>
      </c>
      <c r="AA61" s="73">
        <f t="shared" si="14"/>
        <v>0.83799937087134335</v>
      </c>
      <c r="AC61" s="41">
        <f>cálculos2!O61</f>
        <v>9</v>
      </c>
      <c r="AD61" s="42">
        <f t="shared" si="12"/>
        <v>0.9</v>
      </c>
      <c r="AE61" s="41">
        <f>cálculos2!P61</f>
        <v>3</v>
      </c>
      <c r="AF61" s="42">
        <f t="shared" si="13"/>
        <v>0.75</v>
      </c>
    </row>
    <row r="62" spans="1:32" x14ac:dyDescent="0.25">
      <c r="A62" s="50" t="s">
        <v>5</v>
      </c>
      <c r="B62" s="50" t="s">
        <v>66</v>
      </c>
      <c r="C62" s="34">
        <v>116</v>
      </c>
      <c r="D62" s="34">
        <f t="shared" si="1"/>
        <v>106.33333333333333</v>
      </c>
      <c r="E62" s="33">
        <v>98</v>
      </c>
      <c r="F62" s="51">
        <f t="shared" si="2"/>
        <v>0.92163009404388718</v>
      </c>
      <c r="G62" s="33">
        <v>79</v>
      </c>
      <c r="H62" s="51">
        <f t="shared" si="3"/>
        <v>0.74294670846394983</v>
      </c>
      <c r="I62" s="33">
        <v>83</v>
      </c>
      <c r="J62" s="51">
        <f t="shared" si="4"/>
        <v>0.78056426332288409</v>
      </c>
      <c r="K62" s="33">
        <v>104</v>
      </c>
      <c r="L62" s="51">
        <f t="shared" si="5"/>
        <v>0.9780564263322884</v>
      </c>
      <c r="M62" s="33">
        <v>103</v>
      </c>
      <c r="N62" s="51">
        <f t="shared" si="6"/>
        <v>0.96865203761755492</v>
      </c>
      <c r="O62" s="33">
        <v>100</v>
      </c>
      <c r="P62" s="51">
        <f t="shared" si="7"/>
        <v>0.94043887147335425</v>
      </c>
      <c r="Q62" s="33">
        <v>91</v>
      </c>
      <c r="R62" s="51">
        <f t="shared" si="8"/>
        <v>0.85579937304075238</v>
      </c>
      <c r="S62" s="33">
        <v>115</v>
      </c>
      <c r="T62" s="51">
        <f t="shared" si="9"/>
        <v>1.0815047021943573</v>
      </c>
      <c r="U62" s="33">
        <v>101</v>
      </c>
      <c r="V62" s="51">
        <f t="shared" si="10"/>
        <v>0.94984326018808785</v>
      </c>
      <c r="W62" s="33">
        <v>106</v>
      </c>
      <c r="X62" s="51">
        <f t="shared" si="11"/>
        <v>0.99686520376175558</v>
      </c>
      <c r="Z62" s="33">
        <v>91</v>
      </c>
      <c r="AA62" s="73">
        <f t="shared" si="14"/>
        <v>0.85579937304075238</v>
      </c>
      <c r="AC62" s="41">
        <f>cálculos2!O62</f>
        <v>5</v>
      </c>
      <c r="AD62" s="42">
        <f t="shared" si="12"/>
        <v>0.5</v>
      </c>
      <c r="AE62" s="41">
        <f>cálculos2!P62</f>
        <v>1</v>
      </c>
      <c r="AF62" s="42">
        <f t="shared" si="13"/>
        <v>0.25</v>
      </c>
    </row>
    <row r="63" spans="1:32" x14ac:dyDescent="0.25">
      <c r="A63" s="50" t="s">
        <v>2</v>
      </c>
      <c r="B63" s="50" t="s">
        <v>67</v>
      </c>
      <c r="C63" s="34">
        <v>117</v>
      </c>
      <c r="D63" s="34">
        <f t="shared" si="1"/>
        <v>107.25</v>
      </c>
      <c r="E63" s="33">
        <v>98</v>
      </c>
      <c r="F63" s="51">
        <f t="shared" si="2"/>
        <v>0.91375291375291379</v>
      </c>
      <c r="G63" s="33">
        <v>104</v>
      </c>
      <c r="H63" s="51">
        <f t="shared" si="3"/>
        <v>0.96969696969696972</v>
      </c>
      <c r="I63" s="33">
        <v>104</v>
      </c>
      <c r="J63" s="51">
        <f t="shared" si="4"/>
        <v>0.96969696969696972</v>
      </c>
      <c r="K63" s="33">
        <v>105</v>
      </c>
      <c r="L63" s="51">
        <f t="shared" si="5"/>
        <v>0.97902097902097907</v>
      </c>
      <c r="M63" s="33">
        <v>105</v>
      </c>
      <c r="N63" s="51">
        <f t="shared" si="6"/>
        <v>0.97902097902097907</v>
      </c>
      <c r="O63" s="33">
        <v>98</v>
      </c>
      <c r="P63" s="51">
        <f t="shared" si="7"/>
        <v>0.91375291375291379</v>
      </c>
      <c r="Q63" s="33">
        <v>84</v>
      </c>
      <c r="R63" s="51">
        <f t="shared" si="8"/>
        <v>0.78321678321678323</v>
      </c>
      <c r="S63" s="33">
        <v>100</v>
      </c>
      <c r="T63" s="51">
        <f t="shared" si="9"/>
        <v>0.93240093240093236</v>
      </c>
      <c r="U63" s="33">
        <v>90</v>
      </c>
      <c r="V63" s="51">
        <f t="shared" si="10"/>
        <v>0.83916083916083917</v>
      </c>
      <c r="W63" s="33">
        <v>98</v>
      </c>
      <c r="X63" s="51">
        <f t="shared" si="11"/>
        <v>0.91375291375291379</v>
      </c>
      <c r="Z63" s="33">
        <v>95</v>
      </c>
      <c r="AA63" s="73">
        <f t="shared" si="14"/>
        <v>0.88578088578088576</v>
      </c>
      <c r="AC63" s="41">
        <f>cálculos2!O63</f>
        <v>5</v>
      </c>
      <c r="AD63" s="42">
        <f t="shared" si="12"/>
        <v>0.5</v>
      </c>
      <c r="AE63" s="41">
        <f>cálculos2!P63</f>
        <v>3</v>
      </c>
      <c r="AF63" s="42">
        <f t="shared" si="13"/>
        <v>0.75</v>
      </c>
    </row>
    <row r="64" spans="1:32" x14ac:dyDescent="0.25">
      <c r="A64" s="50" t="s">
        <v>2</v>
      </c>
      <c r="B64" s="50" t="s">
        <v>68</v>
      </c>
      <c r="C64" s="34">
        <v>715</v>
      </c>
      <c r="D64" s="34">
        <f t="shared" si="1"/>
        <v>655.41666666666674</v>
      </c>
      <c r="E64" s="33">
        <v>579</v>
      </c>
      <c r="F64" s="51">
        <f t="shared" si="2"/>
        <v>0.88340750158931969</v>
      </c>
      <c r="G64" s="33">
        <v>543</v>
      </c>
      <c r="H64" s="51">
        <f t="shared" si="3"/>
        <v>0.82848061029879205</v>
      </c>
      <c r="I64" s="33">
        <v>548</v>
      </c>
      <c r="J64" s="51">
        <f t="shared" si="4"/>
        <v>0.83610934520025415</v>
      </c>
      <c r="K64" s="33">
        <v>563</v>
      </c>
      <c r="L64" s="51">
        <f t="shared" si="5"/>
        <v>0.85899554990464067</v>
      </c>
      <c r="M64" s="33">
        <v>574</v>
      </c>
      <c r="N64" s="51">
        <f t="shared" si="6"/>
        <v>0.87577876668785748</v>
      </c>
      <c r="O64" s="33">
        <v>572</v>
      </c>
      <c r="P64" s="51">
        <f t="shared" si="7"/>
        <v>0.87272727272727257</v>
      </c>
      <c r="Q64" s="33">
        <v>512</v>
      </c>
      <c r="R64" s="51">
        <f t="shared" si="8"/>
        <v>0.78118245390972652</v>
      </c>
      <c r="S64" s="33">
        <v>563</v>
      </c>
      <c r="T64" s="51">
        <f t="shared" si="9"/>
        <v>0.85899554990464067</v>
      </c>
      <c r="U64" s="33">
        <v>542</v>
      </c>
      <c r="V64" s="51">
        <f t="shared" si="10"/>
        <v>0.82695486331849954</v>
      </c>
      <c r="W64" s="33">
        <v>556</v>
      </c>
      <c r="X64" s="51">
        <f t="shared" si="11"/>
        <v>0.84831532104259366</v>
      </c>
      <c r="Z64" s="33">
        <v>492</v>
      </c>
      <c r="AA64" s="73">
        <f t="shared" si="14"/>
        <v>0.7506675143038779</v>
      </c>
      <c r="AC64" s="41">
        <f>cálculos2!O64</f>
        <v>0</v>
      </c>
      <c r="AD64" s="42">
        <f t="shared" si="12"/>
        <v>0</v>
      </c>
      <c r="AE64" s="41">
        <f>cálculos2!P64</f>
        <v>0</v>
      </c>
      <c r="AF64" s="42">
        <f t="shared" si="13"/>
        <v>0</v>
      </c>
    </row>
    <row r="65" spans="1:32" x14ac:dyDescent="0.25">
      <c r="A65" s="50" t="s">
        <v>2</v>
      </c>
      <c r="B65" s="50" t="s">
        <v>69</v>
      </c>
      <c r="C65" s="34">
        <v>312</v>
      </c>
      <c r="D65" s="34">
        <f t="shared" si="1"/>
        <v>286</v>
      </c>
      <c r="E65" s="33">
        <v>250</v>
      </c>
      <c r="F65" s="51">
        <f t="shared" si="2"/>
        <v>0.87412587412587417</v>
      </c>
      <c r="G65" s="33">
        <v>218</v>
      </c>
      <c r="H65" s="51">
        <f t="shared" si="3"/>
        <v>0.76223776223776218</v>
      </c>
      <c r="I65" s="33">
        <v>219</v>
      </c>
      <c r="J65" s="51">
        <f t="shared" si="4"/>
        <v>0.76573426573426573</v>
      </c>
      <c r="K65" s="33">
        <v>238</v>
      </c>
      <c r="L65" s="51">
        <f t="shared" si="5"/>
        <v>0.83216783216783219</v>
      </c>
      <c r="M65" s="33">
        <v>235</v>
      </c>
      <c r="N65" s="51">
        <f t="shared" si="6"/>
        <v>0.82167832167832167</v>
      </c>
      <c r="O65" s="33">
        <v>224</v>
      </c>
      <c r="P65" s="51">
        <f t="shared" si="7"/>
        <v>0.78321678321678323</v>
      </c>
      <c r="Q65" s="33">
        <v>234</v>
      </c>
      <c r="R65" s="51">
        <f t="shared" si="8"/>
        <v>0.81818181818181823</v>
      </c>
      <c r="S65" s="33">
        <v>272</v>
      </c>
      <c r="T65" s="51">
        <f t="shared" si="9"/>
        <v>0.95104895104895104</v>
      </c>
      <c r="U65" s="33">
        <v>261</v>
      </c>
      <c r="V65" s="51">
        <f t="shared" si="10"/>
        <v>0.91258741258741261</v>
      </c>
      <c r="W65" s="33">
        <v>244</v>
      </c>
      <c r="X65" s="51">
        <f t="shared" si="11"/>
        <v>0.85314685314685312</v>
      </c>
      <c r="Z65" s="33">
        <v>223</v>
      </c>
      <c r="AA65" s="73">
        <f t="shared" si="14"/>
        <v>0.77972027972027969</v>
      </c>
      <c r="AC65" s="41">
        <f>cálculos2!O65</f>
        <v>1</v>
      </c>
      <c r="AD65" s="42">
        <f t="shared" si="12"/>
        <v>0.1</v>
      </c>
      <c r="AE65" s="41">
        <f>cálculos2!P65</f>
        <v>0</v>
      </c>
      <c r="AF65" s="42">
        <f t="shared" si="13"/>
        <v>0</v>
      </c>
    </row>
    <row r="66" spans="1:32" x14ac:dyDescent="0.25">
      <c r="A66" s="50" t="s">
        <v>4</v>
      </c>
      <c r="B66" s="50" t="s">
        <v>70</v>
      </c>
      <c r="C66" s="34">
        <v>105</v>
      </c>
      <c r="D66" s="34">
        <f t="shared" si="1"/>
        <v>96.25</v>
      </c>
      <c r="E66" s="33">
        <v>92</v>
      </c>
      <c r="F66" s="51">
        <f t="shared" si="2"/>
        <v>0.95584415584415583</v>
      </c>
      <c r="G66" s="33">
        <v>86</v>
      </c>
      <c r="H66" s="51">
        <f t="shared" si="3"/>
        <v>0.89350649350649347</v>
      </c>
      <c r="I66" s="33">
        <v>88</v>
      </c>
      <c r="J66" s="51">
        <f t="shared" si="4"/>
        <v>0.91428571428571426</v>
      </c>
      <c r="K66" s="33">
        <v>87</v>
      </c>
      <c r="L66" s="51">
        <f t="shared" si="5"/>
        <v>0.90389610389610386</v>
      </c>
      <c r="M66" s="33">
        <v>86</v>
      </c>
      <c r="N66" s="51">
        <f t="shared" si="6"/>
        <v>0.89350649350649347</v>
      </c>
      <c r="O66" s="33">
        <v>81</v>
      </c>
      <c r="P66" s="51">
        <f t="shared" si="7"/>
        <v>0.84155844155844151</v>
      </c>
      <c r="Q66" s="33">
        <v>83</v>
      </c>
      <c r="R66" s="51">
        <f t="shared" si="8"/>
        <v>0.86233766233766229</v>
      </c>
      <c r="S66" s="33">
        <v>114</v>
      </c>
      <c r="T66" s="51">
        <f t="shared" si="9"/>
        <v>1.1844155844155844</v>
      </c>
      <c r="U66" s="33">
        <v>100</v>
      </c>
      <c r="V66" s="51">
        <f t="shared" si="10"/>
        <v>1.0389610389610389</v>
      </c>
      <c r="W66" s="33">
        <v>104</v>
      </c>
      <c r="X66" s="51">
        <f t="shared" si="11"/>
        <v>1.0805194805194804</v>
      </c>
      <c r="Z66" s="33">
        <v>80</v>
      </c>
      <c r="AA66" s="73">
        <f t="shared" ref="AA66:AA79" si="15">Z66/D66</f>
        <v>0.83116883116883122</v>
      </c>
      <c r="AC66" s="41">
        <f>cálculos2!O66</f>
        <v>4</v>
      </c>
      <c r="AD66" s="42">
        <f t="shared" si="12"/>
        <v>0.4</v>
      </c>
      <c r="AE66" s="41">
        <f>cálculos2!P66</f>
        <v>1</v>
      </c>
      <c r="AF66" s="42">
        <f t="shared" si="13"/>
        <v>0.25</v>
      </c>
    </row>
    <row r="67" spans="1:32" x14ac:dyDescent="0.25">
      <c r="A67" s="50" t="s">
        <v>4</v>
      </c>
      <c r="B67" s="50" t="s">
        <v>71</v>
      </c>
      <c r="C67" s="34">
        <v>390</v>
      </c>
      <c r="D67" s="34">
        <f t="shared" ref="D67:D79" si="16">(C67/12)*11</f>
        <v>357.5</v>
      </c>
      <c r="E67" s="33">
        <v>299</v>
      </c>
      <c r="F67" s="51">
        <f t="shared" ref="F67:F79" si="17">E67/D67</f>
        <v>0.83636363636363631</v>
      </c>
      <c r="G67" s="33">
        <v>321</v>
      </c>
      <c r="H67" s="51">
        <f t="shared" ref="H67:H79" si="18">G67/D67</f>
        <v>0.89790209790209785</v>
      </c>
      <c r="I67" s="33">
        <v>318</v>
      </c>
      <c r="J67" s="51">
        <f t="shared" ref="J67:J79" si="19">I67/D67</f>
        <v>0.8895104895104895</v>
      </c>
      <c r="K67" s="33">
        <v>326</v>
      </c>
      <c r="L67" s="51">
        <f t="shared" ref="L67:L79" si="20">K67/D67</f>
        <v>0.91188811188811192</v>
      </c>
      <c r="M67" s="33">
        <v>322</v>
      </c>
      <c r="N67" s="51">
        <f t="shared" ref="N67:N79" si="21">M67/D67</f>
        <v>0.90069930069930071</v>
      </c>
      <c r="O67" s="33">
        <v>311</v>
      </c>
      <c r="P67" s="51">
        <f t="shared" ref="P67:P79" si="22">O67/D67</f>
        <v>0.86993006993006994</v>
      </c>
      <c r="Q67" s="33">
        <v>326</v>
      </c>
      <c r="R67" s="51">
        <f t="shared" ref="R67:R79" si="23">Q67/D67</f>
        <v>0.91188811188811192</v>
      </c>
      <c r="S67" s="33">
        <v>369</v>
      </c>
      <c r="T67" s="51">
        <f t="shared" ref="T67:T79" si="24">S67/D67</f>
        <v>1.0321678321678323</v>
      </c>
      <c r="U67" s="33">
        <v>365</v>
      </c>
      <c r="V67" s="51">
        <f t="shared" ref="V67:V79" si="25">U67/D67</f>
        <v>1.020979020979021</v>
      </c>
      <c r="W67" s="33">
        <v>365</v>
      </c>
      <c r="X67" s="51">
        <f t="shared" ref="X67:X79" si="26">W67/D67</f>
        <v>1.020979020979021</v>
      </c>
      <c r="Z67" s="33">
        <v>269</v>
      </c>
      <c r="AA67" s="73">
        <f t="shared" si="15"/>
        <v>0.75244755244755246</v>
      </c>
      <c r="AC67" s="41">
        <f>cálculos2!O67</f>
        <v>4</v>
      </c>
      <c r="AD67" s="42">
        <f t="shared" ref="AD67:AD85" si="27">AC67*0.1</f>
        <v>0.4</v>
      </c>
      <c r="AE67" s="41">
        <f>cálculos2!P67</f>
        <v>1</v>
      </c>
      <c r="AF67" s="42">
        <f t="shared" ref="AF67:AF85" si="28">AE67*0.25</f>
        <v>0.25</v>
      </c>
    </row>
    <row r="68" spans="1:32" x14ac:dyDescent="0.25">
      <c r="A68" s="50" t="s">
        <v>5</v>
      </c>
      <c r="B68" s="50" t="s">
        <v>72</v>
      </c>
      <c r="C68" s="34">
        <v>136</v>
      </c>
      <c r="D68" s="34">
        <f t="shared" si="16"/>
        <v>124.66666666666667</v>
      </c>
      <c r="E68" s="33">
        <v>111</v>
      </c>
      <c r="F68" s="51">
        <f t="shared" si="17"/>
        <v>0.89037433155080214</v>
      </c>
      <c r="G68" s="33">
        <v>105</v>
      </c>
      <c r="H68" s="51">
        <f t="shared" si="18"/>
        <v>0.84224598930481276</v>
      </c>
      <c r="I68" s="33">
        <v>106</v>
      </c>
      <c r="J68" s="51">
        <f t="shared" si="19"/>
        <v>0.85026737967914434</v>
      </c>
      <c r="K68" s="33">
        <v>123</v>
      </c>
      <c r="L68" s="51">
        <f t="shared" si="20"/>
        <v>0.9866310160427807</v>
      </c>
      <c r="M68" s="33">
        <v>118</v>
      </c>
      <c r="N68" s="51">
        <f t="shared" si="21"/>
        <v>0.946524064171123</v>
      </c>
      <c r="O68" s="33">
        <v>115</v>
      </c>
      <c r="P68" s="51">
        <f t="shared" si="22"/>
        <v>0.92245989304812825</v>
      </c>
      <c r="Q68" s="33">
        <v>94</v>
      </c>
      <c r="R68" s="51">
        <f t="shared" si="23"/>
        <v>0.75401069518716579</v>
      </c>
      <c r="S68" s="33">
        <v>84</v>
      </c>
      <c r="T68" s="51">
        <f t="shared" si="24"/>
        <v>0.6737967914438503</v>
      </c>
      <c r="U68" s="33">
        <v>104</v>
      </c>
      <c r="V68" s="51">
        <f t="shared" si="25"/>
        <v>0.83422459893048129</v>
      </c>
      <c r="W68" s="33">
        <v>83</v>
      </c>
      <c r="X68" s="51">
        <f t="shared" si="26"/>
        <v>0.66577540106951871</v>
      </c>
      <c r="Z68" s="33">
        <v>106</v>
      </c>
      <c r="AA68" s="73">
        <f t="shared" si="15"/>
        <v>0.85026737967914434</v>
      </c>
      <c r="AC68" s="41">
        <f>cálculos2!O68</f>
        <v>2</v>
      </c>
      <c r="AD68" s="42">
        <f t="shared" si="27"/>
        <v>0.2</v>
      </c>
      <c r="AE68" s="41">
        <f>cálculos2!P68</f>
        <v>1</v>
      </c>
      <c r="AF68" s="42">
        <f t="shared" si="28"/>
        <v>0.25</v>
      </c>
    </row>
    <row r="69" spans="1:32" x14ac:dyDescent="0.25">
      <c r="A69" s="50" t="s">
        <v>3</v>
      </c>
      <c r="B69" s="50" t="s">
        <v>73</v>
      </c>
      <c r="C69" s="34">
        <v>1860</v>
      </c>
      <c r="D69" s="34">
        <f t="shared" si="16"/>
        <v>1705</v>
      </c>
      <c r="E69" s="33">
        <v>1668</v>
      </c>
      <c r="F69" s="51">
        <f t="shared" si="17"/>
        <v>0.97829912023460408</v>
      </c>
      <c r="G69" s="33">
        <v>1320</v>
      </c>
      <c r="H69" s="51">
        <f t="shared" si="18"/>
        <v>0.77419354838709675</v>
      </c>
      <c r="I69" s="33">
        <v>1340</v>
      </c>
      <c r="J69" s="51">
        <f t="shared" si="19"/>
        <v>0.78592375366568912</v>
      </c>
      <c r="K69" s="33">
        <v>1480</v>
      </c>
      <c r="L69" s="51">
        <f t="shared" si="20"/>
        <v>0.86803519061583578</v>
      </c>
      <c r="M69" s="33">
        <v>1434</v>
      </c>
      <c r="N69" s="51">
        <f t="shared" si="21"/>
        <v>0.84105571847507332</v>
      </c>
      <c r="O69" s="33">
        <v>1375</v>
      </c>
      <c r="P69" s="51">
        <f t="shared" si="22"/>
        <v>0.80645161290322576</v>
      </c>
      <c r="Q69" s="33">
        <v>1095</v>
      </c>
      <c r="R69" s="51">
        <f t="shared" si="23"/>
        <v>0.64222873900293254</v>
      </c>
      <c r="S69" s="33">
        <v>1452</v>
      </c>
      <c r="T69" s="51">
        <f t="shared" si="24"/>
        <v>0.85161290322580641</v>
      </c>
      <c r="U69" s="33">
        <v>1372</v>
      </c>
      <c r="V69" s="51">
        <f t="shared" si="25"/>
        <v>0.80469208211143695</v>
      </c>
      <c r="W69" s="33">
        <v>1264</v>
      </c>
      <c r="X69" s="51">
        <f t="shared" si="26"/>
        <v>0.74134897360703811</v>
      </c>
      <c r="Z69" s="33">
        <v>1654</v>
      </c>
      <c r="AA69" s="73">
        <f t="shared" si="15"/>
        <v>0.97008797653958945</v>
      </c>
      <c r="AC69" s="41">
        <f>cálculos2!O69</f>
        <v>1</v>
      </c>
      <c r="AD69" s="42">
        <f t="shared" si="27"/>
        <v>0.1</v>
      </c>
      <c r="AE69" s="41">
        <f>cálculos2!P69</f>
        <v>0</v>
      </c>
      <c r="AF69" s="42">
        <f t="shared" si="28"/>
        <v>0</v>
      </c>
    </row>
    <row r="70" spans="1:32" x14ac:dyDescent="0.25">
      <c r="A70" s="50" t="s">
        <v>4</v>
      </c>
      <c r="B70" s="50" t="s">
        <v>74</v>
      </c>
      <c r="C70" s="34">
        <v>114</v>
      </c>
      <c r="D70" s="34">
        <f t="shared" si="16"/>
        <v>104.5</v>
      </c>
      <c r="E70" s="33">
        <v>95</v>
      </c>
      <c r="F70" s="51">
        <f t="shared" si="17"/>
        <v>0.90909090909090906</v>
      </c>
      <c r="G70" s="33">
        <v>102</v>
      </c>
      <c r="H70" s="51">
        <f t="shared" si="18"/>
        <v>0.97607655502392343</v>
      </c>
      <c r="I70" s="33">
        <v>101</v>
      </c>
      <c r="J70" s="51">
        <f t="shared" si="19"/>
        <v>0.96650717703349287</v>
      </c>
      <c r="K70" s="33">
        <v>107</v>
      </c>
      <c r="L70" s="51">
        <f t="shared" si="20"/>
        <v>1.0239234449760766</v>
      </c>
      <c r="M70" s="33">
        <v>109</v>
      </c>
      <c r="N70" s="51">
        <f t="shared" si="21"/>
        <v>1.0430622009569377</v>
      </c>
      <c r="O70" s="33">
        <v>95</v>
      </c>
      <c r="P70" s="51">
        <f t="shared" si="22"/>
        <v>0.90909090909090906</v>
      </c>
      <c r="Q70" s="33">
        <v>89</v>
      </c>
      <c r="R70" s="51">
        <f t="shared" si="23"/>
        <v>0.85167464114832536</v>
      </c>
      <c r="S70" s="33">
        <v>111</v>
      </c>
      <c r="T70" s="51">
        <f t="shared" si="24"/>
        <v>1.062200956937799</v>
      </c>
      <c r="U70" s="33">
        <v>97</v>
      </c>
      <c r="V70" s="51">
        <f t="shared" si="25"/>
        <v>0.92822966507177029</v>
      </c>
      <c r="W70" s="33">
        <v>109</v>
      </c>
      <c r="X70" s="51">
        <f t="shared" si="26"/>
        <v>1.0430622009569377</v>
      </c>
      <c r="Z70" s="33">
        <v>81</v>
      </c>
      <c r="AA70" s="73">
        <f t="shared" si="15"/>
        <v>0.77511961722488043</v>
      </c>
      <c r="AC70" s="41">
        <f>cálculos2!O70</f>
        <v>7</v>
      </c>
      <c r="AD70" s="42">
        <f t="shared" si="27"/>
        <v>0.70000000000000007</v>
      </c>
      <c r="AE70" s="41">
        <f>cálculos2!P70</f>
        <v>3</v>
      </c>
      <c r="AF70" s="42">
        <f t="shared" si="28"/>
        <v>0.75</v>
      </c>
    </row>
    <row r="71" spans="1:32" x14ac:dyDescent="0.25">
      <c r="A71" s="50" t="s">
        <v>2</v>
      </c>
      <c r="B71" s="50" t="s">
        <v>75</v>
      </c>
      <c r="C71" s="34">
        <v>7421</v>
      </c>
      <c r="D71" s="34">
        <f t="shared" si="16"/>
        <v>6802.583333333333</v>
      </c>
      <c r="E71" s="33">
        <v>6471</v>
      </c>
      <c r="F71" s="51">
        <f t="shared" si="17"/>
        <v>0.95125626293932453</v>
      </c>
      <c r="G71" s="33">
        <v>5704</v>
      </c>
      <c r="H71" s="51">
        <f t="shared" si="18"/>
        <v>0.83850497972583948</v>
      </c>
      <c r="I71" s="33">
        <v>5787</v>
      </c>
      <c r="J71" s="51">
        <f t="shared" si="19"/>
        <v>0.85070622680109276</v>
      </c>
      <c r="K71" s="33">
        <v>6282</v>
      </c>
      <c r="L71" s="51">
        <f t="shared" si="20"/>
        <v>0.92347270032218154</v>
      </c>
      <c r="M71" s="33">
        <v>6011</v>
      </c>
      <c r="N71" s="51">
        <f t="shared" si="21"/>
        <v>0.88363489360659553</v>
      </c>
      <c r="O71" s="33">
        <v>5830</v>
      </c>
      <c r="P71" s="51">
        <f t="shared" si="22"/>
        <v>0.85702735480393477</v>
      </c>
      <c r="Q71" s="33">
        <v>4760</v>
      </c>
      <c r="R71" s="51">
        <f t="shared" si="23"/>
        <v>0.6997341696169348</v>
      </c>
      <c r="S71" s="33">
        <v>5932</v>
      </c>
      <c r="T71" s="51">
        <f t="shared" si="24"/>
        <v>0.87202165843858337</v>
      </c>
      <c r="U71" s="33">
        <v>5873</v>
      </c>
      <c r="V71" s="51">
        <f t="shared" si="25"/>
        <v>0.8633484828067769</v>
      </c>
      <c r="W71" s="33">
        <v>4725</v>
      </c>
      <c r="X71" s="51">
        <f t="shared" si="26"/>
        <v>0.69458906542857501</v>
      </c>
      <c r="Z71" s="33">
        <v>6146</v>
      </c>
      <c r="AA71" s="73">
        <f t="shared" si="15"/>
        <v>0.90348029547598341</v>
      </c>
      <c r="AC71" s="41">
        <f>cálculos2!O71</f>
        <v>1</v>
      </c>
      <c r="AD71" s="42">
        <f t="shared" si="27"/>
        <v>0.1</v>
      </c>
      <c r="AE71" s="41">
        <f>cálculos2!P71</f>
        <v>0</v>
      </c>
      <c r="AF71" s="42">
        <f t="shared" si="28"/>
        <v>0</v>
      </c>
    </row>
    <row r="72" spans="1:32" x14ac:dyDescent="0.25">
      <c r="A72" s="50" t="s">
        <v>4</v>
      </c>
      <c r="B72" s="50" t="s">
        <v>76</v>
      </c>
      <c r="C72" s="34">
        <v>455</v>
      </c>
      <c r="D72" s="34">
        <f t="shared" si="16"/>
        <v>417.08333333333331</v>
      </c>
      <c r="E72" s="33">
        <v>345</v>
      </c>
      <c r="F72" s="51">
        <f t="shared" si="17"/>
        <v>0.82717282717282725</v>
      </c>
      <c r="G72" s="33">
        <v>344</v>
      </c>
      <c r="H72" s="51">
        <f t="shared" si="18"/>
        <v>0.8247752247752248</v>
      </c>
      <c r="I72" s="33">
        <v>344</v>
      </c>
      <c r="J72" s="51">
        <f t="shared" si="19"/>
        <v>0.8247752247752248</v>
      </c>
      <c r="K72" s="33">
        <v>381</v>
      </c>
      <c r="L72" s="51">
        <f t="shared" si="20"/>
        <v>0.91348651348651355</v>
      </c>
      <c r="M72" s="33">
        <v>374</v>
      </c>
      <c r="N72" s="51">
        <f t="shared" si="21"/>
        <v>0.89670329670329674</v>
      </c>
      <c r="O72" s="33">
        <v>367</v>
      </c>
      <c r="P72" s="51">
        <f t="shared" si="22"/>
        <v>0.87992007992007992</v>
      </c>
      <c r="Q72" s="33">
        <v>300</v>
      </c>
      <c r="R72" s="51">
        <f t="shared" si="23"/>
        <v>0.71928071928071935</v>
      </c>
      <c r="S72" s="33">
        <v>379</v>
      </c>
      <c r="T72" s="51">
        <f t="shared" si="24"/>
        <v>0.90869130869130876</v>
      </c>
      <c r="U72" s="33">
        <v>374</v>
      </c>
      <c r="V72" s="51">
        <f t="shared" si="25"/>
        <v>0.89670329670329674</v>
      </c>
      <c r="W72" s="33">
        <v>339</v>
      </c>
      <c r="X72" s="51">
        <f t="shared" si="26"/>
        <v>0.81278721278721278</v>
      </c>
      <c r="Z72" s="33">
        <v>333</v>
      </c>
      <c r="AA72" s="73">
        <f t="shared" si="15"/>
        <v>0.79840159840159841</v>
      </c>
      <c r="AC72" s="41">
        <f>cálculos2!O72</f>
        <v>0</v>
      </c>
      <c r="AD72" s="42">
        <f t="shared" si="27"/>
        <v>0</v>
      </c>
      <c r="AE72" s="41">
        <f>cálculos2!P72</f>
        <v>0</v>
      </c>
      <c r="AF72" s="42">
        <f t="shared" si="28"/>
        <v>0</v>
      </c>
    </row>
    <row r="73" spans="1:32" x14ac:dyDescent="0.25">
      <c r="A73" s="50" t="s">
        <v>5</v>
      </c>
      <c r="B73" s="50" t="s">
        <v>77</v>
      </c>
      <c r="C73" s="34">
        <v>246</v>
      </c>
      <c r="D73" s="34">
        <f t="shared" si="16"/>
        <v>225.5</v>
      </c>
      <c r="E73" s="33">
        <v>248</v>
      </c>
      <c r="F73" s="51">
        <f t="shared" si="17"/>
        <v>1.0997782705099779</v>
      </c>
      <c r="G73" s="33">
        <v>221</v>
      </c>
      <c r="H73" s="51">
        <f t="shared" si="18"/>
        <v>0.98004434589800449</v>
      </c>
      <c r="I73" s="33">
        <v>219</v>
      </c>
      <c r="J73" s="51">
        <f t="shared" si="19"/>
        <v>0.97117516629711753</v>
      </c>
      <c r="K73" s="33">
        <v>232</v>
      </c>
      <c r="L73" s="51">
        <f t="shared" si="20"/>
        <v>1.0288248337028825</v>
      </c>
      <c r="M73" s="33">
        <v>230</v>
      </c>
      <c r="N73" s="51">
        <f t="shared" si="21"/>
        <v>1.0199556541019956</v>
      </c>
      <c r="O73" s="33">
        <v>225</v>
      </c>
      <c r="P73" s="51">
        <f t="shared" si="22"/>
        <v>0.99778270509977829</v>
      </c>
      <c r="Q73" s="33">
        <v>197</v>
      </c>
      <c r="R73" s="51">
        <f t="shared" si="23"/>
        <v>0.87361419068736146</v>
      </c>
      <c r="S73" s="33">
        <v>227</v>
      </c>
      <c r="T73" s="51">
        <f t="shared" si="24"/>
        <v>1.0066518847006651</v>
      </c>
      <c r="U73" s="33">
        <v>218</v>
      </c>
      <c r="V73" s="51">
        <f t="shared" si="25"/>
        <v>0.96674057649667411</v>
      </c>
      <c r="W73" s="33">
        <v>201</v>
      </c>
      <c r="X73" s="51">
        <f t="shared" si="26"/>
        <v>0.89135254988913526</v>
      </c>
      <c r="Z73" s="33">
        <v>243</v>
      </c>
      <c r="AA73" s="73">
        <f t="shared" si="15"/>
        <v>1.0776053215077606</v>
      </c>
      <c r="AC73" s="41">
        <f>cálculos2!O73</f>
        <v>8</v>
      </c>
      <c r="AD73" s="42">
        <f t="shared" si="27"/>
        <v>0.8</v>
      </c>
      <c r="AE73" s="41">
        <f>cálculos2!P73</f>
        <v>4</v>
      </c>
      <c r="AF73" s="42">
        <f t="shared" si="28"/>
        <v>1</v>
      </c>
    </row>
    <row r="74" spans="1:32" x14ac:dyDescent="0.25">
      <c r="A74" s="50" t="s">
        <v>2</v>
      </c>
      <c r="B74" s="50" t="s">
        <v>78</v>
      </c>
      <c r="C74" s="34">
        <v>338</v>
      </c>
      <c r="D74" s="34">
        <f t="shared" si="16"/>
        <v>309.83333333333337</v>
      </c>
      <c r="E74" s="33">
        <v>371</v>
      </c>
      <c r="F74" s="51">
        <f t="shared" si="17"/>
        <v>1.1974179666487357</v>
      </c>
      <c r="G74" s="33">
        <v>347</v>
      </c>
      <c r="H74" s="51">
        <f t="shared" si="18"/>
        <v>1.1199569661108122</v>
      </c>
      <c r="I74" s="33">
        <v>347</v>
      </c>
      <c r="J74" s="51">
        <f t="shared" si="19"/>
        <v>1.1199569661108122</v>
      </c>
      <c r="K74" s="33">
        <v>353</v>
      </c>
      <c r="L74" s="51">
        <f t="shared" si="20"/>
        <v>1.139322216245293</v>
      </c>
      <c r="M74" s="33">
        <v>352</v>
      </c>
      <c r="N74" s="51">
        <f t="shared" si="21"/>
        <v>1.1360946745562128</v>
      </c>
      <c r="O74" s="33">
        <v>346</v>
      </c>
      <c r="P74" s="51">
        <f t="shared" si="22"/>
        <v>1.1167294244217321</v>
      </c>
      <c r="Q74" s="33">
        <v>337</v>
      </c>
      <c r="R74" s="51">
        <f t="shared" si="23"/>
        <v>1.0876815492200107</v>
      </c>
      <c r="S74" s="33">
        <v>351</v>
      </c>
      <c r="T74" s="51">
        <f t="shared" si="24"/>
        <v>1.1328671328671327</v>
      </c>
      <c r="U74" s="33">
        <v>350</v>
      </c>
      <c r="V74" s="51">
        <f t="shared" si="25"/>
        <v>1.1296395911780526</v>
      </c>
      <c r="W74" s="33">
        <v>331</v>
      </c>
      <c r="X74" s="51">
        <f t="shared" si="26"/>
        <v>1.0683162990855297</v>
      </c>
      <c r="Z74" s="33">
        <v>331</v>
      </c>
      <c r="AA74" s="73">
        <f t="shared" si="15"/>
        <v>1.0683162990855297</v>
      </c>
      <c r="AC74" s="41">
        <f>cálculos2!O74</f>
        <v>10</v>
      </c>
      <c r="AD74" s="42">
        <f t="shared" si="27"/>
        <v>1</v>
      </c>
      <c r="AE74" s="41">
        <f>cálculos2!P74</f>
        <v>4</v>
      </c>
      <c r="AF74" s="42">
        <f t="shared" si="28"/>
        <v>1</v>
      </c>
    </row>
    <row r="75" spans="1:32" x14ac:dyDescent="0.25">
      <c r="A75" s="50" t="s">
        <v>2</v>
      </c>
      <c r="B75" s="50" t="s">
        <v>79</v>
      </c>
      <c r="C75" s="34">
        <v>1006</v>
      </c>
      <c r="D75" s="34">
        <f t="shared" si="16"/>
        <v>922.16666666666663</v>
      </c>
      <c r="E75" s="33">
        <v>823</v>
      </c>
      <c r="F75" s="51">
        <f t="shared" si="17"/>
        <v>0.89246340140972347</v>
      </c>
      <c r="G75" s="33">
        <v>774</v>
      </c>
      <c r="H75" s="51">
        <f t="shared" si="18"/>
        <v>0.83932767034158684</v>
      </c>
      <c r="I75" s="33">
        <v>779</v>
      </c>
      <c r="J75" s="51">
        <f t="shared" si="19"/>
        <v>0.84474968371588655</v>
      </c>
      <c r="K75" s="33">
        <v>892</v>
      </c>
      <c r="L75" s="51">
        <f t="shared" si="20"/>
        <v>0.96728718597505881</v>
      </c>
      <c r="M75" s="33">
        <v>829</v>
      </c>
      <c r="N75" s="51">
        <f t="shared" si="21"/>
        <v>0.89896981745888305</v>
      </c>
      <c r="O75" s="33">
        <v>839</v>
      </c>
      <c r="P75" s="51">
        <f t="shared" si="22"/>
        <v>0.90981384420748246</v>
      </c>
      <c r="Q75" s="33">
        <v>603</v>
      </c>
      <c r="R75" s="51">
        <f t="shared" si="23"/>
        <v>0.65389481294053864</v>
      </c>
      <c r="S75" s="33">
        <v>807</v>
      </c>
      <c r="T75" s="51">
        <f t="shared" si="24"/>
        <v>0.87511295861196459</v>
      </c>
      <c r="U75" s="33">
        <v>770</v>
      </c>
      <c r="V75" s="51">
        <f t="shared" si="25"/>
        <v>0.83499005964214712</v>
      </c>
      <c r="W75" s="33">
        <v>637</v>
      </c>
      <c r="X75" s="51">
        <f t="shared" si="26"/>
        <v>0.69076450388577626</v>
      </c>
      <c r="Z75" s="33">
        <v>780</v>
      </c>
      <c r="AA75" s="73">
        <f t="shared" si="15"/>
        <v>0.84583408639074642</v>
      </c>
      <c r="AC75" s="41">
        <f>cálculos2!O75</f>
        <v>1</v>
      </c>
      <c r="AD75" s="42">
        <f t="shared" si="27"/>
        <v>0.1</v>
      </c>
      <c r="AE75" s="41">
        <f>cálculos2!P75</f>
        <v>1</v>
      </c>
      <c r="AF75" s="42">
        <f t="shared" si="28"/>
        <v>0.25</v>
      </c>
    </row>
    <row r="76" spans="1:32" x14ac:dyDescent="0.25">
      <c r="A76" s="50" t="s">
        <v>3</v>
      </c>
      <c r="B76" s="50" t="s">
        <v>80</v>
      </c>
      <c r="C76" s="34">
        <v>104</v>
      </c>
      <c r="D76" s="34">
        <f t="shared" si="16"/>
        <v>95.333333333333329</v>
      </c>
      <c r="E76" s="33">
        <v>99</v>
      </c>
      <c r="F76" s="51">
        <f t="shared" si="17"/>
        <v>1.0384615384615385</v>
      </c>
      <c r="G76" s="33">
        <v>92</v>
      </c>
      <c r="H76" s="51">
        <f t="shared" si="18"/>
        <v>0.96503496503496511</v>
      </c>
      <c r="I76" s="33">
        <v>93</v>
      </c>
      <c r="J76" s="51">
        <f t="shared" si="19"/>
        <v>0.97552447552447552</v>
      </c>
      <c r="K76" s="33">
        <v>99</v>
      </c>
      <c r="L76" s="51">
        <f t="shared" si="20"/>
        <v>1.0384615384615385</v>
      </c>
      <c r="M76" s="33">
        <v>94</v>
      </c>
      <c r="N76" s="51">
        <f t="shared" si="21"/>
        <v>0.98601398601398604</v>
      </c>
      <c r="O76" s="33">
        <v>95</v>
      </c>
      <c r="P76" s="51">
        <f t="shared" si="22"/>
        <v>0.99650349650349657</v>
      </c>
      <c r="Q76" s="33">
        <v>83</v>
      </c>
      <c r="R76" s="51">
        <f t="shared" si="23"/>
        <v>0.87062937062937062</v>
      </c>
      <c r="S76" s="33">
        <v>113</v>
      </c>
      <c r="T76" s="51">
        <f t="shared" si="24"/>
        <v>1.1853146853146854</v>
      </c>
      <c r="U76" s="33">
        <v>102</v>
      </c>
      <c r="V76" s="51">
        <f t="shared" si="25"/>
        <v>1.06993006993007</v>
      </c>
      <c r="W76" s="33">
        <v>103</v>
      </c>
      <c r="X76" s="51">
        <f t="shared" si="26"/>
        <v>1.0804195804195804</v>
      </c>
      <c r="Z76" s="33">
        <v>73</v>
      </c>
      <c r="AA76" s="73">
        <f t="shared" si="15"/>
        <v>0.76573426573426573</v>
      </c>
      <c r="AC76" s="41">
        <f>cálculos2!O76</f>
        <v>9</v>
      </c>
      <c r="AD76" s="42">
        <f t="shared" si="27"/>
        <v>0.9</v>
      </c>
      <c r="AE76" s="41">
        <f>cálculos2!P76</f>
        <v>4</v>
      </c>
      <c r="AF76" s="42">
        <f t="shared" si="28"/>
        <v>1</v>
      </c>
    </row>
    <row r="77" spans="1:32" x14ac:dyDescent="0.25">
      <c r="A77" s="50" t="s">
        <v>4</v>
      </c>
      <c r="B77" s="50" t="s">
        <v>81</v>
      </c>
      <c r="C77" s="34">
        <v>211</v>
      </c>
      <c r="D77" s="34">
        <f t="shared" si="16"/>
        <v>193.41666666666666</v>
      </c>
      <c r="E77" s="33">
        <v>182</v>
      </c>
      <c r="F77" s="51">
        <f t="shared" si="17"/>
        <v>0.94097371822490306</v>
      </c>
      <c r="G77" s="33">
        <v>202</v>
      </c>
      <c r="H77" s="51">
        <f t="shared" si="18"/>
        <v>1.044377423524343</v>
      </c>
      <c r="I77" s="33">
        <v>205</v>
      </c>
      <c r="J77" s="51">
        <f t="shared" si="19"/>
        <v>1.059887979319259</v>
      </c>
      <c r="K77" s="33">
        <v>206</v>
      </c>
      <c r="L77" s="51">
        <f t="shared" si="20"/>
        <v>1.065058164584231</v>
      </c>
      <c r="M77" s="33">
        <v>202</v>
      </c>
      <c r="N77" s="51">
        <f t="shared" si="21"/>
        <v>1.044377423524343</v>
      </c>
      <c r="O77" s="33">
        <v>211</v>
      </c>
      <c r="P77" s="51">
        <f t="shared" si="22"/>
        <v>1.0909090909090911</v>
      </c>
      <c r="Q77" s="33">
        <v>182</v>
      </c>
      <c r="R77" s="51">
        <f t="shared" si="23"/>
        <v>0.94097371822490306</v>
      </c>
      <c r="S77" s="33">
        <v>222</v>
      </c>
      <c r="T77" s="51">
        <f t="shared" si="24"/>
        <v>1.1477811288237829</v>
      </c>
      <c r="U77" s="33">
        <v>215</v>
      </c>
      <c r="V77" s="51">
        <f t="shared" si="25"/>
        <v>1.111589831968979</v>
      </c>
      <c r="W77" s="33">
        <v>183</v>
      </c>
      <c r="X77" s="51">
        <f t="shared" si="26"/>
        <v>0.94614390348987509</v>
      </c>
      <c r="Z77" s="33">
        <v>147</v>
      </c>
      <c r="AA77" s="73">
        <f t="shared" si="15"/>
        <v>0.76001723395088328</v>
      </c>
      <c r="AC77" s="41">
        <f>cálculos2!O77</f>
        <v>8</v>
      </c>
      <c r="AD77" s="42">
        <f t="shared" si="27"/>
        <v>0.8</v>
      </c>
      <c r="AE77" s="41">
        <f>cálculos2!P77</f>
        <v>4</v>
      </c>
      <c r="AF77" s="42">
        <f t="shared" si="28"/>
        <v>1</v>
      </c>
    </row>
    <row r="78" spans="1:32" x14ac:dyDescent="0.25">
      <c r="A78" s="50" t="s">
        <v>2</v>
      </c>
      <c r="B78" s="50" t="s">
        <v>82</v>
      </c>
      <c r="C78" s="34">
        <v>5925</v>
      </c>
      <c r="D78" s="34">
        <f t="shared" si="16"/>
        <v>5431.25</v>
      </c>
      <c r="E78" s="33">
        <v>4962</v>
      </c>
      <c r="F78" s="51">
        <f t="shared" si="17"/>
        <v>0.9136018411967779</v>
      </c>
      <c r="G78" s="33">
        <v>4068</v>
      </c>
      <c r="H78" s="51">
        <f t="shared" si="18"/>
        <v>0.74899884925201377</v>
      </c>
      <c r="I78" s="33">
        <v>4090</v>
      </c>
      <c r="J78" s="51">
        <f t="shared" si="19"/>
        <v>0.75304948216340617</v>
      </c>
      <c r="K78" s="33">
        <v>4398</v>
      </c>
      <c r="L78" s="51">
        <f t="shared" si="20"/>
        <v>0.80975834292289983</v>
      </c>
      <c r="M78" s="33">
        <v>4276</v>
      </c>
      <c r="N78" s="51">
        <f t="shared" si="21"/>
        <v>0.78729574223245113</v>
      </c>
      <c r="O78" s="33">
        <v>4109</v>
      </c>
      <c r="P78" s="51">
        <f t="shared" si="22"/>
        <v>0.75654775604142688</v>
      </c>
      <c r="Q78" s="33">
        <v>3621</v>
      </c>
      <c r="R78" s="51">
        <f t="shared" si="23"/>
        <v>0.66669735327963175</v>
      </c>
      <c r="S78" s="33">
        <v>4382</v>
      </c>
      <c r="T78" s="51">
        <f t="shared" si="24"/>
        <v>0.80681242807825082</v>
      </c>
      <c r="U78" s="33">
        <v>4169</v>
      </c>
      <c r="V78" s="51">
        <f t="shared" si="25"/>
        <v>0.76759493670886081</v>
      </c>
      <c r="W78" s="33">
        <v>3583</v>
      </c>
      <c r="X78" s="51">
        <f t="shared" si="26"/>
        <v>0.65970080552359034</v>
      </c>
      <c r="Z78" s="33">
        <v>4561</v>
      </c>
      <c r="AA78" s="73">
        <f t="shared" si="15"/>
        <v>0.83976985040276175</v>
      </c>
      <c r="AC78" s="41">
        <f>cálculos2!O78</f>
        <v>1</v>
      </c>
      <c r="AD78" s="42">
        <f t="shared" si="27"/>
        <v>0.1</v>
      </c>
      <c r="AE78" s="41">
        <f>cálculos2!P78</f>
        <v>0</v>
      </c>
      <c r="AF78" s="42">
        <f t="shared" si="28"/>
        <v>0</v>
      </c>
    </row>
    <row r="79" spans="1:32" x14ac:dyDescent="0.25">
      <c r="A79" s="50" t="s">
        <v>2</v>
      </c>
      <c r="B79" s="50" t="s">
        <v>83</v>
      </c>
      <c r="C79" s="34">
        <v>3947</v>
      </c>
      <c r="D79" s="34">
        <f t="shared" si="16"/>
        <v>3618.0833333333335</v>
      </c>
      <c r="E79" s="33">
        <v>3364</v>
      </c>
      <c r="F79" s="51">
        <f t="shared" si="17"/>
        <v>0.92977405163875892</v>
      </c>
      <c r="G79" s="33">
        <v>2640</v>
      </c>
      <c r="H79" s="51">
        <f t="shared" si="18"/>
        <v>0.72966810235621993</v>
      </c>
      <c r="I79" s="33">
        <v>2636</v>
      </c>
      <c r="J79" s="51">
        <f t="shared" si="19"/>
        <v>0.72856254462537717</v>
      </c>
      <c r="K79" s="33">
        <v>2794</v>
      </c>
      <c r="L79" s="51">
        <f t="shared" si="20"/>
        <v>0.77223207499366608</v>
      </c>
      <c r="M79" s="33">
        <v>2735</v>
      </c>
      <c r="N79" s="51">
        <f t="shared" si="21"/>
        <v>0.75592509846373535</v>
      </c>
      <c r="O79" s="33">
        <v>2577</v>
      </c>
      <c r="P79" s="51">
        <f t="shared" si="22"/>
        <v>0.71225556809544643</v>
      </c>
      <c r="Q79" s="33">
        <v>2239</v>
      </c>
      <c r="R79" s="51">
        <f t="shared" si="23"/>
        <v>0.61883593983923346</v>
      </c>
      <c r="S79" s="33">
        <v>2917</v>
      </c>
      <c r="T79" s="51">
        <f t="shared" si="24"/>
        <v>0.80622797521708078</v>
      </c>
      <c r="U79" s="33">
        <v>2759</v>
      </c>
      <c r="V79" s="51">
        <f t="shared" si="25"/>
        <v>0.76255844484879187</v>
      </c>
      <c r="W79" s="33">
        <v>2503</v>
      </c>
      <c r="X79" s="51">
        <f t="shared" si="26"/>
        <v>0.69180275007485548</v>
      </c>
      <c r="Z79" s="33">
        <v>2911</v>
      </c>
      <c r="AA79" s="73">
        <f t="shared" si="15"/>
        <v>0.80456963862081665</v>
      </c>
      <c r="AC79" s="41">
        <f>cálculos2!O79</f>
        <v>1</v>
      </c>
      <c r="AD79" s="42">
        <f t="shared" si="27"/>
        <v>0.1</v>
      </c>
      <c r="AE79" s="41">
        <f>cálculos2!P79</f>
        <v>0</v>
      </c>
      <c r="AF79" s="42">
        <f t="shared" si="28"/>
        <v>0</v>
      </c>
    </row>
    <row r="81" spans="1:32" s="52" customFormat="1" x14ac:dyDescent="0.25">
      <c r="A81" s="49"/>
      <c r="B81" s="33" t="s">
        <v>111</v>
      </c>
      <c r="C81" s="34">
        <f>SUMIF($A$2:$A$79,"Norte",C$2:C$79)</f>
        <v>5856</v>
      </c>
      <c r="D81" s="34">
        <f>SUMIF($A$2:$A$79,"Norte",D$2:D$79)</f>
        <v>5368.0000000000009</v>
      </c>
      <c r="E81" s="33">
        <f>SUMIF($A$2:$A$79,"Norte",E$2:E$79)</f>
        <v>5062</v>
      </c>
      <c r="F81" s="51">
        <f>E81/D81</f>
        <v>0.94299552906110262</v>
      </c>
      <c r="G81" s="33">
        <f>SUMIF($A$2:$A$79,"Norte",G$2:G$79)</f>
        <v>4709</v>
      </c>
      <c r="H81" s="51">
        <f>G81/D81</f>
        <v>0.8772354694485841</v>
      </c>
      <c r="I81" s="33">
        <f>SUMIF($A$2:$A$79,"Norte",I$2:I$79)</f>
        <v>4789</v>
      </c>
      <c r="J81" s="51">
        <f>I81/D81</f>
        <v>0.89213859910581206</v>
      </c>
      <c r="K81" s="33">
        <f>SUMIF($A$2:$A$79,"Norte",K$2:K$79)</f>
        <v>5120</v>
      </c>
      <c r="L81" s="51">
        <f>K81/D81</f>
        <v>0.95380029806259303</v>
      </c>
      <c r="M81" s="33">
        <f>SUMIF($A$2:$A$79,"Norte",M$2:M$79)</f>
        <v>4983</v>
      </c>
      <c r="N81" s="51">
        <f>M81/D81</f>
        <v>0.92827868852459006</v>
      </c>
      <c r="O81" s="33">
        <f>SUMIF($A$2:$A$79,"Norte",O$2:O$79)</f>
        <v>4906</v>
      </c>
      <c r="P81" s="51">
        <f>O81/D81</f>
        <v>0.91393442622950805</v>
      </c>
      <c r="Q81" s="33">
        <f>SUMIF($A$2:$A$79,"Norte",Q$2:Q$79)</f>
        <v>4089</v>
      </c>
      <c r="R81" s="51">
        <f>Q81/D81</f>
        <v>0.76173621460506691</v>
      </c>
      <c r="S81" s="33">
        <f>SUMIF($A$2:$A$79,"Norte",S$2:S$79)</f>
        <v>4920</v>
      </c>
      <c r="T81" s="51">
        <f>S81/D81</f>
        <v>0.91654247391952293</v>
      </c>
      <c r="U81" s="33">
        <f>SUMIF($A$2:$A$79,"Norte",U$2:U$79)</f>
        <v>4882</v>
      </c>
      <c r="V81" s="51">
        <f>U81/D81</f>
        <v>0.90946348733233962</v>
      </c>
      <c r="W81" s="33">
        <f>SUMIF($A$2:$A$79,"Norte",W$2:W$79)</f>
        <v>4560</v>
      </c>
      <c r="X81" s="51">
        <f>W81/D81</f>
        <v>0.84947839046199691</v>
      </c>
      <c r="Z81" s="33">
        <f>SUMIF($A$2:$A$79,"Norte",Z$2:Z$79)</f>
        <v>4763</v>
      </c>
      <c r="AA81" s="73">
        <f>Z81/D81</f>
        <v>0.88729508196721296</v>
      </c>
      <c r="AC81" s="41">
        <f>cálculos1!O81</f>
        <v>2</v>
      </c>
      <c r="AD81" s="42">
        <f t="shared" si="27"/>
        <v>0.2</v>
      </c>
      <c r="AE81" s="41">
        <f>cálculos1!P81</f>
        <v>1</v>
      </c>
      <c r="AF81" s="42">
        <f t="shared" si="28"/>
        <v>0.25</v>
      </c>
    </row>
    <row r="82" spans="1:32" s="52" customFormat="1" x14ac:dyDescent="0.25">
      <c r="A82" s="49"/>
      <c r="B82" s="33" t="s">
        <v>112</v>
      </c>
      <c r="C82" s="34">
        <f>SUMIF($A$2:$A$79,"Central",C$2:C$79)</f>
        <v>6941</v>
      </c>
      <c r="D82" s="34">
        <f>SUMIF($A$2:$A$79,"Central",D$2:D$79)</f>
        <v>6362.583333333333</v>
      </c>
      <c r="E82" s="33">
        <f>SUMIF($A$2:$A$79,"Central",E$2:E$79)</f>
        <v>5953</v>
      </c>
      <c r="F82" s="51">
        <f>E82/D82</f>
        <v>0.93562625243939179</v>
      </c>
      <c r="G82" s="33">
        <f>SUMIF($A$2:$A$79,"Central",G$2:G$79)</f>
        <v>5423</v>
      </c>
      <c r="H82" s="51">
        <f>G82/D82</f>
        <v>0.85232675407001879</v>
      </c>
      <c r="I82" s="33">
        <f>SUMIF($A$2:$A$79,"Central",I$2:I$79)</f>
        <v>5447</v>
      </c>
      <c r="J82" s="51">
        <f t="shared" ref="J82:J85" si="29">I82/D82</f>
        <v>0.85609880682636774</v>
      </c>
      <c r="K82" s="33">
        <f>SUMIF($A$2:$A$79,"Central",K$2:K$79)</f>
        <v>5813</v>
      </c>
      <c r="L82" s="51">
        <f>K82/D82</f>
        <v>0.91362261136068945</v>
      </c>
      <c r="M82" s="33">
        <f>SUMIF($A$2:$A$79,"Central",M$2:M$79)</f>
        <v>5755</v>
      </c>
      <c r="N82" s="51">
        <f t="shared" ref="N82:N85" si="30">M82/D82</f>
        <v>0.90450681719951287</v>
      </c>
      <c r="O82" s="33">
        <f>SUMIF($A$2:$A$79,"Central",O$2:O$79)</f>
        <v>5579</v>
      </c>
      <c r="P82" s="51">
        <f>O82/D82</f>
        <v>0.8768450969862871</v>
      </c>
      <c r="Q82" s="33">
        <f>SUMIF($A$2:$A$79,"Central",Q$2:Q$79)</f>
        <v>5070</v>
      </c>
      <c r="R82" s="51">
        <f t="shared" ref="R82:R85" si="31">Q82/D82</f>
        <v>0.7968461447787194</v>
      </c>
      <c r="S82" s="33">
        <f>SUMIF($A$2:$A$79,"Central",S$2:S$79)</f>
        <v>5811</v>
      </c>
      <c r="T82" s="51">
        <f>S82/D82</f>
        <v>0.91330827363099376</v>
      </c>
      <c r="U82" s="33">
        <f>SUMIF($A$2:$A$79,"Central",U$2:U$79)</f>
        <v>5758</v>
      </c>
      <c r="V82" s="51">
        <f t="shared" ref="V82:V85" si="32">U82/D82</f>
        <v>0.90497832379405641</v>
      </c>
      <c r="W82" s="33">
        <f>SUMIF($A$2:$A$79,"Central",W$2:W$79)</f>
        <v>5178</v>
      </c>
      <c r="X82" s="51">
        <f t="shared" ref="X82:X85" si="33">W82/D82</f>
        <v>0.81382038218228969</v>
      </c>
      <c r="Z82" s="33">
        <f>SUMIF($A$2:$A$79,"Central",Z$2:Z$79)</f>
        <v>5566</v>
      </c>
      <c r="AA82" s="73">
        <f>Z82/D82</f>
        <v>0.87480190174326466</v>
      </c>
      <c r="AC82" s="41">
        <f>cálculos1!O82</f>
        <v>2</v>
      </c>
      <c r="AD82" s="42">
        <f t="shared" si="27"/>
        <v>0.2</v>
      </c>
      <c r="AE82" s="41">
        <f>cálculos1!P82</f>
        <v>0</v>
      </c>
      <c r="AF82" s="42">
        <f t="shared" si="28"/>
        <v>0</v>
      </c>
    </row>
    <row r="83" spans="1:32" s="52" customFormat="1" x14ac:dyDescent="0.25">
      <c r="A83" s="49"/>
      <c r="B83" s="33" t="s">
        <v>113</v>
      </c>
      <c r="C83" s="34">
        <f>SUMIF($A$2:$A$79,"Metropolitana",C$2:C$79)</f>
        <v>31097</v>
      </c>
      <c r="D83" s="34">
        <f>SUMIF($A$2:$A$79,"Metropolitana",D$2:D$79)</f>
        <v>28505.583333333332</v>
      </c>
      <c r="E83" s="33">
        <f>SUMIF($A$2:$A$79,"Metropolitana",E$2:E$79)</f>
        <v>26297</v>
      </c>
      <c r="F83" s="51">
        <f>E83/D83</f>
        <v>0.92252102658251167</v>
      </c>
      <c r="G83" s="33">
        <f>SUMIF($A$2:$A$79,"Metropolitana",G$2:G$79)</f>
        <v>23332</v>
      </c>
      <c r="H83" s="51">
        <f>G83/D83</f>
        <v>0.81850631601411428</v>
      </c>
      <c r="I83" s="33">
        <f>SUMIF($A$2:$A$79,"Metropolitana",I$2:I$79)</f>
        <v>23508</v>
      </c>
      <c r="J83" s="51">
        <f t="shared" si="29"/>
        <v>0.82468054503942212</v>
      </c>
      <c r="K83" s="33">
        <f>SUMIF($A$2:$A$79,"Metropolitana",K$2:K$79)</f>
        <v>25243</v>
      </c>
      <c r="L83" s="51">
        <f>K83/D83</f>
        <v>0.88554581412413358</v>
      </c>
      <c r="M83" s="33">
        <f>SUMIF($A$2:$A$79,"Metropolitana",M$2:M$79)</f>
        <v>24462</v>
      </c>
      <c r="N83" s="51">
        <f t="shared" si="30"/>
        <v>0.8581476728243298</v>
      </c>
      <c r="O83" s="33">
        <f>SUMIF($A$2:$A$79,"Metropolitana",O$2:O$79)</f>
        <v>23725</v>
      </c>
      <c r="P83" s="51">
        <f>O83/D83</f>
        <v>0.83229308878085295</v>
      </c>
      <c r="Q83" s="33">
        <f>SUMIF($A$2:$A$79,"Metropolitana",Q$2:Q$79)</f>
        <v>20186</v>
      </c>
      <c r="R83" s="51">
        <f t="shared" si="31"/>
        <v>0.70814197218673536</v>
      </c>
      <c r="S83" s="33">
        <f>SUMIF($A$2:$A$79,"Metropolitana",S$2:S$79)</f>
        <v>24440</v>
      </c>
      <c r="T83" s="51">
        <f>S83/D83</f>
        <v>0.85737589419616633</v>
      </c>
      <c r="U83" s="33">
        <f>SUMIF($A$2:$A$79,"Metropolitana",U$2:U$79)</f>
        <v>23654</v>
      </c>
      <c r="V83" s="51">
        <f t="shared" si="32"/>
        <v>0.82980234866268887</v>
      </c>
      <c r="W83" s="33">
        <f>SUMIF($A$2:$A$79,"Metropolitana",W$2:W$79)</f>
        <v>20715</v>
      </c>
      <c r="X83" s="51">
        <f t="shared" si="33"/>
        <v>0.72669974010939375</v>
      </c>
      <c r="Z83" s="33">
        <f>SUMIF($A$2:$A$79,"Metropolitana",Z$2:Z$79)</f>
        <v>24103</v>
      </c>
      <c r="AA83" s="73">
        <f>Z83/D83</f>
        <v>0.84555364884657103</v>
      </c>
      <c r="AC83" s="41">
        <f>cálculos1!O83</f>
        <v>1</v>
      </c>
      <c r="AD83" s="42">
        <f t="shared" si="27"/>
        <v>0.1</v>
      </c>
      <c r="AE83" s="41">
        <f>cálculos1!P83</f>
        <v>0</v>
      </c>
      <c r="AF83" s="42">
        <f t="shared" si="28"/>
        <v>0</v>
      </c>
    </row>
    <row r="84" spans="1:32" s="52" customFormat="1" x14ac:dyDescent="0.25">
      <c r="A84" s="49"/>
      <c r="B84" s="33" t="s">
        <v>114</v>
      </c>
      <c r="C84" s="34">
        <f>SUMIF($A$2:$A$79,"sul",C$2:C$79)</f>
        <v>8539</v>
      </c>
      <c r="D84" s="34">
        <f>SUMIF($A$2:$A$79,"sul",D$2:D$79)</f>
        <v>7827.416666666667</v>
      </c>
      <c r="E84" s="33">
        <f>SUMIF($A$2:$A$79,"Sul",E$2:E$79)</f>
        <v>7689</v>
      </c>
      <c r="F84" s="51">
        <f>E84/D84</f>
        <v>0.98231643049537409</v>
      </c>
      <c r="G84" s="33">
        <f>SUMIF($A$2:$A$79,"Sul",G$2:G$79)</f>
        <v>7185</v>
      </c>
      <c r="H84" s="51">
        <f>G84/D84</f>
        <v>0.91792737067359387</v>
      </c>
      <c r="I84" s="33">
        <f>SUMIF($A$2:$A$79,"Sul",I$2:I$79)</f>
        <v>7240</v>
      </c>
      <c r="J84" s="51">
        <f t="shared" si="29"/>
        <v>0.92495395458271668</v>
      </c>
      <c r="K84" s="33">
        <f>SUMIF($A$2:$A$79,"Sul",K$2:K$79)</f>
        <v>7681</v>
      </c>
      <c r="L84" s="51">
        <f>K84/D84</f>
        <v>0.98129438192677443</v>
      </c>
      <c r="M84" s="33">
        <f>SUMIF($A$2:$A$79,"Sul",M$2:M$79)</f>
        <v>7486</v>
      </c>
      <c r="N84" s="51">
        <f t="shared" si="30"/>
        <v>0.95638194806715704</v>
      </c>
      <c r="O84" s="33">
        <f>SUMIF($A$2:$A$79,"Sul",O$2:O$79)</f>
        <v>7379</v>
      </c>
      <c r="P84" s="51">
        <f>O84/D84</f>
        <v>0.9427120484621363</v>
      </c>
      <c r="Q84" s="33">
        <f>SUMIF($A$2:$A$79,"Sul",Q$2:Q$79)</f>
        <v>6180</v>
      </c>
      <c r="R84" s="51">
        <f t="shared" si="31"/>
        <v>0.78953251924325818</v>
      </c>
      <c r="S84" s="33">
        <f>SUMIF($A$2:$A$79,"Sul",S$2:S$79)</f>
        <v>7217</v>
      </c>
      <c r="T84" s="51">
        <f>S84/D84</f>
        <v>0.92201556494799264</v>
      </c>
      <c r="U84" s="33">
        <f>SUMIF($A$2:$A$79,"Sul",U$2:U$79)</f>
        <v>7047</v>
      </c>
      <c r="V84" s="51">
        <f t="shared" si="32"/>
        <v>0.9002970328652492</v>
      </c>
      <c r="W84" s="33">
        <f>SUMIF($A$2:$A$79,"Sul",W$2:W$79)</f>
        <v>6559</v>
      </c>
      <c r="X84" s="51">
        <f t="shared" si="33"/>
        <v>0.83795207018066831</v>
      </c>
      <c r="Z84" s="33">
        <f>SUMIF($A$2:$A$79,"Sul",Z$2:Z$79)</f>
        <v>7058</v>
      </c>
      <c r="AA84" s="73">
        <f>Z84/D84</f>
        <v>0.90170234964707385</v>
      </c>
      <c r="AC84" s="41">
        <f>cálculos1!O84</f>
        <v>3</v>
      </c>
      <c r="AD84" s="42">
        <f t="shared" si="27"/>
        <v>0.30000000000000004</v>
      </c>
      <c r="AE84" s="41">
        <f>cálculos1!P84</f>
        <v>1</v>
      </c>
      <c r="AF84" s="42">
        <f t="shared" si="28"/>
        <v>0.25</v>
      </c>
    </row>
    <row r="85" spans="1:32" s="52" customFormat="1" x14ac:dyDescent="0.25">
      <c r="A85" s="49"/>
      <c r="B85" s="3" t="s">
        <v>110</v>
      </c>
      <c r="C85" s="53">
        <f>SUM(C2:C79)</f>
        <v>52433</v>
      </c>
      <c r="D85" s="53">
        <f>SUM(D2:D79)</f>
        <v>48063.583333333336</v>
      </c>
      <c r="E85" s="3">
        <f>SUM(E81:E84)</f>
        <v>45001</v>
      </c>
      <c r="F85" s="54">
        <f>E85/D85</f>
        <v>0.93628058665344338</v>
      </c>
      <c r="G85" s="3">
        <f>SUM(G81:G84)</f>
        <v>40649</v>
      </c>
      <c r="H85" s="54">
        <f>G85/D85</f>
        <v>0.84573386295584141</v>
      </c>
      <c r="I85" s="3">
        <f>SUM(I81:I84)</f>
        <v>40984</v>
      </c>
      <c r="J85" s="54">
        <f t="shared" si="29"/>
        <v>0.85270379688017428</v>
      </c>
      <c r="K85" s="3">
        <f>SUM(K81:K84)</f>
        <v>43857</v>
      </c>
      <c r="L85" s="54">
        <f>K85/D85</f>
        <v>0.91247878244616931</v>
      </c>
      <c r="M85" s="3">
        <f>SUM(M81:M84)</f>
        <v>42686</v>
      </c>
      <c r="N85" s="54">
        <f t="shared" si="30"/>
        <v>0.888115222370367</v>
      </c>
      <c r="O85" s="3">
        <f>SUM(O81:O84)</f>
        <v>41589</v>
      </c>
      <c r="P85" s="54">
        <f>O85/D85</f>
        <v>0.86529128948979039</v>
      </c>
      <c r="Q85" s="3">
        <f>SUM(Q81:Q84)</f>
        <v>35525</v>
      </c>
      <c r="R85" s="54">
        <f t="shared" si="31"/>
        <v>0.73912508257291121</v>
      </c>
      <c r="S85" s="3">
        <f>SUM(S81:S84)</f>
        <v>42388</v>
      </c>
      <c r="T85" s="54">
        <f>S85/D85</f>
        <v>0.88191510204364698</v>
      </c>
      <c r="U85" s="3">
        <f>SUM(U81:U84)</f>
        <v>41341</v>
      </c>
      <c r="V85" s="54">
        <f t="shared" si="32"/>
        <v>0.8601314578084932</v>
      </c>
      <c r="W85" s="3">
        <f>SUM(W81:W84)</f>
        <v>37012</v>
      </c>
      <c r="X85" s="54">
        <f t="shared" si="33"/>
        <v>0.77006326688778581</v>
      </c>
      <c r="Z85" s="3">
        <f>SUM(Z81:Z84)</f>
        <v>41490</v>
      </c>
      <c r="AA85" s="73">
        <f>Z85/D85</f>
        <v>0.86323151797185327</v>
      </c>
      <c r="AC85" s="47">
        <f>cálculos1!O85</f>
        <v>1</v>
      </c>
      <c r="AD85" s="42">
        <f t="shared" si="27"/>
        <v>0.1</v>
      </c>
      <c r="AE85" s="47">
        <f>cálculos1!P85</f>
        <v>0</v>
      </c>
      <c r="AF85" s="48">
        <f t="shared" si="28"/>
        <v>0</v>
      </c>
    </row>
    <row r="86" spans="1:32" s="56" customFormat="1" x14ac:dyDescent="0.25">
      <c r="C86" s="70"/>
      <c r="D86" s="70"/>
      <c r="E86" s="76">
        <f>COUNTIF(F2:F79,"&gt;=0,9")</f>
        <v>52</v>
      </c>
      <c r="F86" s="76"/>
      <c r="G86" s="76">
        <f>COUNTIF(H2:H79,"&gt;=0,95")</f>
        <v>32</v>
      </c>
      <c r="H86" s="76"/>
      <c r="I86" s="76">
        <f>COUNTIF(J2:J79,"&gt;=0,95")</f>
        <v>35</v>
      </c>
      <c r="J86" s="76"/>
      <c r="K86" s="76">
        <f>COUNTIF(L2:L79,"&gt;=0,95")</f>
        <v>48</v>
      </c>
      <c r="L86" s="76"/>
      <c r="M86" s="76">
        <f>COUNTIF(N2:N79,"&gt;=0,9")</f>
        <v>54</v>
      </c>
      <c r="N86" s="76"/>
      <c r="O86" s="76">
        <f>COUNTIF(P2:P79,"&gt;=0,95")</f>
        <v>35</v>
      </c>
      <c r="P86" s="76"/>
      <c r="Q86" s="76">
        <f>COUNTIF(R2:R79,"&gt;=0,95")</f>
        <v>15</v>
      </c>
      <c r="R86" s="76"/>
      <c r="S86" s="76">
        <f>COUNTIF(T2:T79,"&gt;=0,95")</f>
        <v>39</v>
      </c>
      <c r="T86" s="76"/>
      <c r="U86" s="79">
        <f>COUNTIF(V2:V79,"&gt;=0,95")</f>
        <v>32</v>
      </c>
      <c r="V86" s="79"/>
      <c r="W86" s="76">
        <f>COUNTIF(X2:X79,"&gt;=0,95")</f>
        <v>26</v>
      </c>
      <c r="X86" s="76"/>
      <c r="Z86" s="76">
        <f>COUNTIF(AA2:AA79,"&gt;=0,95")</f>
        <v>15</v>
      </c>
      <c r="AA86" s="76"/>
    </row>
    <row r="87" spans="1:32" x14ac:dyDescent="0.25">
      <c r="B87" s="78" t="s">
        <v>174</v>
      </c>
      <c r="C87" s="78"/>
      <c r="D87" s="78"/>
      <c r="E87" s="77">
        <f>E86/78</f>
        <v>0.66666666666666663</v>
      </c>
      <c r="F87" s="77"/>
      <c r="G87" s="77">
        <f>G86/78</f>
        <v>0.41025641025641024</v>
      </c>
      <c r="H87" s="77"/>
      <c r="I87" s="77">
        <f>I86/78</f>
        <v>0.44871794871794873</v>
      </c>
      <c r="J87" s="77"/>
      <c r="K87" s="77">
        <f>K86/78</f>
        <v>0.61538461538461542</v>
      </c>
      <c r="L87" s="77"/>
      <c r="M87" s="77">
        <f>M86/78</f>
        <v>0.69230769230769229</v>
      </c>
      <c r="N87" s="77"/>
      <c r="O87" s="77">
        <f>O86/78</f>
        <v>0.44871794871794873</v>
      </c>
      <c r="P87" s="77"/>
      <c r="Q87" s="77">
        <f>Q86/78</f>
        <v>0.19230769230769232</v>
      </c>
      <c r="R87" s="77"/>
      <c r="S87" s="77">
        <f>S86/78</f>
        <v>0.5</v>
      </c>
      <c r="T87" s="77"/>
      <c r="U87" s="77">
        <f>U86/78</f>
        <v>0.41025641025641024</v>
      </c>
      <c r="V87" s="77"/>
      <c r="W87" s="77">
        <f>W86/78</f>
        <v>0.33333333333333331</v>
      </c>
      <c r="X87" s="77"/>
      <c r="Z87" s="77">
        <f>Z86/78</f>
        <v>0.19230769230769232</v>
      </c>
      <c r="AA87" s="77"/>
    </row>
    <row r="89" spans="1:32" x14ac:dyDescent="0.25">
      <c r="A89" s="84" t="s">
        <v>193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</row>
    <row r="90" spans="1:32" x14ac:dyDescent="0.25">
      <c r="A90" s="84" t="s">
        <v>192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</row>
    <row r="91" spans="1:32" x14ac:dyDescent="0.25">
      <c r="A91" s="85" t="s">
        <v>160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</row>
    <row r="92" spans="1:32" x14ac:dyDescent="0.25">
      <c r="A92" s="83" t="s">
        <v>189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</row>
    <row r="93" spans="1:32" ht="15" customHeight="1" x14ac:dyDescent="0.25">
      <c r="A93" s="87" t="s">
        <v>180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32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</row>
    <row r="95" spans="1:32" ht="15" customHeight="1" x14ac:dyDescent="0.25">
      <c r="A95" s="88" t="s">
        <v>182</v>
      </c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</row>
    <row r="96" spans="1:32" x14ac:dyDescent="0.25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</row>
    <row r="97" spans="1:12" ht="17.25" x14ac:dyDescent="0.25">
      <c r="A97" s="82" t="s">
        <v>89</v>
      </c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</row>
    <row r="98" spans="1:12" x14ac:dyDescent="0.25">
      <c r="A98" s="83" t="s">
        <v>90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</row>
    <row r="99" spans="1:12" x14ac:dyDescent="0.25">
      <c r="A99" s="83" t="s">
        <v>91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</row>
  </sheetData>
  <autoFilter ref="A1:X86"/>
  <customSheetViews>
    <customSheetView guid="{1A030D3C-92EE-4DAF-ABAC-228947DF045D}" showGridLines="0" showAutoFilter="1">
      <pane ySplit="1" topLeftCell="A2" activePane="bottomLeft" state="frozen"/>
      <selection pane="bottomLeft" activeCell="A89" sqref="A89:L89"/>
      <pageMargins left="0.511811024" right="0.511811024" top="0.78740157499999996" bottom="0.78740157499999996" header="0.31496062000000002" footer="0.31496062000000002"/>
      <pageSetup paperSize="9" orientation="portrait" r:id="rId1"/>
      <autoFilter ref="A1:X86"/>
    </customSheetView>
    <customSheetView guid="{9EFA0E2E-4423-4194-BE85-A51AF61C76D7}" showGridLines="0" showAutoFilter="1">
      <pane ySplit="1" topLeftCell="A71" activePane="bottomLeft" state="frozen"/>
      <selection pane="bottomLeft" activeCell="D101" sqref="D101"/>
      <pageMargins left="0.511811024" right="0.511811024" top="0.78740157499999996" bottom="0.78740157499999996" header="0.31496062000000002" footer="0.31496062000000002"/>
      <pageSetup paperSize="9" orientation="portrait" r:id="rId2"/>
      <autoFilter ref="A1:X86"/>
    </customSheetView>
  </customSheetViews>
  <mergeCells count="34">
    <mergeCell ref="A99:L99"/>
    <mergeCell ref="A93:L94"/>
    <mergeCell ref="A95:L96"/>
    <mergeCell ref="A91:L91"/>
    <mergeCell ref="A89:L89"/>
    <mergeCell ref="A90:L90"/>
    <mergeCell ref="W87:X87"/>
    <mergeCell ref="Z87:AA87"/>
    <mergeCell ref="A92:L92"/>
    <mergeCell ref="A97:L97"/>
    <mergeCell ref="A98:L98"/>
    <mergeCell ref="M87:N87"/>
    <mergeCell ref="O87:P87"/>
    <mergeCell ref="Q87:R87"/>
    <mergeCell ref="S87:T87"/>
    <mergeCell ref="U87:V87"/>
    <mergeCell ref="B87:D87"/>
    <mergeCell ref="E87:F87"/>
    <mergeCell ref="G87:H87"/>
    <mergeCell ref="I87:J87"/>
    <mergeCell ref="K87:L87"/>
    <mergeCell ref="AH2:AI2"/>
    <mergeCell ref="AH11:AI11"/>
    <mergeCell ref="E86:F86"/>
    <mergeCell ref="G86:H86"/>
    <mergeCell ref="I86:J86"/>
    <mergeCell ref="K86:L86"/>
    <mergeCell ref="M86:N86"/>
    <mergeCell ref="O86:P86"/>
    <mergeCell ref="Q86:R86"/>
    <mergeCell ref="S86:T86"/>
    <mergeCell ref="Z86:AA86"/>
    <mergeCell ref="U86:V86"/>
    <mergeCell ref="W86:X86"/>
  </mergeCells>
  <conditionalFormatting sqref="E87:X87">
    <cfRule type="cellIs" dxfId="17" priority="3" operator="lessThan">
      <formula>0.7</formula>
    </cfRule>
    <cfRule type="cellIs" dxfId="16" priority="4" operator="greaterThanOrEqual">
      <formula>0.7</formula>
    </cfRule>
  </conditionalFormatting>
  <conditionalFormatting sqref="Z87:AA87">
    <cfRule type="cellIs" dxfId="15" priority="1" operator="lessThan">
      <formula>0.7</formula>
    </cfRule>
    <cfRule type="cellIs" dxfId="14" priority="2" operator="greaterThanOrEqual">
      <formula>0.7</formula>
    </cfRule>
  </conditionalFormatting>
  <conditionalFormatting sqref="AD2:AD79">
    <cfRule type="colorScale" priority="12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5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13" priority="17" operator="equal">
      <formula>1</formula>
    </cfRule>
  </conditionalFormatting>
  <conditionalFormatting sqref="AF2:AF79">
    <cfRule type="cellIs" dxfId="12" priority="18" operator="equal">
      <formula>0.75</formula>
    </cfRule>
    <cfRule type="cellIs" dxfId="11" priority="19" operator="equal">
      <formula>0.5</formula>
    </cfRule>
    <cfRule type="cellIs" dxfId="10" priority="20" operator="equal">
      <formula>0.25</formula>
    </cfRule>
    <cfRule type="cellIs" dxfId="9" priority="21" operator="equal">
      <formula>0</formula>
    </cfRule>
  </conditionalFormatting>
  <conditionalFormatting sqref="AF81:AF85">
    <cfRule type="cellIs" dxfId="8" priority="13" operator="equal">
      <formula>0.75</formula>
    </cfRule>
    <cfRule type="cellIs" dxfId="7" priority="14" operator="equal">
      <formula>0.5</formula>
    </cfRule>
    <cfRule type="cellIs" dxfId="6" priority="15" operator="equal">
      <formula>0.25</formula>
    </cfRule>
    <cfRule type="cellIs" dxfId="5" priority="16" operator="equal">
      <formula>0</formula>
    </cfRule>
  </conditionalFormatting>
  <conditionalFormatting sqref="AH4:AH8">
    <cfRule type="cellIs" dxfId="4" priority="6" operator="equal">
      <formula>1</formula>
    </cfRule>
    <cfRule type="cellIs" dxfId="3" priority="7" operator="equal">
      <formula>0.75</formula>
    </cfRule>
    <cfRule type="cellIs" dxfId="2" priority="8" operator="equal">
      <formula>0.5</formula>
    </cfRule>
    <cfRule type="cellIs" dxfId="1" priority="9" operator="equal">
      <formula>0.25</formula>
    </cfRule>
    <cfRule type="cellIs" dxfId="0" priority="10" operator="equal">
      <formula>0</formula>
    </cfRule>
  </conditionalFormatting>
  <conditionalFormatting sqref="AH13:AH23">
    <cfRule type="colorScale" priority="1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99CC"/>
  </sheetPr>
  <dimension ref="A1:X97"/>
  <sheetViews>
    <sheetView showGridLines="0" workbookViewId="0">
      <pane ySplit="1" topLeftCell="A2" activePane="bottomLeft" state="frozen"/>
      <selection activeCell="A95" sqref="A95:L96"/>
      <selection pane="bottomLeft" activeCell="G100" sqref="G100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14" customWidth="1"/>
    <col min="7" max="7" width="12" style="14" customWidth="1"/>
    <col min="8" max="24" width="13" style="14" customWidth="1"/>
  </cols>
  <sheetData>
    <row r="1" spans="1:24" ht="59.25" customHeight="1" x14ac:dyDescent="0.25">
      <c r="A1" s="3" t="s">
        <v>0</v>
      </c>
      <c r="B1" s="3" t="s">
        <v>1</v>
      </c>
      <c r="C1" s="32" t="s">
        <v>156</v>
      </c>
      <c r="D1" s="32" t="s">
        <v>115</v>
      </c>
      <c r="E1" s="32" t="s">
        <v>157</v>
      </c>
      <c r="F1" s="32" t="s">
        <v>116</v>
      </c>
      <c r="G1" s="30" t="s">
        <v>117</v>
      </c>
      <c r="H1" s="31" t="s">
        <v>126</v>
      </c>
      <c r="I1" s="30" t="s">
        <v>118</v>
      </c>
      <c r="J1" s="31" t="s">
        <v>127</v>
      </c>
      <c r="K1" s="30" t="s">
        <v>119</v>
      </c>
      <c r="L1" s="31" t="s">
        <v>128</v>
      </c>
      <c r="M1" s="30" t="s">
        <v>120</v>
      </c>
      <c r="N1" s="31" t="s">
        <v>129</v>
      </c>
      <c r="O1" s="30" t="s">
        <v>121</v>
      </c>
      <c r="P1" s="31" t="s">
        <v>130</v>
      </c>
      <c r="Q1" s="30" t="s">
        <v>122</v>
      </c>
      <c r="R1" s="31" t="s">
        <v>131</v>
      </c>
      <c r="S1" s="30" t="s">
        <v>123</v>
      </c>
      <c r="T1" s="31" t="s">
        <v>132</v>
      </c>
      <c r="U1" s="30" t="s">
        <v>124</v>
      </c>
      <c r="V1" s="31" t="s">
        <v>133</v>
      </c>
      <c r="W1" s="30" t="s">
        <v>125</v>
      </c>
      <c r="X1" s="31" t="s">
        <v>134</v>
      </c>
    </row>
    <row r="2" spans="1:24" x14ac:dyDescent="0.25">
      <c r="A2" s="2" t="s">
        <v>2</v>
      </c>
      <c r="B2" s="2" t="s">
        <v>6</v>
      </c>
      <c r="C2" s="71">
        <v>421</v>
      </c>
      <c r="D2" s="71">
        <f>C2/12*11</f>
        <v>385.91666666666669</v>
      </c>
      <c r="E2" s="71">
        <v>412</v>
      </c>
      <c r="F2" s="71">
        <f>E2/12*11</f>
        <v>377.66666666666669</v>
      </c>
      <c r="G2" s="39">
        <v>304</v>
      </c>
      <c r="H2" s="40">
        <f>G2/D2</f>
        <v>0.7877348304901749</v>
      </c>
      <c r="I2" s="39">
        <v>286</v>
      </c>
      <c r="J2" s="40">
        <f>I2/D2</f>
        <v>0.74109263657957236</v>
      </c>
      <c r="K2" s="39">
        <v>360</v>
      </c>
      <c r="L2" s="40">
        <f>K2/F2</f>
        <v>0.95322153574580759</v>
      </c>
      <c r="M2" s="39">
        <v>327</v>
      </c>
      <c r="N2" s="40">
        <f>M2/D2</f>
        <v>0.84733318937594471</v>
      </c>
      <c r="O2" s="39">
        <v>348</v>
      </c>
      <c r="P2" s="40">
        <f>O2/F2</f>
        <v>0.9214474845542806</v>
      </c>
      <c r="Q2" s="39">
        <v>237</v>
      </c>
      <c r="R2" s="40">
        <f>Q2/D2</f>
        <v>0.61412221982293236</v>
      </c>
      <c r="S2" s="39">
        <v>325</v>
      </c>
      <c r="T2" s="40">
        <f>S2/F2</f>
        <v>0.86054721977052073</v>
      </c>
      <c r="U2" s="39">
        <v>342</v>
      </c>
      <c r="V2" s="40">
        <f>U2/D2</f>
        <v>0.88620168430144675</v>
      </c>
      <c r="W2" s="39">
        <v>363</v>
      </c>
      <c r="X2" s="40">
        <f>W2/F2</f>
        <v>0.96116504854368923</v>
      </c>
    </row>
    <row r="3" spans="1:24" x14ac:dyDescent="0.25">
      <c r="A3" s="2" t="s">
        <v>3</v>
      </c>
      <c r="B3" s="2" t="s">
        <v>7</v>
      </c>
      <c r="C3" s="71">
        <v>160</v>
      </c>
      <c r="D3" s="71">
        <f t="shared" ref="D3:D66" si="0">C3/12*11</f>
        <v>146.66666666666669</v>
      </c>
      <c r="E3" s="71">
        <v>158</v>
      </c>
      <c r="F3" s="71">
        <f t="shared" ref="F3:F66" si="1">E3/12*11</f>
        <v>144.83333333333331</v>
      </c>
      <c r="G3" s="39">
        <v>137</v>
      </c>
      <c r="H3" s="40">
        <f t="shared" ref="H3:H66" si="2">G3/D3</f>
        <v>0.93409090909090897</v>
      </c>
      <c r="I3" s="39">
        <v>132</v>
      </c>
      <c r="J3" s="40">
        <f t="shared" ref="J3:J66" si="3">I3/D3</f>
        <v>0.89999999999999991</v>
      </c>
      <c r="K3" s="39">
        <v>105</v>
      </c>
      <c r="L3" s="40">
        <f t="shared" ref="L3:L66" si="4">K3/F3</f>
        <v>0.72497123130034535</v>
      </c>
      <c r="M3" s="39">
        <v>141</v>
      </c>
      <c r="N3" s="40">
        <f t="shared" ref="N3:N66" si="5">M3/D3</f>
        <v>0.9613636363636362</v>
      </c>
      <c r="O3" s="39">
        <v>91</v>
      </c>
      <c r="P3" s="40">
        <f t="shared" ref="P3:P66" si="6">O3/F3</f>
        <v>0.62830840046029923</v>
      </c>
      <c r="Q3" s="39">
        <v>129</v>
      </c>
      <c r="R3" s="40">
        <f t="shared" ref="R3:R66" si="7">Q3/D3</f>
        <v>0.87954545454545441</v>
      </c>
      <c r="S3" s="39">
        <v>93</v>
      </c>
      <c r="T3" s="40">
        <f t="shared" ref="T3:T66" si="8">S3/F3</f>
        <v>0.64211737629459154</v>
      </c>
      <c r="U3" s="39">
        <v>142</v>
      </c>
      <c r="V3" s="40">
        <f t="shared" ref="V3:V66" si="9">U3/D3</f>
        <v>0.96818181818181803</v>
      </c>
      <c r="W3" s="39">
        <v>98</v>
      </c>
      <c r="X3" s="40">
        <f t="shared" ref="X3:X66" si="10">W3/F3</f>
        <v>0.67663981588032229</v>
      </c>
    </row>
    <row r="4" spans="1:24" x14ac:dyDescent="0.25">
      <c r="A4" s="2" t="s">
        <v>4</v>
      </c>
      <c r="B4" s="2" t="s">
        <v>8</v>
      </c>
      <c r="C4" s="71">
        <v>120</v>
      </c>
      <c r="D4" s="71">
        <f t="shared" si="0"/>
        <v>110</v>
      </c>
      <c r="E4" s="71">
        <v>136</v>
      </c>
      <c r="F4" s="71">
        <f t="shared" si="1"/>
        <v>124.66666666666667</v>
      </c>
      <c r="G4" s="39">
        <v>134</v>
      </c>
      <c r="H4" s="40">
        <f t="shared" si="2"/>
        <v>1.2181818181818183</v>
      </c>
      <c r="I4" s="39">
        <v>125</v>
      </c>
      <c r="J4" s="40">
        <f t="shared" si="3"/>
        <v>1.1363636363636365</v>
      </c>
      <c r="K4" s="39">
        <v>115</v>
      </c>
      <c r="L4" s="40">
        <f t="shared" si="4"/>
        <v>0.92245989304812825</v>
      </c>
      <c r="M4" s="39">
        <v>128</v>
      </c>
      <c r="N4" s="40">
        <f t="shared" si="5"/>
        <v>1.1636363636363636</v>
      </c>
      <c r="O4" s="39">
        <v>112</v>
      </c>
      <c r="P4" s="40">
        <f t="shared" si="6"/>
        <v>0.89839572192513362</v>
      </c>
      <c r="Q4" s="39">
        <v>123</v>
      </c>
      <c r="R4" s="40">
        <f t="shared" si="7"/>
        <v>1.1181818181818182</v>
      </c>
      <c r="S4" s="39">
        <v>109</v>
      </c>
      <c r="T4" s="40">
        <f t="shared" si="8"/>
        <v>0.87433155080213898</v>
      </c>
      <c r="U4" s="39">
        <v>123</v>
      </c>
      <c r="V4" s="40">
        <f t="shared" si="9"/>
        <v>1.1181818181818182</v>
      </c>
      <c r="W4" s="39">
        <v>118</v>
      </c>
      <c r="X4" s="40">
        <f t="shared" si="10"/>
        <v>0.946524064171123</v>
      </c>
    </row>
    <row r="5" spans="1:24" x14ac:dyDescent="0.25">
      <c r="A5" s="2" t="s">
        <v>5</v>
      </c>
      <c r="B5" s="2" t="s">
        <v>9</v>
      </c>
      <c r="C5" s="71">
        <v>343</v>
      </c>
      <c r="D5" s="71">
        <f t="shared" si="0"/>
        <v>314.41666666666663</v>
      </c>
      <c r="E5" s="71">
        <v>363</v>
      </c>
      <c r="F5" s="71">
        <f t="shared" si="1"/>
        <v>332.75</v>
      </c>
      <c r="G5" s="39">
        <v>274</v>
      </c>
      <c r="H5" s="40">
        <f t="shared" si="2"/>
        <v>0.87145507553670831</v>
      </c>
      <c r="I5" s="39">
        <v>260</v>
      </c>
      <c r="J5" s="40">
        <f t="shared" si="3"/>
        <v>0.8269281738669495</v>
      </c>
      <c r="K5" s="39">
        <v>309</v>
      </c>
      <c r="L5" s="40">
        <f t="shared" si="4"/>
        <v>0.92862509391435011</v>
      </c>
      <c r="M5" s="39">
        <v>292</v>
      </c>
      <c r="N5" s="40">
        <f t="shared" si="5"/>
        <v>0.92870394911211251</v>
      </c>
      <c r="O5" s="39">
        <v>305</v>
      </c>
      <c r="P5" s="40">
        <f t="shared" si="6"/>
        <v>0.91660405709992487</v>
      </c>
      <c r="Q5" s="39">
        <v>261</v>
      </c>
      <c r="R5" s="40">
        <f t="shared" si="7"/>
        <v>0.83010866684336082</v>
      </c>
      <c r="S5" s="39">
        <v>315</v>
      </c>
      <c r="T5" s="40">
        <f t="shared" si="8"/>
        <v>0.94665664913598802</v>
      </c>
      <c r="U5" s="39">
        <v>290</v>
      </c>
      <c r="V5" s="40">
        <f t="shared" si="9"/>
        <v>0.92234296315928976</v>
      </c>
      <c r="W5" s="39">
        <v>308</v>
      </c>
      <c r="X5" s="40">
        <f t="shared" si="10"/>
        <v>0.92561983471074383</v>
      </c>
    </row>
    <row r="6" spans="1:24" x14ac:dyDescent="0.25">
      <c r="A6" s="2" t="s">
        <v>5</v>
      </c>
      <c r="B6" s="2" t="s">
        <v>10</v>
      </c>
      <c r="C6" s="71">
        <v>139</v>
      </c>
      <c r="D6" s="71">
        <f t="shared" si="0"/>
        <v>127.41666666666667</v>
      </c>
      <c r="E6" s="71">
        <v>176</v>
      </c>
      <c r="F6" s="71">
        <f t="shared" si="1"/>
        <v>161.33333333333331</v>
      </c>
      <c r="G6" s="39">
        <v>90</v>
      </c>
      <c r="H6" s="40">
        <f t="shared" si="2"/>
        <v>0.70634401569653371</v>
      </c>
      <c r="I6" s="39">
        <v>83</v>
      </c>
      <c r="J6" s="40">
        <f t="shared" si="3"/>
        <v>0.6514061478090255</v>
      </c>
      <c r="K6" s="39">
        <v>145</v>
      </c>
      <c r="L6" s="40">
        <f t="shared" si="4"/>
        <v>0.89876033057851246</v>
      </c>
      <c r="M6" s="39">
        <v>95</v>
      </c>
      <c r="N6" s="40">
        <f t="shared" si="5"/>
        <v>0.74558534990189662</v>
      </c>
      <c r="O6" s="39">
        <v>127</v>
      </c>
      <c r="P6" s="40">
        <f t="shared" si="6"/>
        <v>0.7871900826446282</v>
      </c>
      <c r="Q6" s="39">
        <v>87</v>
      </c>
      <c r="R6" s="40">
        <f t="shared" si="7"/>
        <v>0.68279921517331588</v>
      </c>
      <c r="S6" s="39">
        <v>143</v>
      </c>
      <c r="T6" s="40">
        <f t="shared" si="8"/>
        <v>0.88636363636363646</v>
      </c>
      <c r="U6" s="39">
        <v>98</v>
      </c>
      <c r="V6" s="40">
        <f t="shared" si="9"/>
        <v>0.76913015042511446</v>
      </c>
      <c r="W6" s="39">
        <v>141</v>
      </c>
      <c r="X6" s="40">
        <f t="shared" si="10"/>
        <v>0.87396694214876047</v>
      </c>
    </row>
    <row r="7" spans="1:24" x14ac:dyDescent="0.25">
      <c r="A7" s="2" t="s">
        <v>4</v>
      </c>
      <c r="B7" s="2" t="s">
        <v>11</v>
      </c>
      <c r="C7" s="71">
        <v>101</v>
      </c>
      <c r="D7" s="71">
        <f t="shared" si="0"/>
        <v>92.583333333333329</v>
      </c>
      <c r="E7" s="71">
        <v>118</v>
      </c>
      <c r="F7" s="71">
        <f t="shared" si="1"/>
        <v>108.16666666666667</v>
      </c>
      <c r="G7" s="39">
        <v>72</v>
      </c>
      <c r="H7" s="40">
        <f t="shared" si="2"/>
        <v>0.77767776777677777</v>
      </c>
      <c r="I7" s="39">
        <v>71</v>
      </c>
      <c r="J7" s="40">
        <f t="shared" si="3"/>
        <v>0.76687668766876693</v>
      </c>
      <c r="K7" s="39">
        <v>105</v>
      </c>
      <c r="L7" s="40">
        <f t="shared" si="4"/>
        <v>0.97072419106317409</v>
      </c>
      <c r="M7" s="39">
        <v>89</v>
      </c>
      <c r="N7" s="40">
        <f t="shared" si="5"/>
        <v>0.96129612961296129</v>
      </c>
      <c r="O7" s="39">
        <v>106</v>
      </c>
      <c r="P7" s="40">
        <f t="shared" si="6"/>
        <v>0.97996918335901384</v>
      </c>
      <c r="Q7" s="39">
        <v>76</v>
      </c>
      <c r="R7" s="40">
        <f t="shared" si="7"/>
        <v>0.82088208820882091</v>
      </c>
      <c r="S7" s="39">
        <v>108</v>
      </c>
      <c r="T7" s="40">
        <f t="shared" si="8"/>
        <v>0.99845916795069334</v>
      </c>
      <c r="U7" s="39">
        <v>83</v>
      </c>
      <c r="V7" s="40">
        <f t="shared" si="9"/>
        <v>0.89648964896489658</v>
      </c>
      <c r="W7" s="39">
        <v>102</v>
      </c>
      <c r="X7" s="40">
        <f t="shared" si="10"/>
        <v>0.94298921417565484</v>
      </c>
    </row>
    <row r="8" spans="1:24" x14ac:dyDescent="0.25">
      <c r="A8" s="2" t="s">
        <v>5</v>
      </c>
      <c r="B8" s="2" t="s">
        <v>12</v>
      </c>
      <c r="C8" s="71">
        <v>389</v>
      </c>
      <c r="D8" s="71">
        <f t="shared" si="0"/>
        <v>356.58333333333331</v>
      </c>
      <c r="E8" s="71">
        <v>420</v>
      </c>
      <c r="F8" s="71">
        <f t="shared" si="1"/>
        <v>385</v>
      </c>
      <c r="G8" s="39">
        <v>358</v>
      </c>
      <c r="H8" s="40">
        <f t="shared" si="2"/>
        <v>1.0039728908623511</v>
      </c>
      <c r="I8" s="39">
        <v>342</v>
      </c>
      <c r="J8" s="40">
        <f t="shared" si="3"/>
        <v>0.95910259406403375</v>
      </c>
      <c r="K8" s="39">
        <v>354</v>
      </c>
      <c r="L8" s="40">
        <f t="shared" si="4"/>
        <v>0.91948051948051945</v>
      </c>
      <c r="M8" s="39">
        <v>336</v>
      </c>
      <c r="N8" s="40">
        <f t="shared" si="5"/>
        <v>0.94227623276466466</v>
      </c>
      <c r="O8" s="39">
        <v>362</v>
      </c>
      <c r="P8" s="40">
        <f t="shared" si="6"/>
        <v>0.94025974025974024</v>
      </c>
      <c r="Q8" s="39">
        <v>283</v>
      </c>
      <c r="R8" s="40">
        <f t="shared" si="7"/>
        <v>0.79364337462023837</v>
      </c>
      <c r="S8" s="39">
        <v>371</v>
      </c>
      <c r="T8" s="40">
        <f t="shared" si="8"/>
        <v>0.96363636363636362</v>
      </c>
      <c r="U8" s="39">
        <v>331</v>
      </c>
      <c r="V8" s="40">
        <f t="shared" si="9"/>
        <v>0.92825426501519048</v>
      </c>
      <c r="W8" s="39">
        <v>378</v>
      </c>
      <c r="X8" s="40">
        <f t="shared" si="10"/>
        <v>0.98181818181818181</v>
      </c>
    </row>
    <row r="9" spans="1:24" x14ac:dyDescent="0.25">
      <c r="A9" s="2" t="s">
        <v>5</v>
      </c>
      <c r="B9" s="2" t="s">
        <v>13</v>
      </c>
      <c r="C9" s="71">
        <v>75</v>
      </c>
      <c r="D9" s="71">
        <f t="shared" si="0"/>
        <v>68.75</v>
      </c>
      <c r="E9" s="71">
        <v>98</v>
      </c>
      <c r="F9" s="71">
        <f t="shared" si="1"/>
        <v>89.833333333333329</v>
      </c>
      <c r="G9" s="39">
        <v>73</v>
      </c>
      <c r="H9" s="40">
        <f t="shared" si="2"/>
        <v>1.0618181818181818</v>
      </c>
      <c r="I9" s="39">
        <v>69</v>
      </c>
      <c r="J9" s="40">
        <f t="shared" si="3"/>
        <v>1.0036363636363637</v>
      </c>
      <c r="K9" s="39">
        <v>0</v>
      </c>
      <c r="L9" s="40">
        <f t="shared" si="4"/>
        <v>0</v>
      </c>
      <c r="M9" s="39">
        <v>73</v>
      </c>
      <c r="N9" s="40">
        <f t="shared" si="5"/>
        <v>1.0618181818181818</v>
      </c>
      <c r="O9" s="39">
        <v>53</v>
      </c>
      <c r="P9" s="40">
        <f t="shared" si="6"/>
        <v>0.58998144712430434</v>
      </c>
      <c r="Q9" s="39">
        <v>68</v>
      </c>
      <c r="R9" s="40">
        <f t="shared" si="7"/>
        <v>0.98909090909090913</v>
      </c>
      <c r="S9" s="39">
        <v>51</v>
      </c>
      <c r="T9" s="40">
        <f t="shared" si="8"/>
        <v>0.56771799628942488</v>
      </c>
      <c r="U9" s="39">
        <v>62</v>
      </c>
      <c r="V9" s="40">
        <f t="shared" si="9"/>
        <v>0.90181818181818185</v>
      </c>
      <c r="W9" s="39">
        <v>46</v>
      </c>
      <c r="X9" s="40">
        <f t="shared" si="10"/>
        <v>0.51205936920222639</v>
      </c>
    </row>
    <row r="10" spans="1:24" x14ac:dyDescent="0.25">
      <c r="A10" s="2" t="s">
        <v>2</v>
      </c>
      <c r="B10" s="2" t="s">
        <v>14</v>
      </c>
      <c r="C10" s="71">
        <v>1449</v>
      </c>
      <c r="D10" s="71">
        <f t="shared" si="0"/>
        <v>1328.25</v>
      </c>
      <c r="E10" s="71">
        <v>1611</v>
      </c>
      <c r="F10" s="71">
        <f t="shared" si="1"/>
        <v>1476.75</v>
      </c>
      <c r="G10" s="39">
        <v>1331</v>
      </c>
      <c r="H10" s="40">
        <f t="shared" si="2"/>
        <v>1.0020703933747412</v>
      </c>
      <c r="I10" s="39">
        <v>1264</v>
      </c>
      <c r="J10" s="40">
        <f t="shared" si="3"/>
        <v>0.95162808206286464</v>
      </c>
      <c r="K10" s="39">
        <v>1196</v>
      </c>
      <c r="L10" s="40">
        <f t="shared" si="4"/>
        <v>0.80988657524970376</v>
      </c>
      <c r="M10" s="39">
        <v>1179</v>
      </c>
      <c r="N10" s="40">
        <f t="shared" si="5"/>
        <v>0.8876341050254094</v>
      </c>
      <c r="O10" s="39">
        <v>1220</v>
      </c>
      <c r="P10" s="40">
        <f t="shared" si="6"/>
        <v>0.82613847976976473</v>
      </c>
      <c r="Q10" s="39">
        <v>1049</v>
      </c>
      <c r="R10" s="40">
        <f t="shared" si="7"/>
        <v>0.78976096367400717</v>
      </c>
      <c r="S10" s="39">
        <v>1234</v>
      </c>
      <c r="T10" s="40">
        <f t="shared" si="8"/>
        <v>0.83561875740646685</v>
      </c>
      <c r="U10" s="39">
        <v>1153</v>
      </c>
      <c r="V10" s="40">
        <f t="shared" si="9"/>
        <v>0.86805947675512896</v>
      </c>
      <c r="W10" s="39">
        <v>1133</v>
      </c>
      <c r="X10" s="40">
        <f t="shared" si="10"/>
        <v>0.76722532588454373</v>
      </c>
    </row>
    <row r="11" spans="1:24" x14ac:dyDescent="0.25">
      <c r="A11" s="2" t="s">
        <v>5</v>
      </c>
      <c r="B11" s="2" t="s">
        <v>15</v>
      </c>
      <c r="C11" s="71">
        <v>145</v>
      </c>
      <c r="D11" s="71">
        <f t="shared" si="0"/>
        <v>132.91666666666669</v>
      </c>
      <c r="E11" s="71">
        <v>164</v>
      </c>
      <c r="F11" s="71">
        <f t="shared" si="1"/>
        <v>150.33333333333331</v>
      </c>
      <c r="G11" s="39">
        <v>124</v>
      </c>
      <c r="H11" s="40">
        <f t="shared" si="2"/>
        <v>0.93291536050156731</v>
      </c>
      <c r="I11" s="39">
        <v>114</v>
      </c>
      <c r="J11" s="40">
        <f t="shared" si="3"/>
        <v>0.85768025078369892</v>
      </c>
      <c r="K11" s="39">
        <v>124</v>
      </c>
      <c r="L11" s="40">
        <f t="shared" si="4"/>
        <v>0.82483370288248348</v>
      </c>
      <c r="M11" s="39">
        <v>114</v>
      </c>
      <c r="N11" s="40">
        <f t="shared" si="5"/>
        <v>0.85768025078369892</v>
      </c>
      <c r="O11" s="39">
        <v>123</v>
      </c>
      <c r="P11" s="40">
        <f t="shared" si="6"/>
        <v>0.81818181818181823</v>
      </c>
      <c r="Q11" s="39">
        <v>91</v>
      </c>
      <c r="R11" s="40">
        <f t="shared" si="7"/>
        <v>0.68463949843260175</v>
      </c>
      <c r="S11" s="39">
        <v>123</v>
      </c>
      <c r="T11" s="40">
        <f t="shared" si="8"/>
        <v>0.81818181818181823</v>
      </c>
      <c r="U11" s="39">
        <v>120</v>
      </c>
      <c r="V11" s="40">
        <f t="shared" si="9"/>
        <v>0.90282131661441989</v>
      </c>
      <c r="W11" s="39">
        <v>117</v>
      </c>
      <c r="X11" s="40">
        <f t="shared" si="10"/>
        <v>0.7782705099778271</v>
      </c>
    </row>
    <row r="12" spans="1:24" x14ac:dyDescent="0.25">
      <c r="A12" s="2" t="s">
        <v>4</v>
      </c>
      <c r="B12" s="2" t="s">
        <v>16</v>
      </c>
      <c r="C12" s="71">
        <v>380</v>
      </c>
      <c r="D12" s="71">
        <f t="shared" si="0"/>
        <v>348.33333333333337</v>
      </c>
      <c r="E12" s="71">
        <v>412</v>
      </c>
      <c r="F12" s="71">
        <f t="shared" si="1"/>
        <v>377.66666666666669</v>
      </c>
      <c r="G12" s="39">
        <v>324</v>
      </c>
      <c r="H12" s="40">
        <f t="shared" si="2"/>
        <v>0.93014354066985638</v>
      </c>
      <c r="I12" s="39">
        <v>302</v>
      </c>
      <c r="J12" s="40">
        <f t="shared" si="3"/>
        <v>0.8669856459330143</v>
      </c>
      <c r="K12" s="39">
        <v>247</v>
      </c>
      <c r="L12" s="40">
        <f t="shared" si="4"/>
        <v>0.65401588702559577</v>
      </c>
      <c r="M12" s="39">
        <v>328</v>
      </c>
      <c r="N12" s="40">
        <f t="shared" si="5"/>
        <v>0.94162679425837315</v>
      </c>
      <c r="O12" s="39">
        <v>298</v>
      </c>
      <c r="P12" s="40">
        <f t="shared" si="6"/>
        <v>0.78905560458958512</v>
      </c>
      <c r="Q12" s="39">
        <v>287</v>
      </c>
      <c r="R12" s="40">
        <f t="shared" si="7"/>
        <v>0.8239234449760765</v>
      </c>
      <c r="S12" s="39">
        <v>308</v>
      </c>
      <c r="T12" s="40">
        <f t="shared" si="8"/>
        <v>0.81553398058252424</v>
      </c>
      <c r="U12" s="39">
        <v>315</v>
      </c>
      <c r="V12" s="40">
        <f t="shared" si="9"/>
        <v>0.90430622009569372</v>
      </c>
      <c r="W12" s="39">
        <v>312</v>
      </c>
      <c r="X12" s="40">
        <f t="shared" si="10"/>
        <v>0.82612533097969987</v>
      </c>
    </row>
    <row r="13" spans="1:24" x14ac:dyDescent="0.25">
      <c r="A13" s="2" t="s">
        <v>3</v>
      </c>
      <c r="B13" s="2" t="s">
        <v>17</v>
      </c>
      <c r="C13" s="71">
        <v>633</v>
      </c>
      <c r="D13" s="71">
        <f t="shared" si="0"/>
        <v>580.25</v>
      </c>
      <c r="E13" s="71">
        <v>646</v>
      </c>
      <c r="F13" s="71">
        <f t="shared" si="1"/>
        <v>592.16666666666674</v>
      </c>
      <c r="G13" s="39">
        <v>461</v>
      </c>
      <c r="H13" s="40">
        <f t="shared" si="2"/>
        <v>0.79448513571736323</v>
      </c>
      <c r="I13" s="39">
        <v>437</v>
      </c>
      <c r="J13" s="40">
        <f t="shared" si="3"/>
        <v>0.75312365359758726</v>
      </c>
      <c r="K13" s="39">
        <v>445</v>
      </c>
      <c r="L13" s="40">
        <f t="shared" si="4"/>
        <v>0.75147762454263989</v>
      </c>
      <c r="M13" s="39">
        <v>436</v>
      </c>
      <c r="N13" s="40">
        <f t="shared" si="5"/>
        <v>0.75140025850926329</v>
      </c>
      <c r="O13" s="39">
        <v>413</v>
      </c>
      <c r="P13" s="40">
        <f t="shared" si="6"/>
        <v>0.69743878412609051</v>
      </c>
      <c r="Q13" s="39">
        <v>374</v>
      </c>
      <c r="R13" s="40">
        <f t="shared" si="7"/>
        <v>0.64454976303317535</v>
      </c>
      <c r="S13" s="39">
        <v>436</v>
      </c>
      <c r="T13" s="40">
        <f t="shared" si="8"/>
        <v>0.73627920067548536</v>
      </c>
      <c r="U13" s="39">
        <v>403</v>
      </c>
      <c r="V13" s="40">
        <f t="shared" si="9"/>
        <v>0.69452822059457131</v>
      </c>
      <c r="W13" s="39">
        <v>435</v>
      </c>
      <c r="X13" s="40">
        <f t="shared" si="10"/>
        <v>0.7345904869124682</v>
      </c>
    </row>
    <row r="14" spans="1:24" x14ac:dyDescent="0.25">
      <c r="A14" s="2" t="s">
        <v>3</v>
      </c>
      <c r="B14" s="2" t="s">
        <v>18</v>
      </c>
      <c r="C14" s="71">
        <v>166</v>
      </c>
      <c r="D14" s="71">
        <f t="shared" si="0"/>
        <v>152.16666666666669</v>
      </c>
      <c r="E14" s="71">
        <v>219</v>
      </c>
      <c r="F14" s="71">
        <f t="shared" si="1"/>
        <v>200.75</v>
      </c>
      <c r="G14" s="39">
        <v>182</v>
      </c>
      <c r="H14" s="40">
        <f t="shared" si="2"/>
        <v>1.1960569550930995</v>
      </c>
      <c r="I14" s="39">
        <v>143</v>
      </c>
      <c r="J14" s="40">
        <f t="shared" si="3"/>
        <v>0.93975903614457823</v>
      </c>
      <c r="K14" s="39">
        <v>118</v>
      </c>
      <c r="L14" s="40">
        <f t="shared" si="4"/>
        <v>0.58779576587795768</v>
      </c>
      <c r="M14" s="39">
        <v>159</v>
      </c>
      <c r="N14" s="40">
        <f t="shared" si="5"/>
        <v>1.0449069003285869</v>
      </c>
      <c r="O14" s="39">
        <v>138</v>
      </c>
      <c r="P14" s="40">
        <f t="shared" si="6"/>
        <v>0.68742216687422164</v>
      </c>
      <c r="Q14" s="39">
        <v>137</v>
      </c>
      <c r="R14" s="40">
        <f t="shared" si="7"/>
        <v>0.90032858707557495</v>
      </c>
      <c r="S14" s="39">
        <v>134</v>
      </c>
      <c r="T14" s="40">
        <f t="shared" si="8"/>
        <v>0.66749688667496887</v>
      </c>
      <c r="U14" s="39">
        <v>153</v>
      </c>
      <c r="V14" s="40">
        <f t="shared" si="9"/>
        <v>1.0054764512595837</v>
      </c>
      <c r="W14" s="39">
        <v>130</v>
      </c>
      <c r="X14" s="40">
        <f t="shared" si="10"/>
        <v>0.6475716064757161</v>
      </c>
    </row>
    <row r="15" spans="1:24" x14ac:dyDescent="0.25">
      <c r="A15" s="2" t="s">
        <v>5</v>
      </c>
      <c r="B15" s="2" t="s">
        <v>19</v>
      </c>
      <c r="C15" s="71">
        <v>109</v>
      </c>
      <c r="D15" s="71">
        <f t="shared" si="0"/>
        <v>99.916666666666671</v>
      </c>
      <c r="E15" s="71">
        <v>127</v>
      </c>
      <c r="F15" s="71">
        <f t="shared" si="1"/>
        <v>116.41666666666667</v>
      </c>
      <c r="G15" s="39">
        <v>119</v>
      </c>
      <c r="H15" s="40">
        <f t="shared" si="2"/>
        <v>1.1909924937447873</v>
      </c>
      <c r="I15" s="39">
        <v>116</v>
      </c>
      <c r="J15" s="40">
        <f t="shared" si="3"/>
        <v>1.1609674728940784</v>
      </c>
      <c r="K15" s="39">
        <v>105</v>
      </c>
      <c r="L15" s="40">
        <f t="shared" si="4"/>
        <v>0.90193271295633493</v>
      </c>
      <c r="M15" s="39">
        <v>110</v>
      </c>
      <c r="N15" s="40">
        <f t="shared" si="5"/>
        <v>1.1009174311926604</v>
      </c>
      <c r="O15" s="39">
        <v>113</v>
      </c>
      <c r="P15" s="40">
        <f t="shared" si="6"/>
        <v>0.97065139584824622</v>
      </c>
      <c r="Q15" s="39">
        <v>95</v>
      </c>
      <c r="R15" s="40">
        <f t="shared" si="7"/>
        <v>0.95079232693911586</v>
      </c>
      <c r="S15" s="39">
        <v>120</v>
      </c>
      <c r="T15" s="40">
        <f t="shared" si="8"/>
        <v>1.0307802433786686</v>
      </c>
      <c r="U15" s="39">
        <v>102</v>
      </c>
      <c r="V15" s="40">
        <f t="shared" si="9"/>
        <v>1.0208507089241035</v>
      </c>
      <c r="W15" s="39">
        <v>101</v>
      </c>
      <c r="X15" s="40">
        <f t="shared" si="10"/>
        <v>0.86757337151037939</v>
      </c>
    </row>
    <row r="16" spans="1:24" x14ac:dyDescent="0.25">
      <c r="A16" s="2" t="s">
        <v>2</v>
      </c>
      <c r="B16" s="2" t="s">
        <v>20</v>
      </c>
      <c r="C16" s="71">
        <v>203</v>
      </c>
      <c r="D16" s="71">
        <f t="shared" si="0"/>
        <v>186.08333333333334</v>
      </c>
      <c r="E16" s="71">
        <v>213</v>
      </c>
      <c r="F16" s="71">
        <f t="shared" si="1"/>
        <v>195.25</v>
      </c>
      <c r="G16" s="39">
        <v>213</v>
      </c>
      <c r="H16" s="40">
        <f t="shared" si="2"/>
        <v>1.1446484549932825</v>
      </c>
      <c r="I16" s="39">
        <v>212</v>
      </c>
      <c r="J16" s="40">
        <f t="shared" si="3"/>
        <v>1.1392745185848634</v>
      </c>
      <c r="K16" s="39">
        <v>209</v>
      </c>
      <c r="L16" s="40">
        <f t="shared" si="4"/>
        <v>1.0704225352112675</v>
      </c>
      <c r="M16" s="39">
        <v>194</v>
      </c>
      <c r="N16" s="40">
        <f t="shared" si="5"/>
        <v>1.0425436632333183</v>
      </c>
      <c r="O16" s="39">
        <v>197</v>
      </c>
      <c r="P16" s="40">
        <f t="shared" si="6"/>
        <v>1.0089628681177978</v>
      </c>
      <c r="Q16" s="39">
        <v>173</v>
      </c>
      <c r="R16" s="40">
        <f t="shared" si="7"/>
        <v>0.92969099865651583</v>
      </c>
      <c r="S16" s="39">
        <v>202</v>
      </c>
      <c r="T16" s="40">
        <f t="shared" si="8"/>
        <v>1.0345710627400768</v>
      </c>
      <c r="U16" s="39">
        <v>192</v>
      </c>
      <c r="V16" s="40">
        <f t="shared" si="9"/>
        <v>1.0317957904164801</v>
      </c>
      <c r="W16" s="39">
        <v>206</v>
      </c>
      <c r="X16" s="40">
        <f t="shared" si="10"/>
        <v>1.0550576184379001</v>
      </c>
    </row>
    <row r="17" spans="1:24" x14ac:dyDescent="0.25">
      <c r="A17" s="2" t="s">
        <v>5</v>
      </c>
      <c r="B17" s="2" t="s">
        <v>21</v>
      </c>
      <c r="C17" s="71">
        <v>2550</v>
      </c>
      <c r="D17" s="71">
        <f t="shared" si="0"/>
        <v>2337.5</v>
      </c>
      <c r="E17" s="71">
        <v>2762</v>
      </c>
      <c r="F17" s="71">
        <f t="shared" si="1"/>
        <v>2531.833333333333</v>
      </c>
      <c r="G17" s="39">
        <v>2067</v>
      </c>
      <c r="H17" s="40">
        <f t="shared" si="2"/>
        <v>0.88427807486631016</v>
      </c>
      <c r="I17" s="39">
        <v>1890</v>
      </c>
      <c r="J17" s="40">
        <f t="shared" si="3"/>
        <v>0.80855614973262036</v>
      </c>
      <c r="K17" s="39">
        <v>1848</v>
      </c>
      <c r="L17" s="40">
        <f t="shared" si="4"/>
        <v>0.72990586531498924</v>
      </c>
      <c r="M17" s="39">
        <v>1986</v>
      </c>
      <c r="N17" s="40">
        <f t="shared" si="5"/>
        <v>0.84962566844919785</v>
      </c>
      <c r="O17" s="39">
        <v>1873</v>
      </c>
      <c r="P17" s="40">
        <f t="shared" si="6"/>
        <v>0.73978013297347123</v>
      </c>
      <c r="Q17" s="39">
        <v>1832</v>
      </c>
      <c r="R17" s="40">
        <f t="shared" si="7"/>
        <v>0.78374331550802134</v>
      </c>
      <c r="S17" s="39">
        <v>1851</v>
      </c>
      <c r="T17" s="40">
        <f t="shared" si="8"/>
        <v>0.73109077743400708</v>
      </c>
      <c r="U17" s="39">
        <v>1778</v>
      </c>
      <c r="V17" s="40">
        <f t="shared" si="9"/>
        <v>0.7606417112299465</v>
      </c>
      <c r="W17" s="39">
        <v>1807</v>
      </c>
      <c r="X17" s="40">
        <f t="shared" si="10"/>
        <v>0.71371206635507878</v>
      </c>
    </row>
    <row r="18" spans="1:24" x14ac:dyDescent="0.25">
      <c r="A18" s="2" t="s">
        <v>2</v>
      </c>
      <c r="B18" s="2" t="s">
        <v>22</v>
      </c>
      <c r="C18" s="71">
        <v>5265</v>
      </c>
      <c r="D18" s="71">
        <f t="shared" si="0"/>
        <v>4826.25</v>
      </c>
      <c r="E18" s="71">
        <v>5769</v>
      </c>
      <c r="F18" s="71">
        <f t="shared" si="1"/>
        <v>5288.25</v>
      </c>
      <c r="G18" s="39">
        <v>4114</v>
      </c>
      <c r="H18" s="40">
        <f t="shared" si="2"/>
        <v>0.85242165242165246</v>
      </c>
      <c r="I18" s="39">
        <v>3947</v>
      </c>
      <c r="J18" s="40">
        <f t="shared" si="3"/>
        <v>0.81781921781921785</v>
      </c>
      <c r="K18" s="39">
        <v>3871</v>
      </c>
      <c r="L18" s="40">
        <f t="shared" si="4"/>
        <v>0.73200018909847298</v>
      </c>
      <c r="M18" s="39">
        <v>3779</v>
      </c>
      <c r="N18" s="40">
        <f t="shared" si="5"/>
        <v>0.78300958300958301</v>
      </c>
      <c r="O18" s="39">
        <v>3772</v>
      </c>
      <c r="P18" s="40">
        <f t="shared" si="6"/>
        <v>0.71327944026851986</v>
      </c>
      <c r="Q18" s="39">
        <v>3413</v>
      </c>
      <c r="R18" s="40">
        <f t="shared" si="7"/>
        <v>0.70717430717430718</v>
      </c>
      <c r="S18" s="39">
        <v>4028</v>
      </c>
      <c r="T18" s="40">
        <f t="shared" si="8"/>
        <v>0.76168864936415637</v>
      </c>
      <c r="U18" s="39">
        <v>3399</v>
      </c>
      <c r="V18" s="40">
        <f t="shared" si="9"/>
        <v>0.70427350427350432</v>
      </c>
      <c r="W18" s="39">
        <v>4115</v>
      </c>
      <c r="X18" s="40">
        <f t="shared" si="10"/>
        <v>0.77814021651775167</v>
      </c>
    </row>
    <row r="19" spans="1:24" x14ac:dyDescent="0.25">
      <c r="A19" s="2" t="s">
        <v>5</v>
      </c>
      <c r="B19" s="2" t="s">
        <v>23</v>
      </c>
      <c r="C19" s="71">
        <v>407</v>
      </c>
      <c r="D19" s="71">
        <f t="shared" si="0"/>
        <v>373.08333333333331</v>
      </c>
      <c r="E19" s="71">
        <v>428</v>
      </c>
      <c r="F19" s="71">
        <f t="shared" si="1"/>
        <v>392.33333333333331</v>
      </c>
      <c r="G19" s="39">
        <v>407</v>
      </c>
      <c r="H19" s="40">
        <f t="shared" si="2"/>
        <v>1.0909090909090911</v>
      </c>
      <c r="I19" s="39">
        <v>384</v>
      </c>
      <c r="J19" s="40">
        <f t="shared" si="3"/>
        <v>1.029260665624302</v>
      </c>
      <c r="K19" s="39">
        <v>379</v>
      </c>
      <c r="L19" s="40">
        <f t="shared" si="4"/>
        <v>0.96601529311809686</v>
      </c>
      <c r="M19" s="39">
        <v>410</v>
      </c>
      <c r="N19" s="40">
        <f t="shared" si="5"/>
        <v>1.0989501898592808</v>
      </c>
      <c r="O19" s="39">
        <v>352</v>
      </c>
      <c r="P19" s="40">
        <f t="shared" si="6"/>
        <v>0.89719626168224298</v>
      </c>
      <c r="Q19" s="39">
        <v>332</v>
      </c>
      <c r="R19" s="40">
        <f t="shared" si="7"/>
        <v>0.88988161715434444</v>
      </c>
      <c r="S19" s="39">
        <v>359</v>
      </c>
      <c r="T19" s="40">
        <f t="shared" si="8"/>
        <v>0.91503823279524221</v>
      </c>
      <c r="U19" s="39">
        <v>426</v>
      </c>
      <c r="V19" s="40">
        <f t="shared" si="9"/>
        <v>1.1418360509269601</v>
      </c>
      <c r="W19" s="39">
        <v>372</v>
      </c>
      <c r="X19" s="40">
        <f t="shared" si="10"/>
        <v>0.94817332200509774</v>
      </c>
    </row>
    <row r="20" spans="1:24" x14ac:dyDescent="0.25">
      <c r="A20" s="2" t="s">
        <v>4</v>
      </c>
      <c r="B20" s="2" t="s">
        <v>24</v>
      </c>
      <c r="C20" s="71">
        <v>1491</v>
      </c>
      <c r="D20" s="71">
        <f t="shared" si="0"/>
        <v>1366.75</v>
      </c>
      <c r="E20" s="71">
        <v>1427</v>
      </c>
      <c r="F20" s="71">
        <f t="shared" si="1"/>
        <v>1308.0833333333335</v>
      </c>
      <c r="G20" s="39">
        <v>1040</v>
      </c>
      <c r="H20" s="40">
        <f t="shared" si="2"/>
        <v>0.76092921163343696</v>
      </c>
      <c r="I20" s="39">
        <v>864</v>
      </c>
      <c r="J20" s="40">
        <f t="shared" si="3"/>
        <v>0.63215657581854767</v>
      </c>
      <c r="K20" s="39">
        <v>1157</v>
      </c>
      <c r="L20" s="40">
        <f t="shared" si="4"/>
        <v>0.88450022297254238</v>
      </c>
      <c r="M20" s="39">
        <v>1042</v>
      </c>
      <c r="N20" s="40">
        <f t="shared" si="5"/>
        <v>0.76239253704042431</v>
      </c>
      <c r="O20" s="39">
        <v>1074</v>
      </c>
      <c r="P20" s="40">
        <f t="shared" si="6"/>
        <v>0.82104860801427015</v>
      </c>
      <c r="Q20" s="39">
        <v>787</v>
      </c>
      <c r="R20" s="40">
        <f t="shared" si="7"/>
        <v>0.57581854764953355</v>
      </c>
      <c r="S20" s="39">
        <v>1032</v>
      </c>
      <c r="T20" s="40">
        <f t="shared" si="8"/>
        <v>0.78894056189080708</v>
      </c>
      <c r="U20" s="39">
        <v>961</v>
      </c>
      <c r="V20" s="40">
        <f t="shared" si="9"/>
        <v>0.7031278580574355</v>
      </c>
      <c r="W20" s="39">
        <v>1111</v>
      </c>
      <c r="X20" s="40">
        <f t="shared" si="10"/>
        <v>0.84933426769446385</v>
      </c>
    </row>
    <row r="21" spans="1:24" x14ac:dyDescent="0.25">
      <c r="A21" s="2" t="s">
        <v>3</v>
      </c>
      <c r="B21" s="2" t="s">
        <v>25</v>
      </c>
      <c r="C21" s="71">
        <v>390</v>
      </c>
      <c r="D21" s="71">
        <f t="shared" si="0"/>
        <v>357.5</v>
      </c>
      <c r="E21" s="71">
        <v>530</v>
      </c>
      <c r="F21" s="71">
        <f t="shared" si="1"/>
        <v>485.83333333333331</v>
      </c>
      <c r="G21" s="39">
        <v>368</v>
      </c>
      <c r="H21" s="40">
        <f t="shared" si="2"/>
        <v>1.0293706293706293</v>
      </c>
      <c r="I21" s="39">
        <v>368</v>
      </c>
      <c r="J21" s="40">
        <f t="shared" si="3"/>
        <v>1.0293706293706293</v>
      </c>
      <c r="K21" s="39">
        <v>330</v>
      </c>
      <c r="L21" s="40">
        <f t="shared" si="4"/>
        <v>0.679245283018868</v>
      </c>
      <c r="M21" s="39">
        <v>360</v>
      </c>
      <c r="N21" s="40">
        <f t="shared" si="5"/>
        <v>1.0069930069930071</v>
      </c>
      <c r="O21" s="39">
        <v>311</v>
      </c>
      <c r="P21" s="40">
        <f t="shared" si="6"/>
        <v>0.64013722126929673</v>
      </c>
      <c r="Q21" s="39">
        <v>276</v>
      </c>
      <c r="R21" s="40">
        <f t="shared" si="7"/>
        <v>0.77202797202797202</v>
      </c>
      <c r="S21" s="39">
        <v>302</v>
      </c>
      <c r="T21" s="40">
        <f t="shared" si="8"/>
        <v>0.62161234991423675</v>
      </c>
      <c r="U21" s="39">
        <v>356</v>
      </c>
      <c r="V21" s="40">
        <f t="shared" si="9"/>
        <v>0.99580419580419577</v>
      </c>
      <c r="W21" s="39">
        <v>344</v>
      </c>
      <c r="X21" s="40">
        <f t="shared" si="10"/>
        <v>0.70806174957118351</v>
      </c>
    </row>
    <row r="22" spans="1:24" x14ac:dyDescent="0.25">
      <c r="A22" s="2" t="s">
        <v>2</v>
      </c>
      <c r="B22" s="2" t="s">
        <v>26</v>
      </c>
      <c r="C22" s="71">
        <v>178</v>
      </c>
      <c r="D22" s="71">
        <f t="shared" si="0"/>
        <v>163.16666666666669</v>
      </c>
      <c r="E22" s="71">
        <v>174</v>
      </c>
      <c r="F22" s="71">
        <f t="shared" si="1"/>
        <v>159.5</v>
      </c>
      <c r="G22" s="39">
        <v>121</v>
      </c>
      <c r="H22" s="40">
        <f t="shared" si="2"/>
        <v>0.74157303370786509</v>
      </c>
      <c r="I22" s="39">
        <v>98</v>
      </c>
      <c r="J22" s="40">
        <f t="shared" si="3"/>
        <v>0.60061287027579158</v>
      </c>
      <c r="K22" s="39">
        <v>128</v>
      </c>
      <c r="L22" s="40">
        <f t="shared" si="4"/>
        <v>0.80250783699059558</v>
      </c>
      <c r="M22" s="39">
        <v>110</v>
      </c>
      <c r="N22" s="40">
        <f t="shared" si="5"/>
        <v>0.67415730337078639</v>
      </c>
      <c r="O22" s="39">
        <v>129</v>
      </c>
      <c r="P22" s="40">
        <f t="shared" si="6"/>
        <v>0.80877742946708464</v>
      </c>
      <c r="Q22" s="39">
        <v>123</v>
      </c>
      <c r="R22" s="40">
        <f t="shared" si="7"/>
        <v>0.75383043922369752</v>
      </c>
      <c r="S22" s="39">
        <v>122</v>
      </c>
      <c r="T22" s="40">
        <f t="shared" si="8"/>
        <v>0.76489028213166144</v>
      </c>
      <c r="U22" s="39">
        <v>131</v>
      </c>
      <c r="V22" s="40">
        <f t="shared" si="9"/>
        <v>0.80286006128702747</v>
      </c>
      <c r="W22" s="39">
        <v>144</v>
      </c>
      <c r="X22" s="40">
        <f t="shared" si="10"/>
        <v>0.90282131661442011</v>
      </c>
    </row>
    <row r="23" spans="1:24" x14ac:dyDescent="0.25">
      <c r="A23" s="2" t="s">
        <v>5</v>
      </c>
      <c r="B23" s="2" t="s">
        <v>27</v>
      </c>
      <c r="C23" s="71">
        <v>59</v>
      </c>
      <c r="D23" s="71">
        <f t="shared" si="0"/>
        <v>54.083333333333336</v>
      </c>
      <c r="E23" s="71">
        <v>63</v>
      </c>
      <c r="F23" s="71">
        <f t="shared" si="1"/>
        <v>57.75</v>
      </c>
      <c r="G23" s="39">
        <v>61</v>
      </c>
      <c r="H23" s="40">
        <f t="shared" si="2"/>
        <v>1.1278890600924498</v>
      </c>
      <c r="I23" s="39">
        <v>60</v>
      </c>
      <c r="J23" s="40">
        <f t="shared" si="3"/>
        <v>1.1093990755007703</v>
      </c>
      <c r="K23" s="39">
        <v>46</v>
      </c>
      <c r="L23" s="40">
        <f t="shared" si="4"/>
        <v>0.79653679653679654</v>
      </c>
      <c r="M23" s="39">
        <v>56</v>
      </c>
      <c r="N23" s="40">
        <f t="shared" si="5"/>
        <v>1.0354391371340523</v>
      </c>
      <c r="O23" s="39">
        <v>51</v>
      </c>
      <c r="P23" s="40">
        <f t="shared" si="6"/>
        <v>0.88311688311688308</v>
      </c>
      <c r="Q23" s="39">
        <v>59</v>
      </c>
      <c r="R23" s="40">
        <f t="shared" si="7"/>
        <v>1.0909090909090908</v>
      </c>
      <c r="S23" s="39">
        <v>53</v>
      </c>
      <c r="T23" s="40">
        <f t="shared" si="8"/>
        <v>0.91774891774891776</v>
      </c>
      <c r="U23" s="39">
        <v>56</v>
      </c>
      <c r="V23" s="40">
        <f t="shared" si="9"/>
        <v>1.0354391371340523</v>
      </c>
      <c r="W23" s="39">
        <v>55</v>
      </c>
      <c r="X23" s="40">
        <f t="shared" si="10"/>
        <v>0.95238095238095233</v>
      </c>
    </row>
    <row r="24" spans="1:24" x14ac:dyDescent="0.25">
      <c r="A24" s="2" t="s">
        <v>2</v>
      </c>
      <c r="B24" s="2" t="s">
        <v>28</v>
      </c>
      <c r="C24" s="71">
        <v>443</v>
      </c>
      <c r="D24" s="71">
        <f t="shared" si="0"/>
        <v>406.08333333333331</v>
      </c>
      <c r="E24" s="71">
        <v>440</v>
      </c>
      <c r="F24" s="71">
        <f t="shared" si="1"/>
        <v>403.33333333333331</v>
      </c>
      <c r="G24" s="39">
        <v>396</v>
      </c>
      <c r="H24" s="40">
        <f t="shared" si="2"/>
        <v>0.97516930022573367</v>
      </c>
      <c r="I24" s="39">
        <v>366</v>
      </c>
      <c r="J24" s="40">
        <f t="shared" si="3"/>
        <v>0.90129283808742056</v>
      </c>
      <c r="K24" s="39">
        <v>428</v>
      </c>
      <c r="L24" s="40">
        <f t="shared" si="4"/>
        <v>1.0611570247933886</v>
      </c>
      <c r="M24" s="39">
        <v>367</v>
      </c>
      <c r="N24" s="40">
        <f t="shared" si="5"/>
        <v>0.90375538682536427</v>
      </c>
      <c r="O24" s="39">
        <v>435</v>
      </c>
      <c r="P24" s="40">
        <f t="shared" si="6"/>
        <v>1.0785123966942149</v>
      </c>
      <c r="Q24" s="39">
        <v>327</v>
      </c>
      <c r="R24" s="40">
        <f t="shared" si="7"/>
        <v>0.80525343730761345</v>
      </c>
      <c r="S24" s="39">
        <v>435</v>
      </c>
      <c r="T24" s="40">
        <f t="shared" si="8"/>
        <v>1.0785123966942149</v>
      </c>
      <c r="U24" s="39">
        <v>351</v>
      </c>
      <c r="V24" s="40">
        <f t="shared" si="9"/>
        <v>0.86435460701826394</v>
      </c>
      <c r="W24" s="39">
        <v>426</v>
      </c>
      <c r="X24" s="40">
        <f t="shared" si="10"/>
        <v>1.0561983471074381</v>
      </c>
    </row>
    <row r="25" spans="1:24" x14ac:dyDescent="0.25">
      <c r="A25" s="2" t="s">
        <v>5</v>
      </c>
      <c r="B25" s="2" t="s">
        <v>29</v>
      </c>
      <c r="C25" s="71">
        <v>86</v>
      </c>
      <c r="D25" s="71">
        <f t="shared" si="0"/>
        <v>78.833333333333343</v>
      </c>
      <c r="E25" s="71">
        <v>102</v>
      </c>
      <c r="F25" s="71">
        <f t="shared" si="1"/>
        <v>93.5</v>
      </c>
      <c r="G25" s="39">
        <v>71</v>
      </c>
      <c r="H25" s="40">
        <f t="shared" si="2"/>
        <v>0.90063424947145865</v>
      </c>
      <c r="I25" s="39">
        <v>63</v>
      </c>
      <c r="J25" s="40">
        <f t="shared" si="3"/>
        <v>0.79915433403805491</v>
      </c>
      <c r="K25" s="39">
        <v>75</v>
      </c>
      <c r="L25" s="40">
        <f t="shared" si="4"/>
        <v>0.80213903743315507</v>
      </c>
      <c r="M25" s="39">
        <v>71</v>
      </c>
      <c r="N25" s="40">
        <f t="shared" si="5"/>
        <v>0.90063424947145865</v>
      </c>
      <c r="O25" s="39">
        <v>83</v>
      </c>
      <c r="P25" s="40">
        <f t="shared" si="6"/>
        <v>0.88770053475935828</v>
      </c>
      <c r="Q25" s="39">
        <v>68</v>
      </c>
      <c r="R25" s="40">
        <f t="shared" si="7"/>
        <v>0.86257928118393223</v>
      </c>
      <c r="S25" s="39">
        <v>80</v>
      </c>
      <c r="T25" s="40">
        <f t="shared" si="8"/>
        <v>0.85561497326203206</v>
      </c>
      <c r="U25" s="39">
        <v>64</v>
      </c>
      <c r="V25" s="40">
        <f t="shared" si="9"/>
        <v>0.81183932346723031</v>
      </c>
      <c r="W25" s="39">
        <v>84</v>
      </c>
      <c r="X25" s="40">
        <f t="shared" si="10"/>
        <v>0.89839572192513373</v>
      </c>
    </row>
    <row r="26" spans="1:24" x14ac:dyDescent="0.25">
      <c r="A26" s="2" t="s">
        <v>3</v>
      </c>
      <c r="B26" s="2" t="s">
        <v>30</v>
      </c>
      <c r="C26" s="71">
        <v>259</v>
      </c>
      <c r="D26" s="71">
        <f t="shared" si="0"/>
        <v>237.41666666666666</v>
      </c>
      <c r="E26" s="71">
        <v>321</v>
      </c>
      <c r="F26" s="71">
        <f t="shared" si="1"/>
        <v>294.25</v>
      </c>
      <c r="G26" s="39">
        <v>228</v>
      </c>
      <c r="H26" s="40">
        <f t="shared" si="2"/>
        <v>0.96033696033696037</v>
      </c>
      <c r="I26" s="39">
        <v>211</v>
      </c>
      <c r="J26" s="40">
        <f t="shared" si="3"/>
        <v>0.8887328887328888</v>
      </c>
      <c r="K26" s="39">
        <v>235</v>
      </c>
      <c r="L26" s="40">
        <f t="shared" si="4"/>
        <v>0.79864061172472389</v>
      </c>
      <c r="M26" s="39">
        <v>199</v>
      </c>
      <c r="N26" s="40">
        <f t="shared" si="5"/>
        <v>0.83818883818883827</v>
      </c>
      <c r="O26" s="39">
        <v>229</v>
      </c>
      <c r="P26" s="40">
        <f t="shared" si="6"/>
        <v>0.77824978759558194</v>
      </c>
      <c r="Q26" s="39">
        <v>168</v>
      </c>
      <c r="R26" s="40">
        <f t="shared" si="7"/>
        <v>0.7076167076167077</v>
      </c>
      <c r="S26" s="39">
        <v>229</v>
      </c>
      <c r="T26" s="40">
        <f t="shared" si="8"/>
        <v>0.77824978759558194</v>
      </c>
      <c r="U26" s="39">
        <v>206</v>
      </c>
      <c r="V26" s="40">
        <f t="shared" si="9"/>
        <v>0.86767286767286766</v>
      </c>
      <c r="W26" s="39">
        <v>227</v>
      </c>
      <c r="X26" s="40">
        <f t="shared" si="10"/>
        <v>0.7714528462192014</v>
      </c>
    </row>
    <row r="27" spans="1:24" x14ac:dyDescent="0.25">
      <c r="A27" s="2" t="s">
        <v>2</v>
      </c>
      <c r="B27" s="2" t="s">
        <v>31</v>
      </c>
      <c r="C27" s="71">
        <v>271</v>
      </c>
      <c r="D27" s="71">
        <f t="shared" si="0"/>
        <v>248.41666666666666</v>
      </c>
      <c r="E27" s="71">
        <v>322</v>
      </c>
      <c r="F27" s="71">
        <f t="shared" si="1"/>
        <v>295.16666666666663</v>
      </c>
      <c r="G27" s="39">
        <v>214</v>
      </c>
      <c r="H27" s="40">
        <f t="shared" si="2"/>
        <v>0.86145588728614564</v>
      </c>
      <c r="I27" s="39">
        <v>214</v>
      </c>
      <c r="J27" s="40">
        <f t="shared" si="3"/>
        <v>0.86145588728614564</v>
      </c>
      <c r="K27" s="39">
        <v>216</v>
      </c>
      <c r="L27" s="40">
        <f t="shared" si="4"/>
        <v>0.73178994918125362</v>
      </c>
      <c r="M27" s="39">
        <v>202</v>
      </c>
      <c r="N27" s="40">
        <f t="shared" si="5"/>
        <v>0.81314994968131504</v>
      </c>
      <c r="O27" s="39">
        <v>212</v>
      </c>
      <c r="P27" s="40">
        <f t="shared" si="6"/>
        <v>0.71823828345567486</v>
      </c>
      <c r="Q27" s="39">
        <v>156</v>
      </c>
      <c r="R27" s="40">
        <f t="shared" si="7"/>
        <v>0.62797718886279774</v>
      </c>
      <c r="S27" s="39">
        <v>212</v>
      </c>
      <c r="T27" s="40">
        <f t="shared" si="8"/>
        <v>0.71823828345567486</v>
      </c>
      <c r="U27" s="39">
        <v>187</v>
      </c>
      <c r="V27" s="40">
        <f t="shared" si="9"/>
        <v>0.75276752767527677</v>
      </c>
      <c r="W27" s="39">
        <v>226</v>
      </c>
      <c r="X27" s="40">
        <f t="shared" si="10"/>
        <v>0.7656691134952005</v>
      </c>
    </row>
    <row r="28" spans="1:24" x14ac:dyDescent="0.25">
      <c r="A28" s="2" t="s">
        <v>4</v>
      </c>
      <c r="B28" s="2" t="s">
        <v>32</v>
      </c>
      <c r="C28" s="71">
        <v>128</v>
      </c>
      <c r="D28" s="71">
        <f t="shared" si="0"/>
        <v>117.33333333333333</v>
      </c>
      <c r="E28" s="71">
        <v>184</v>
      </c>
      <c r="F28" s="71">
        <f t="shared" si="1"/>
        <v>168.66666666666669</v>
      </c>
      <c r="G28" s="39">
        <v>127</v>
      </c>
      <c r="H28" s="40">
        <f t="shared" si="2"/>
        <v>1.0823863636363638</v>
      </c>
      <c r="I28" s="39">
        <v>119</v>
      </c>
      <c r="J28" s="40">
        <f t="shared" si="3"/>
        <v>1.0142045454545454</v>
      </c>
      <c r="K28" s="39">
        <v>112</v>
      </c>
      <c r="L28" s="40">
        <f t="shared" si="4"/>
        <v>0.66403162055335962</v>
      </c>
      <c r="M28" s="39">
        <v>137</v>
      </c>
      <c r="N28" s="40">
        <f t="shared" si="5"/>
        <v>1.1676136363636365</v>
      </c>
      <c r="O28" s="39">
        <v>107</v>
      </c>
      <c r="P28" s="40">
        <f t="shared" si="6"/>
        <v>0.63438735177865602</v>
      </c>
      <c r="Q28" s="39">
        <v>120</v>
      </c>
      <c r="R28" s="40">
        <f t="shared" si="7"/>
        <v>1.0227272727272727</v>
      </c>
      <c r="S28" s="39">
        <v>110</v>
      </c>
      <c r="T28" s="40">
        <f t="shared" si="8"/>
        <v>0.65217391304347816</v>
      </c>
      <c r="U28" s="39">
        <v>133</v>
      </c>
      <c r="V28" s="40">
        <f t="shared" si="9"/>
        <v>1.1335227272727273</v>
      </c>
      <c r="W28" s="39">
        <v>112</v>
      </c>
      <c r="X28" s="40">
        <f t="shared" si="10"/>
        <v>0.66403162055335962</v>
      </c>
    </row>
    <row r="29" spans="1:24" x14ac:dyDescent="0.25">
      <c r="A29" s="2" t="s">
        <v>5</v>
      </c>
      <c r="B29" s="2" t="s">
        <v>33</v>
      </c>
      <c r="C29" s="71">
        <v>429</v>
      </c>
      <c r="D29" s="71">
        <f t="shared" si="0"/>
        <v>393.25</v>
      </c>
      <c r="E29" s="71">
        <v>427</v>
      </c>
      <c r="F29" s="71">
        <f t="shared" si="1"/>
        <v>391.41666666666669</v>
      </c>
      <c r="G29" s="39">
        <v>329</v>
      </c>
      <c r="H29" s="40">
        <f t="shared" si="2"/>
        <v>0.83661792752701847</v>
      </c>
      <c r="I29" s="39">
        <v>328</v>
      </c>
      <c r="J29" s="40">
        <f t="shared" si="3"/>
        <v>0.83407501589319766</v>
      </c>
      <c r="K29" s="39">
        <v>283</v>
      </c>
      <c r="L29" s="40">
        <f t="shared" si="4"/>
        <v>0.72301469022780496</v>
      </c>
      <c r="M29" s="39">
        <v>300</v>
      </c>
      <c r="N29" s="40">
        <f t="shared" si="5"/>
        <v>0.76287349014621741</v>
      </c>
      <c r="O29" s="39">
        <v>233</v>
      </c>
      <c r="P29" s="40">
        <f t="shared" si="6"/>
        <v>0.59527357888013621</v>
      </c>
      <c r="Q29" s="39">
        <v>273</v>
      </c>
      <c r="R29" s="40">
        <f t="shared" si="7"/>
        <v>0.69421487603305787</v>
      </c>
      <c r="S29" s="39">
        <v>228</v>
      </c>
      <c r="T29" s="40">
        <f t="shared" si="8"/>
        <v>0.58249946774536931</v>
      </c>
      <c r="U29" s="39">
        <v>296</v>
      </c>
      <c r="V29" s="40">
        <f t="shared" si="9"/>
        <v>0.75270184361093451</v>
      </c>
      <c r="W29" s="39">
        <v>296</v>
      </c>
      <c r="X29" s="40">
        <f t="shared" si="10"/>
        <v>0.75622737917819882</v>
      </c>
    </row>
    <row r="30" spans="1:24" x14ac:dyDescent="0.25">
      <c r="A30" s="2" t="s">
        <v>2</v>
      </c>
      <c r="B30" s="2" t="s">
        <v>34</v>
      </c>
      <c r="C30" s="71">
        <v>1820</v>
      </c>
      <c r="D30" s="71">
        <f t="shared" si="0"/>
        <v>1668.3333333333333</v>
      </c>
      <c r="E30" s="71">
        <v>1788</v>
      </c>
      <c r="F30" s="71">
        <f t="shared" si="1"/>
        <v>1639</v>
      </c>
      <c r="G30" s="39">
        <v>1388</v>
      </c>
      <c r="H30" s="40">
        <f t="shared" si="2"/>
        <v>0.83196803196803204</v>
      </c>
      <c r="I30" s="39">
        <v>1285</v>
      </c>
      <c r="J30" s="40">
        <f t="shared" si="3"/>
        <v>0.77022977022977024</v>
      </c>
      <c r="K30" s="39">
        <v>1265</v>
      </c>
      <c r="L30" s="40">
        <f t="shared" si="4"/>
        <v>0.77181208053691275</v>
      </c>
      <c r="M30" s="39">
        <v>1242</v>
      </c>
      <c r="N30" s="40">
        <f t="shared" si="5"/>
        <v>0.74445554445554452</v>
      </c>
      <c r="O30" s="39">
        <v>1344</v>
      </c>
      <c r="P30" s="40">
        <f t="shared" si="6"/>
        <v>0.82001220256253815</v>
      </c>
      <c r="Q30" s="39">
        <v>1089</v>
      </c>
      <c r="R30" s="40">
        <f t="shared" si="7"/>
        <v>0.65274725274725276</v>
      </c>
      <c r="S30" s="39">
        <v>1418</v>
      </c>
      <c r="T30" s="40">
        <f t="shared" si="8"/>
        <v>0.86516168395363025</v>
      </c>
      <c r="U30" s="39">
        <v>1225</v>
      </c>
      <c r="V30" s="40">
        <f t="shared" si="9"/>
        <v>0.73426573426573427</v>
      </c>
      <c r="W30" s="39">
        <v>1366</v>
      </c>
      <c r="X30" s="40">
        <f t="shared" si="10"/>
        <v>0.83343502135448444</v>
      </c>
    </row>
    <row r="31" spans="1:24" x14ac:dyDescent="0.25">
      <c r="A31" s="2" t="s">
        <v>2</v>
      </c>
      <c r="B31" s="2" t="s">
        <v>35</v>
      </c>
      <c r="C31" s="71">
        <v>368</v>
      </c>
      <c r="D31" s="71">
        <f t="shared" si="0"/>
        <v>337.33333333333337</v>
      </c>
      <c r="E31" s="71">
        <v>409</v>
      </c>
      <c r="F31" s="71">
        <f t="shared" si="1"/>
        <v>374.91666666666669</v>
      </c>
      <c r="G31" s="39">
        <v>348</v>
      </c>
      <c r="H31" s="40">
        <f t="shared" si="2"/>
        <v>1.0316205533596836</v>
      </c>
      <c r="I31" s="39">
        <v>297</v>
      </c>
      <c r="J31" s="40">
        <f t="shared" si="3"/>
        <v>0.88043478260869557</v>
      </c>
      <c r="K31" s="39">
        <v>328</v>
      </c>
      <c r="L31" s="40">
        <f t="shared" si="4"/>
        <v>0.87486108024005327</v>
      </c>
      <c r="M31" s="39">
        <v>356</v>
      </c>
      <c r="N31" s="40">
        <f t="shared" si="5"/>
        <v>1.0553359683794465</v>
      </c>
      <c r="O31" s="39">
        <v>281</v>
      </c>
      <c r="P31" s="40">
        <f t="shared" si="6"/>
        <v>0.74949988886419205</v>
      </c>
      <c r="Q31" s="39">
        <v>317</v>
      </c>
      <c r="R31" s="40">
        <f t="shared" si="7"/>
        <v>0.93972332015810267</v>
      </c>
      <c r="S31" s="39">
        <v>266</v>
      </c>
      <c r="T31" s="40">
        <f t="shared" si="8"/>
        <v>0.7094909979995554</v>
      </c>
      <c r="U31" s="39">
        <v>368</v>
      </c>
      <c r="V31" s="40">
        <f t="shared" si="9"/>
        <v>1.0909090909090908</v>
      </c>
      <c r="W31" s="39">
        <v>312</v>
      </c>
      <c r="X31" s="40">
        <f t="shared" si="10"/>
        <v>0.83218492998444094</v>
      </c>
    </row>
    <row r="32" spans="1:24" x14ac:dyDescent="0.25">
      <c r="A32" s="2" t="s">
        <v>2</v>
      </c>
      <c r="B32" s="2" t="s">
        <v>36</v>
      </c>
      <c r="C32" s="71">
        <v>147</v>
      </c>
      <c r="D32" s="71">
        <f t="shared" si="0"/>
        <v>134.75</v>
      </c>
      <c r="E32" s="71">
        <v>161</v>
      </c>
      <c r="F32" s="71">
        <f t="shared" si="1"/>
        <v>147.58333333333331</v>
      </c>
      <c r="G32" s="39">
        <v>120</v>
      </c>
      <c r="H32" s="40">
        <f t="shared" si="2"/>
        <v>0.89053803339517623</v>
      </c>
      <c r="I32" s="39">
        <v>120</v>
      </c>
      <c r="J32" s="40">
        <f t="shared" si="3"/>
        <v>0.89053803339517623</v>
      </c>
      <c r="K32" s="39">
        <v>143</v>
      </c>
      <c r="L32" s="40">
        <f t="shared" si="4"/>
        <v>0.96894409937888215</v>
      </c>
      <c r="M32" s="39">
        <v>126</v>
      </c>
      <c r="N32" s="40">
        <f t="shared" si="5"/>
        <v>0.93506493506493504</v>
      </c>
      <c r="O32" s="39">
        <v>132</v>
      </c>
      <c r="P32" s="40">
        <f t="shared" si="6"/>
        <v>0.89440993788819889</v>
      </c>
      <c r="Q32" s="39">
        <v>110</v>
      </c>
      <c r="R32" s="40">
        <f t="shared" si="7"/>
        <v>0.81632653061224492</v>
      </c>
      <c r="S32" s="39">
        <v>138</v>
      </c>
      <c r="T32" s="40">
        <f t="shared" si="8"/>
        <v>0.93506493506493515</v>
      </c>
      <c r="U32" s="39">
        <v>131</v>
      </c>
      <c r="V32" s="40">
        <f t="shared" si="9"/>
        <v>0.9721706864564007</v>
      </c>
      <c r="W32" s="39">
        <v>146</v>
      </c>
      <c r="X32" s="40">
        <f t="shared" si="10"/>
        <v>0.98927159796725028</v>
      </c>
    </row>
    <row r="33" spans="1:24" x14ac:dyDescent="0.25">
      <c r="A33" s="2" t="s">
        <v>5</v>
      </c>
      <c r="B33" s="2" t="s">
        <v>37</v>
      </c>
      <c r="C33" s="71">
        <v>130</v>
      </c>
      <c r="D33" s="71">
        <f t="shared" si="0"/>
        <v>119.16666666666667</v>
      </c>
      <c r="E33" s="71">
        <v>150</v>
      </c>
      <c r="F33" s="71">
        <f t="shared" si="1"/>
        <v>137.5</v>
      </c>
      <c r="G33" s="39">
        <v>107</v>
      </c>
      <c r="H33" s="40">
        <f t="shared" si="2"/>
        <v>0.89790209790209785</v>
      </c>
      <c r="I33" s="39">
        <v>93</v>
      </c>
      <c r="J33" s="40">
        <f t="shared" si="3"/>
        <v>0.78041958041958037</v>
      </c>
      <c r="K33" s="39">
        <v>116</v>
      </c>
      <c r="L33" s="40">
        <f t="shared" si="4"/>
        <v>0.84363636363636363</v>
      </c>
      <c r="M33" s="39">
        <v>101</v>
      </c>
      <c r="N33" s="40">
        <f t="shared" si="5"/>
        <v>0.84755244755244752</v>
      </c>
      <c r="O33" s="39">
        <v>110</v>
      </c>
      <c r="P33" s="40">
        <f t="shared" si="6"/>
        <v>0.8</v>
      </c>
      <c r="Q33" s="39">
        <v>106</v>
      </c>
      <c r="R33" s="40">
        <f t="shared" si="7"/>
        <v>0.8895104895104895</v>
      </c>
      <c r="S33" s="39">
        <v>104</v>
      </c>
      <c r="T33" s="40">
        <f t="shared" si="8"/>
        <v>0.75636363636363635</v>
      </c>
      <c r="U33" s="39">
        <v>93</v>
      </c>
      <c r="V33" s="40">
        <f t="shared" si="9"/>
        <v>0.78041958041958037</v>
      </c>
      <c r="W33" s="39">
        <v>127</v>
      </c>
      <c r="X33" s="40">
        <f t="shared" si="10"/>
        <v>0.92363636363636359</v>
      </c>
    </row>
    <row r="34" spans="1:24" x14ac:dyDescent="0.25">
      <c r="A34" s="2" t="s">
        <v>5</v>
      </c>
      <c r="B34" s="2" t="s">
        <v>38</v>
      </c>
      <c r="C34" s="71">
        <v>118</v>
      </c>
      <c r="D34" s="71">
        <f t="shared" si="0"/>
        <v>108.16666666666667</v>
      </c>
      <c r="E34" s="71">
        <v>150</v>
      </c>
      <c r="F34" s="71">
        <f t="shared" si="1"/>
        <v>137.5</v>
      </c>
      <c r="G34" s="39">
        <v>101</v>
      </c>
      <c r="H34" s="40">
        <f t="shared" si="2"/>
        <v>0.9337442218798151</v>
      </c>
      <c r="I34" s="39">
        <v>98</v>
      </c>
      <c r="J34" s="40">
        <f t="shared" si="3"/>
        <v>0.90600924499229585</v>
      </c>
      <c r="K34" s="39">
        <v>107</v>
      </c>
      <c r="L34" s="40">
        <f t="shared" si="4"/>
        <v>0.7781818181818182</v>
      </c>
      <c r="M34" s="39">
        <v>114</v>
      </c>
      <c r="N34" s="40">
        <f t="shared" si="5"/>
        <v>1.0539291217257318</v>
      </c>
      <c r="O34" s="39">
        <v>106</v>
      </c>
      <c r="P34" s="40">
        <f t="shared" si="6"/>
        <v>0.77090909090909088</v>
      </c>
      <c r="Q34" s="39">
        <v>92</v>
      </c>
      <c r="R34" s="40">
        <f t="shared" si="7"/>
        <v>0.85053929121725724</v>
      </c>
      <c r="S34" s="39">
        <v>104</v>
      </c>
      <c r="T34" s="40">
        <f t="shared" si="8"/>
        <v>0.75636363636363635</v>
      </c>
      <c r="U34" s="39">
        <v>123</v>
      </c>
      <c r="V34" s="40">
        <f t="shared" si="9"/>
        <v>1.1371340523882896</v>
      </c>
      <c r="W34" s="39">
        <v>103</v>
      </c>
      <c r="X34" s="40">
        <f t="shared" si="10"/>
        <v>0.74909090909090914</v>
      </c>
    </row>
    <row r="35" spans="1:24" x14ac:dyDescent="0.25">
      <c r="A35" s="2" t="s">
        <v>5</v>
      </c>
      <c r="B35" s="2" t="s">
        <v>39</v>
      </c>
      <c r="C35" s="71">
        <v>179</v>
      </c>
      <c r="D35" s="71">
        <f t="shared" si="0"/>
        <v>164.08333333333331</v>
      </c>
      <c r="E35" s="71">
        <v>210</v>
      </c>
      <c r="F35" s="71">
        <f t="shared" si="1"/>
        <v>192.5</v>
      </c>
      <c r="G35" s="39">
        <v>153</v>
      </c>
      <c r="H35" s="40">
        <f t="shared" si="2"/>
        <v>0.93245302183849677</v>
      </c>
      <c r="I35" s="39">
        <v>133</v>
      </c>
      <c r="J35" s="40">
        <f t="shared" si="3"/>
        <v>0.81056373793803971</v>
      </c>
      <c r="K35" s="39">
        <v>205</v>
      </c>
      <c r="L35" s="40">
        <f t="shared" si="4"/>
        <v>1.0649350649350648</v>
      </c>
      <c r="M35" s="39">
        <v>162</v>
      </c>
      <c r="N35" s="40">
        <f t="shared" si="5"/>
        <v>0.9873031995937025</v>
      </c>
      <c r="O35" s="39">
        <v>182</v>
      </c>
      <c r="P35" s="40">
        <f t="shared" si="6"/>
        <v>0.94545454545454544</v>
      </c>
      <c r="Q35" s="39">
        <v>165</v>
      </c>
      <c r="R35" s="40">
        <f t="shared" si="7"/>
        <v>1.005586592178771</v>
      </c>
      <c r="S35" s="39">
        <v>190</v>
      </c>
      <c r="T35" s="40">
        <f t="shared" si="8"/>
        <v>0.98701298701298701</v>
      </c>
      <c r="U35" s="39">
        <v>174</v>
      </c>
      <c r="V35" s="40">
        <f t="shared" si="9"/>
        <v>1.0604367699339767</v>
      </c>
      <c r="W35" s="39">
        <v>195</v>
      </c>
      <c r="X35" s="40">
        <f t="shared" si="10"/>
        <v>1.0129870129870129</v>
      </c>
    </row>
    <row r="36" spans="1:24" x14ac:dyDescent="0.25">
      <c r="A36" s="2" t="s">
        <v>2</v>
      </c>
      <c r="B36" s="2" t="s">
        <v>40</v>
      </c>
      <c r="C36" s="71">
        <v>142</v>
      </c>
      <c r="D36" s="71">
        <f t="shared" si="0"/>
        <v>130.16666666666669</v>
      </c>
      <c r="E36" s="71">
        <v>149</v>
      </c>
      <c r="F36" s="71">
        <f t="shared" si="1"/>
        <v>136.58333333333331</v>
      </c>
      <c r="G36" s="39">
        <v>123</v>
      </c>
      <c r="H36" s="40">
        <f t="shared" si="2"/>
        <v>0.94494238156209975</v>
      </c>
      <c r="I36" s="39">
        <v>123</v>
      </c>
      <c r="J36" s="40">
        <f t="shared" si="3"/>
        <v>0.94494238156209975</v>
      </c>
      <c r="K36" s="39">
        <v>119</v>
      </c>
      <c r="L36" s="40">
        <f t="shared" si="4"/>
        <v>0.87126296522269686</v>
      </c>
      <c r="M36" s="39">
        <v>129</v>
      </c>
      <c r="N36" s="40">
        <f t="shared" si="5"/>
        <v>0.99103713188220222</v>
      </c>
      <c r="O36" s="39">
        <v>124</v>
      </c>
      <c r="P36" s="40">
        <f t="shared" si="6"/>
        <v>0.90787065283709589</v>
      </c>
      <c r="Q36" s="39">
        <v>100</v>
      </c>
      <c r="R36" s="40">
        <f t="shared" si="7"/>
        <v>0.76824583866837381</v>
      </c>
      <c r="S36" s="39">
        <v>126</v>
      </c>
      <c r="T36" s="40">
        <f t="shared" si="8"/>
        <v>0.92251372788285557</v>
      </c>
      <c r="U36" s="39">
        <v>121</v>
      </c>
      <c r="V36" s="40">
        <f t="shared" si="9"/>
        <v>0.92957746478873227</v>
      </c>
      <c r="W36" s="39">
        <v>126</v>
      </c>
      <c r="X36" s="40">
        <f t="shared" si="10"/>
        <v>0.92251372788285557</v>
      </c>
    </row>
    <row r="37" spans="1:24" x14ac:dyDescent="0.25">
      <c r="A37" s="2" t="s">
        <v>5</v>
      </c>
      <c r="B37" s="2" t="s">
        <v>41</v>
      </c>
      <c r="C37" s="71">
        <v>556</v>
      </c>
      <c r="D37" s="71">
        <f t="shared" si="0"/>
        <v>509.66666666666669</v>
      </c>
      <c r="E37" s="71">
        <v>539</v>
      </c>
      <c r="F37" s="71">
        <f t="shared" si="1"/>
        <v>494.08333333333331</v>
      </c>
      <c r="G37" s="39">
        <v>434</v>
      </c>
      <c r="H37" s="40">
        <f t="shared" si="2"/>
        <v>0.85153695225637671</v>
      </c>
      <c r="I37" s="39">
        <v>416</v>
      </c>
      <c r="J37" s="40">
        <f t="shared" si="3"/>
        <v>0.81621975147155001</v>
      </c>
      <c r="K37" s="39">
        <v>309</v>
      </c>
      <c r="L37" s="40">
        <f t="shared" si="4"/>
        <v>0.62540057345252154</v>
      </c>
      <c r="M37" s="39">
        <v>387</v>
      </c>
      <c r="N37" s="40">
        <f t="shared" si="5"/>
        <v>0.7593198168737737</v>
      </c>
      <c r="O37" s="39">
        <v>417</v>
      </c>
      <c r="P37" s="40">
        <f t="shared" si="6"/>
        <v>0.84398718164951936</v>
      </c>
      <c r="Q37" s="39">
        <v>318</v>
      </c>
      <c r="R37" s="40">
        <f t="shared" si="7"/>
        <v>0.62393721386527135</v>
      </c>
      <c r="S37" s="39">
        <v>397</v>
      </c>
      <c r="T37" s="40">
        <f t="shared" si="8"/>
        <v>0.80350818013155678</v>
      </c>
      <c r="U37" s="39">
        <v>332</v>
      </c>
      <c r="V37" s="40">
        <f t="shared" si="9"/>
        <v>0.6514061478090255</v>
      </c>
      <c r="W37" s="39">
        <v>380</v>
      </c>
      <c r="X37" s="40">
        <f t="shared" si="10"/>
        <v>0.76910102884128861</v>
      </c>
    </row>
    <row r="38" spans="1:24" x14ac:dyDescent="0.25">
      <c r="A38" s="2" t="s">
        <v>2</v>
      </c>
      <c r="B38" s="2" t="s">
        <v>42</v>
      </c>
      <c r="C38" s="71">
        <v>104</v>
      </c>
      <c r="D38" s="71">
        <f t="shared" si="0"/>
        <v>95.333333333333329</v>
      </c>
      <c r="E38" s="71">
        <v>106</v>
      </c>
      <c r="F38" s="71">
        <f t="shared" si="1"/>
        <v>97.166666666666671</v>
      </c>
      <c r="G38" s="39">
        <v>106</v>
      </c>
      <c r="H38" s="40">
        <f t="shared" si="2"/>
        <v>1.1118881118881119</v>
      </c>
      <c r="I38" s="39">
        <v>106</v>
      </c>
      <c r="J38" s="40">
        <f t="shared" si="3"/>
        <v>1.1118881118881119</v>
      </c>
      <c r="K38" s="39">
        <v>108</v>
      </c>
      <c r="L38" s="40">
        <f t="shared" si="4"/>
        <v>1.1114922813036021</v>
      </c>
      <c r="M38" s="39">
        <v>99</v>
      </c>
      <c r="N38" s="40">
        <f t="shared" si="5"/>
        <v>1.0384615384615385</v>
      </c>
      <c r="O38" s="39">
        <v>107</v>
      </c>
      <c r="P38" s="40">
        <f t="shared" si="6"/>
        <v>1.1012006861063464</v>
      </c>
      <c r="Q38" s="39">
        <v>79</v>
      </c>
      <c r="R38" s="40">
        <f t="shared" si="7"/>
        <v>0.82867132867132876</v>
      </c>
      <c r="S38" s="39">
        <v>102</v>
      </c>
      <c r="T38" s="40">
        <f t="shared" si="8"/>
        <v>1.0497427101200685</v>
      </c>
      <c r="U38" s="39">
        <v>108</v>
      </c>
      <c r="V38" s="40">
        <f t="shared" si="9"/>
        <v>1.1328671328671329</v>
      </c>
      <c r="W38" s="39">
        <v>107</v>
      </c>
      <c r="X38" s="40">
        <f t="shared" si="10"/>
        <v>1.1012006861063464</v>
      </c>
    </row>
    <row r="39" spans="1:24" x14ac:dyDescent="0.25">
      <c r="A39" s="2" t="s">
        <v>5</v>
      </c>
      <c r="B39" s="2" t="s">
        <v>43</v>
      </c>
      <c r="C39" s="71">
        <v>446</v>
      </c>
      <c r="D39" s="71">
        <f t="shared" si="0"/>
        <v>408.83333333333331</v>
      </c>
      <c r="E39" s="71">
        <v>448</v>
      </c>
      <c r="F39" s="71">
        <f t="shared" si="1"/>
        <v>410.66666666666669</v>
      </c>
      <c r="G39" s="39">
        <v>327</v>
      </c>
      <c r="H39" s="40">
        <f t="shared" si="2"/>
        <v>0.79983693436608239</v>
      </c>
      <c r="I39" s="39">
        <v>316</v>
      </c>
      <c r="J39" s="40">
        <f t="shared" si="3"/>
        <v>0.77293110476966986</v>
      </c>
      <c r="K39" s="39">
        <v>363</v>
      </c>
      <c r="L39" s="40">
        <f t="shared" si="4"/>
        <v>0.8839285714285714</v>
      </c>
      <c r="M39" s="39">
        <v>323</v>
      </c>
      <c r="N39" s="40">
        <f t="shared" si="5"/>
        <v>0.79005299633102333</v>
      </c>
      <c r="O39" s="39">
        <v>343</v>
      </c>
      <c r="P39" s="40">
        <f t="shared" si="6"/>
        <v>0.83522727272727271</v>
      </c>
      <c r="Q39" s="39">
        <v>291</v>
      </c>
      <c r="R39" s="40">
        <f t="shared" si="7"/>
        <v>0.71178149205055041</v>
      </c>
      <c r="S39" s="39">
        <v>360</v>
      </c>
      <c r="T39" s="40">
        <f t="shared" si="8"/>
        <v>0.87662337662337664</v>
      </c>
      <c r="U39" s="39">
        <v>315</v>
      </c>
      <c r="V39" s="40">
        <f t="shared" si="9"/>
        <v>0.7704851202609051</v>
      </c>
      <c r="W39" s="39">
        <v>349</v>
      </c>
      <c r="X39" s="40">
        <f t="shared" si="10"/>
        <v>0.84983766233766234</v>
      </c>
    </row>
    <row r="40" spans="1:24" x14ac:dyDescent="0.25">
      <c r="A40" s="2" t="s">
        <v>3</v>
      </c>
      <c r="B40" s="2" t="s">
        <v>44</v>
      </c>
      <c r="C40" s="71">
        <v>455</v>
      </c>
      <c r="D40" s="71">
        <f t="shared" si="0"/>
        <v>417.08333333333331</v>
      </c>
      <c r="E40" s="71">
        <v>539</v>
      </c>
      <c r="F40" s="71">
        <f t="shared" si="1"/>
        <v>494.08333333333331</v>
      </c>
      <c r="G40" s="39">
        <v>459</v>
      </c>
      <c r="H40" s="40">
        <f t="shared" si="2"/>
        <v>1.1004995004995006</v>
      </c>
      <c r="I40" s="39">
        <v>388</v>
      </c>
      <c r="J40" s="40">
        <f t="shared" si="3"/>
        <v>0.93026973026973037</v>
      </c>
      <c r="K40" s="39">
        <v>445</v>
      </c>
      <c r="L40" s="40">
        <f t="shared" si="4"/>
        <v>0.90065778377466688</v>
      </c>
      <c r="M40" s="39">
        <v>431</v>
      </c>
      <c r="N40" s="40">
        <f t="shared" si="5"/>
        <v>1.0333666333666334</v>
      </c>
      <c r="O40" s="39">
        <v>439</v>
      </c>
      <c r="P40" s="40">
        <f t="shared" si="6"/>
        <v>0.88851408331927817</v>
      </c>
      <c r="Q40" s="39">
        <v>340</v>
      </c>
      <c r="R40" s="40">
        <f t="shared" si="7"/>
        <v>0.81518481518481523</v>
      </c>
      <c r="S40" s="39">
        <v>405</v>
      </c>
      <c r="T40" s="40">
        <f t="shared" si="8"/>
        <v>0.81969978073874183</v>
      </c>
      <c r="U40" s="39">
        <v>409</v>
      </c>
      <c r="V40" s="40">
        <f t="shared" si="9"/>
        <v>0.9806193806193807</v>
      </c>
      <c r="W40" s="39">
        <v>425</v>
      </c>
      <c r="X40" s="40">
        <f t="shared" si="10"/>
        <v>0.86017878225670441</v>
      </c>
    </row>
    <row r="41" spans="1:24" x14ac:dyDescent="0.25">
      <c r="A41" s="2" t="s">
        <v>5</v>
      </c>
      <c r="B41" s="2" t="s">
        <v>45</v>
      </c>
      <c r="C41" s="71">
        <v>150</v>
      </c>
      <c r="D41" s="71">
        <f t="shared" si="0"/>
        <v>137.5</v>
      </c>
      <c r="E41" s="71">
        <v>150</v>
      </c>
      <c r="F41" s="71">
        <f t="shared" si="1"/>
        <v>137.5</v>
      </c>
      <c r="G41" s="39">
        <v>126</v>
      </c>
      <c r="H41" s="40">
        <f t="shared" si="2"/>
        <v>0.91636363636363638</v>
      </c>
      <c r="I41" s="39">
        <v>124</v>
      </c>
      <c r="J41" s="40">
        <f t="shared" si="3"/>
        <v>0.90181818181818185</v>
      </c>
      <c r="K41" s="39">
        <v>138</v>
      </c>
      <c r="L41" s="40">
        <f t="shared" si="4"/>
        <v>1.0036363636363637</v>
      </c>
      <c r="M41" s="39">
        <v>135</v>
      </c>
      <c r="N41" s="40">
        <f t="shared" si="5"/>
        <v>0.98181818181818181</v>
      </c>
      <c r="O41" s="39">
        <v>143</v>
      </c>
      <c r="P41" s="40">
        <f t="shared" si="6"/>
        <v>1.04</v>
      </c>
      <c r="Q41" s="39">
        <v>123</v>
      </c>
      <c r="R41" s="40">
        <f t="shared" si="7"/>
        <v>0.89454545454545453</v>
      </c>
      <c r="S41" s="39">
        <v>145</v>
      </c>
      <c r="T41" s="40">
        <f t="shared" si="8"/>
        <v>1.0545454545454545</v>
      </c>
      <c r="U41" s="39">
        <v>135</v>
      </c>
      <c r="V41" s="40">
        <f t="shared" si="9"/>
        <v>0.98181818181818181</v>
      </c>
      <c r="W41" s="39">
        <v>132</v>
      </c>
      <c r="X41" s="40">
        <f t="shared" si="10"/>
        <v>0.96</v>
      </c>
    </row>
    <row r="42" spans="1:24" x14ac:dyDescent="0.25">
      <c r="A42" s="2" t="s">
        <v>2</v>
      </c>
      <c r="B42" s="2" t="s">
        <v>46</v>
      </c>
      <c r="C42" s="71">
        <v>160</v>
      </c>
      <c r="D42" s="71">
        <f t="shared" si="0"/>
        <v>146.66666666666669</v>
      </c>
      <c r="E42" s="71">
        <v>191</v>
      </c>
      <c r="F42" s="71">
        <f t="shared" si="1"/>
        <v>175.08333333333331</v>
      </c>
      <c r="G42" s="39">
        <v>140</v>
      </c>
      <c r="H42" s="40">
        <f t="shared" si="2"/>
        <v>0.95454545454545447</v>
      </c>
      <c r="I42" s="39">
        <v>134</v>
      </c>
      <c r="J42" s="40">
        <f t="shared" si="3"/>
        <v>0.91363636363636347</v>
      </c>
      <c r="K42" s="39">
        <v>140</v>
      </c>
      <c r="L42" s="40">
        <f t="shared" si="4"/>
        <v>0.79961922893860071</v>
      </c>
      <c r="M42" s="39">
        <v>143</v>
      </c>
      <c r="N42" s="40">
        <f t="shared" si="5"/>
        <v>0.97499999999999987</v>
      </c>
      <c r="O42" s="39">
        <v>152</v>
      </c>
      <c r="P42" s="40">
        <f t="shared" si="6"/>
        <v>0.86815801999048081</v>
      </c>
      <c r="Q42" s="39">
        <v>115</v>
      </c>
      <c r="R42" s="40">
        <f t="shared" si="7"/>
        <v>0.78409090909090895</v>
      </c>
      <c r="S42" s="39">
        <v>153</v>
      </c>
      <c r="T42" s="40">
        <f t="shared" si="8"/>
        <v>0.87386958591147079</v>
      </c>
      <c r="U42" s="39">
        <v>121</v>
      </c>
      <c r="V42" s="40">
        <f t="shared" si="9"/>
        <v>0.82499999999999984</v>
      </c>
      <c r="W42" s="39">
        <v>154</v>
      </c>
      <c r="X42" s="40">
        <f t="shared" si="10"/>
        <v>0.87958115183246088</v>
      </c>
    </row>
    <row r="43" spans="1:24" x14ac:dyDescent="0.25">
      <c r="A43" s="2" t="s">
        <v>2</v>
      </c>
      <c r="B43" s="2" t="s">
        <v>47</v>
      </c>
      <c r="C43" s="71">
        <v>96</v>
      </c>
      <c r="D43" s="71">
        <f t="shared" si="0"/>
        <v>88</v>
      </c>
      <c r="E43" s="71">
        <v>112</v>
      </c>
      <c r="F43" s="71">
        <f t="shared" si="1"/>
        <v>102.66666666666667</v>
      </c>
      <c r="G43" s="39">
        <v>86</v>
      </c>
      <c r="H43" s="40">
        <f t="shared" si="2"/>
        <v>0.97727272727272729</v>
      </c>
      <c r="I43" s="39">
        <v>82</v>
      </c>
      <c r="J43" s="40">
        <f t="shared" si="3"/>
        <v>0.93181818181818177</v>
      </c>
      <c r="K43" s="39">
        <v>108</v>
      </c>
      <c r="L43" s="40">
        <f t="shared" si="4"/>
        <v>1.051948051948052</v>
      </c>
      <c r="M43" s="39">
        <v>87</v>
      </c>
      <c r="N43" s="40">
        <f t="shared" si="5"/>
        <v>0.98863636363636365</v>
      </c>
      <c r="O43" s="39">
        <v>108</v>
      </c>
      <c r="P43" s="40">
        <f t="shared" si="6"/>
        <v>1.051948051948052</v>
      </c>
      <c r="Q43" s="39">
        <v>71</v>
      </c>
      <c r="R43" s="40">
        <f t="shared" si="7"/>
        <v>0.80681818181818177</v>
      </c>
      <c r="S43" s="39">
        <v>102</v>
      </c>
      <c r="T43" s="40">
        <f t="shared" si="8"/>
        <v>0.99350649350649345</v>
      </c>
      <c r="U43" s="39">
        <v>88</v>
      </c>
      <c r="V43" s="40">
        <f t="shared" si="9"/>
        <v>1</v>
      </c>
      <c r="W43" s="39">
        <v>106</v>
      </c>
      <c r="X43" s="40">
        <f t="shared" si="10"/>
        <v>1.0324675324675323</v>
      </c>
    </row>
    <row r="44" spans="1:24" x14ac:dyDescent="0.25">
      <c r="A44" s="2" t="s">
        <v>4</v>
      </c>
      <c r="B44" s="2" t="s">
        <v>48</v>
      </c>
      <c r="C44" s="71">
        <v>2612</v>
      </c>
      <c r="D44" s="71">
        <f t="shared" si="0"/>
        <v>2394.333333333333</v>
      </c>
      <c r="E44" s="71">
        <v>2837</v>
      </c>
      <c r="F44" s="71">
        <f t="shared" si="1"/>
        <v>2600.583333333333</v>
      </c>
      <c r="G44" s="39">
        <v>1993</v>
      </c>
      <c r="H44" s="40">
        <f t="shared" si="2"/>
        <v>0.83238201308645421</v>
      </c>
      <c r="I44" s="39">
        <v>1888</v>
      </c>
      <c r="J44" s="40">
        <f t="shared" si="3"/>
        <v>0.78852846999860793</v>
      </c>
      <c r="K44" s="39">
        <v>1745</v>
      </c>
      <c r="L44" s="40">
        <f t="shared" si="4"/>
        <v>0.67100330054154522</v>
      </c>
      <c r="M44" s="39">
        <v>1915</v>
      </c>
      <c r="N44" s="40">
        <f t="shared" si="5"/>
        <v>0.79980509536405409</v>
      </c>
      <c r="O44" s="39">
        <v>1770</v>
      </c>
      <c r="P44" s="40">
        <f t="shared" si="6"/>
        <v>0.68061652834300002</v>
      </c>
      <c r="Q44" s="39">
        <v>1664</v>
      </c>
      <c r="R44" s="40">
        <f t="shared" si="7"/>
        <v>0.69497424474453584</v>
      </c>
      <c r="S44" s="39">
        <v>1654</v>
      </c>
      <c r="T44" s="40">
        <f t="shared" si="8"/>
        <v>0.63601115134424979</v>
      </c>
      <c r="U44" s="39">
        <v>1825</v>
      </c>
      <c r="V44" s="40">
        <f t="shared" si="9"/>
        <v>0.76221634414590012</v>
      </c>
      <c r="W44" s="39">
        <v>1616</v>
      </c>
      <c r="X44" s="40">
        <f t="shared" si="10"/>
        <v>0.62139904508603849</v>
      </c>
    </row>
    <row r="45" spans="1:24" x14ac:dyDescent="0.25">
      <c r="A45" s="2" t="s">
        <v>4</v>
      </c>
      <c r="B45" s="2" t="s">
        <v>49</v>
      </c>
      <c r="C45" s="71">
        <v>174</v>
      </c>
      <c r="D45" s="71">
        <f t="shared" si="0"/>
        <v>159.5</v>
      </c>
      <c r="E45" s="71">
        <v>227</v>
      </c>
      <c r="F45" s="71">
        <f t="shared" si="1"/>
        <v>208.08333333333334</v>
      </c>
      <c r="G45" s="39">
        <v>126</v>
      </c>
      <c r="H45" s="40">
        <f t="shared" si="2"/>
        <v>0.78996865203761757</v>
      </c>
      <c r="I45" s="39">
        <v>118</v>
      </c>
      <c r="J45" s="40">
        <f t="shared" si="3"/>
        <v>0.7398119122257053</v>
      </c>
      <c r="K45" s="39">
        <v>128</v>
      </c>
      <c r="L45" s="40">
        <f t="shared" si="4"/>
        <v>0.61513816579895875</v>
      </c>
      <c r="M45" s="39">
        <v>126</v>
      </c>
      <c r="N45" s="40">
        <f t="shared" si="5"/>
        <v>0.78996865203761757</v>
      </c>
      <c r="O45" s="39">
        <v>134</v>
      </c>
      <c r="P45" s="40">
        <f t="shared" si="6"/>
        <v>0.6439727673207849</v>
      </c>
      <c r="Q45" s="39">
        <v>117</v>
      </c>
      <c r="R45" s="40">
        <f t="shared" si="7"/>
        <v>0.73354231974921635</v>
      </c>
      <c r="S45" s="39">
        <v>132</v>
      </c>
      <c r="T45" s="40">
        <f t="shared" si="8"/>
        <v>0.63436123348017615</v>
      </c>
      <c r="U45" s="39">
        <v>123</v>
      </c>
      <c r="V45" s="40">
        <f t="shared" si="9"/>
        <v>0.7711598746081505</v>
      </c>
      <c r="W45" s="39">
        <v>104</v>
      </c>
      <c r="X45" s="40">
        <f t="shared" si="10"/>
        <v>0.49979975971165397</v>
      </c>
    </row>
    <row r="46" spans="1:24" x14ac:dyDescent="0.25">
      <c r="A46" s="2" t="s">
        <v>5</v>
      </c>
      <c r="B46" s="2" t="s">
        <v>50</v>
      </c>
      <c r="C46" s="71">
        <v>539</v>
      </c>
      <c r="D46" s="71">
        <f t="shared" si="0"/>
        <v>494.08333333333331</v>
      </c>
      <c r="E46" s="71">
        <v>556</v>
      </c>
      <c r="F46" s="71">
        <f t="shared" si="1"/>
        <v>509.66666666666669</v>
      </c>
      <c r="G46" s="39">
        <v>463</v>
      </c>
      <c r="H46" s="40">
        <f t="shared" si="2"/>
        <v>0.93708888514083322</v>
      </c>
      <c r="I46" s="39">
        <v>433</v>
      </c>
      <c r="J46" s="40">
        <f t="shared" si="3"/>
        <v>0.87637038286388935</v>
      </c>
      <c r="K46" s="39">
        <v>463</v>
      </c>
      <c r="L46" s="40">
        <f t="shared" si="4"/>
        <v>0.90843688685415303</v>
      </c>
      <c r="M46" s="39">
        <v>476</v>
      </c>
      <c r="N46" s="40">
        <f t="shared" si="5"/>
        <v>0.96340023612750891</v>
      </c>
      <c r="O46" s="39">
        <v>486</v>
      </c>
      <c r="P46" s="40">
        <f t="shared" si="6"/>
        <v>0.95356442119032048</v>
      </c>
      <c r="Q46" s="39">
        <v>398</v>
      </c>
      <c r="R46" s="40">
        <f t="shared" si="7"/>
        <v>0.80553213020745495</v>
      </c>
      <c r="S46" s="39">
        <v>498</v>
      </c>
      <c r="T46" s="40">
        <f t="shared" si="8"/>
        <v>0.9771092217135382</v>
      </c>
      <c r="U46" s="39">
        <v>432</v>
      </c>
      <c r="V46" s="40">
        <f t="shared" si="9"/>
        <v>0.87434643278799129</v>
      </c>
      <c r="W46" s="39">
        <v>500</v>
      </c>
      <c r="X46" s="40">
        <f t="shared" si="10"/>
        <v>0.98103335513407453</v>
      </c>
    </row>
    <row r="47" spans="1:24" x14ac:dyDescent="0.25">
      <c r="A47" s="2" t="s">
        <v>2</v>
      </c>
      <c r="B47" s="2" t="s">
        <v>51</v>
      </c>
      <c r="C47" s="71">
        <v>249</v>
      </c>
      <c r="D47" s="71">
        <f t="shared" si="0"/>
        <v>228.25</v>
      </c>
      <c r="E47" s="71">
        <v>243</v>
      </c>
      <c r="F47" s="71">
        <f t="shared" si="1"/>
        <v>222.75</v>
      </c>
      <c r="G47" s="39">
        <v>204</v>
      </c>
      <c r="H47" s="40">
        <f t="shared" si="2"/>
        <v>0.89375684556407453</v>
      </c>
      <c r="I47" s="39">
        <v>172</v>
      </c>
      <c r="J47" s="40">
        <f t="shared" si="3"/>
        <v>0.75355969331872952</v>
      </c>
      <c r="K47" s="39">
        <v>198</v>
      </c>
      <c r="L47" s="40">
        <f t="shared" si="4"/>
        <v>0.88888888888888884</v>
      </c>
      <c r="M47" s="39">
        <v>232</v>
      </c>
      <c r="N47" s="40">
        <f t="shared" si="5"/>
        <v>1.0164293537787514</v>
      </c>
      <c r="O47" s="39">
        <v>197</v>
      </c>
      <c r="P47" s="40">
        <f t="shared" si="6"/>
        <v>0.8843995510662177</v>
      </c>
      <c r="Q47" s="39">
        <v>182</v>
      </c>
      <c r="R47" s="40">
        <f t="shared" si="7"/>
        <v>0.79737130339539974</v>
      </c>
      <c r="S47" s="39">
        <v>180</v>
      </c>
      <c r="T47" s="40">
        <f t="shared" si="8"/>
        <v>0.80808080808080807</v>
      </c>
      <c r="U47" s="39">
        <v>215</v>
      </c>
      <c r="V47" s="40">
        <f t="shared" si="9"/>
        <v>0.94194961664841181</v>
      </c>
      <c r="W47" s="39">
        <v>185</v>
      </c>
      <c r="X47" s="40">
        <f t="shared" si="10"/>
        <v>0.83052749719416386</v>
      </c>
    </row>
    <row r="48" spans="1:24" x14ac:dyDescent="0.25">
      <c r="A48" s="2" t="s">
        <v>4</v>
      </c>
      <c r="B48" s="2" t="s">
        <v>52</v>
      </c>
      <c r="C48" s="71">
        <v>146</v>
      </c>
      <c r="D48" s="71">
        <f t="shared" si="0"/>
        <v>133.83333333333331</v>
      </c>
      <c r="E48" s="71">
        <v>145</v>
      </c>
      <c r="F48" s="71">
        <f t="shared" si="1"/>
        <v>132.91666666666669</v>
      </c>
      <c r="G48" s="39">
        <v>118</v>
      </c>
      <c r="H48" s="40">
        <f t="shared" si="2"/>
        <v>0.88169364881693657</v>
      </c>
      <c r="I48" s="39">
        <v>113</v>
      </c>
      <c r="J48" s="40">
        <f t="shared" si="3"/>
        <v>0.84433374844333764</v>
      </c>
      <c r="K48" s="39">
        <v>161</v>
      </c>
      <c r="L48" s="40">
        <f t="shared" si="4"/>
        <v>1.2112852664576801</v>
      </c>
      <c r="M48" s="39">
        <v>130</v>
      </c>
      <c r="N48" s="40">
        <f t="shared" si="5"/>
        <v>0.9713574097135742</v>
      </c>
      <c r="O48" s="39">
        <v>152</v>
      </c>
      <c r="P48" s="40">
        <f t="shared" si="6"/>
        <v>1.1435736677115986</v>
      </c>
      <c r="Q48" s="39">
        <v>102</v>
      </c>
      <c r="R48" s="40">
        <f t="shared" si="7"/>
        <v>0.76214196762141984</v>
      </c>
      <c r="S48" s="39">
        <v>158</v>
      </c>
      <c r="T48" s="40">
        <f t="shared" si="8"/>
        <v>1.1887147335423196</v>
      </c>
      <c r="U48" s="39">
        <v>137</v>
      </c>
      <c r="V48" s="40">
        <f t="shared" si="9"/>
        <v>1.0236612702366128</v>
      </c>
      <c r="W48" s="39">
        <v>150</v>
      </c>
      <c r="X48" s="40">
        <f t="shared" si="10"/>
        <v>1.128526645768025</v>
      </c>
    </row>
    <row r="49" spans="1:24" x14ac:dyDescent="0.25">
      <c r="A49" s="2" t="s">
        <v>5</v>
      </c>
      <c r="B49" s="2" t="s">
        <v>53</v>
      </c>
      <c r="C49" s="71">
        <v>307</v>
      </c>
      <c r="D49" s="71">
        <f t="shared" si="0"/>
        <v>281.41666666666663</v>
      </c>
      <c r="E49" s="71">
        <v>329</v>
      </c>
      <c r="F49" s="71">
        <f t="shared" si="1"/>
        <v>301.58333333333337</v>
      </c>
      <c r="G49" s="39">
        <v>221</v>
      </c>
      <c r="H49" s="40">
        <f t="shared" si="2"/>
        <v>0.78531240746224473</v>
      </c>
      <c r="I49" s="39">
        <v>204</v>
      </c>
      <c r="J49" s="40">
        <f t="shared" si="3"/>
        <v>0.72490376073437968</v>
      </c>
      <c r="K49" s="39">
        <v>193</v>
      </c>
      <c r="L49" s="40">
        <f t="shared" si="4"/>
        <v>0.63995578889195903</v>
      </c>
      <c r="M49" s="39">
        <v>217</v>
      </c>
      <c r="N49" s="40">
        <f t="shared" si="5"/>
        <v>0.77109860823215881</v>
      </c>
      <c r="O49" s="39">
        <v>171</v>
      </c>
      <c r="P49" s="40">
        <f t="shared" si="6"/>
        <v>0.56700746062448182</v>
      </c>
      <c r="Q49" s="39">
        <v>170</v>
      </c>
      <c r="R49" s="40">
        <f t="shared" si="7"/>
        <v>0.60408646727864979</v>
      </c>
      <c r="S49" s="39">
        <v>169</v>
      </c>
      <c r="T49" s="40">
        <f t="shared" si="8"/>
        <v>0.56037579441834751</v>
      </c>
      <c r="U49" s="39">
        <v>205</v>
      </c>
      <c r="V49" s="40">
        <f t="shared" si="9"/>
        <v>0.72845721054190116</v>
      </c>
      <c r="W49" s="39">
        <v>198</v>
      </c>
      <c r="X49" s="40">
        <f t="shared" si="10"/>
        <v>0.6565349544072947</v>
      </c>
    </row>
    <row r="50" spans="1:24" x14ac:dyDescent="0.25">
      <c r="A50" s="2" t="s">
        <v>3</v>
      </c>
      <c r="B50" s="2" t="s">
        <v>54</v>
      </c>
      <c r="C50" s="71">
        <v>254</v>
      </c>
      <c r="D50" s="71">
        <f t="shared" si="0"/>
        <v>232.83333333333334</v>
      </c>
      <c r="E50" s="71">
        <v>264</v>
      </c>
      <c r="F50" s="71">
        <f t="shared" si="1"/>
        <v>242</v>
      </c>
      <c r="G50" s="39">
        <v>235</v>
      </c>
      <c r="H50" s="40">
        <f t="shared" si="2"/>
        <v>1.0093056549749462</v>
      </c>
      <c r="I50" s="39">
        <v>221</v>
      </c>
      <c r="J50" s="40">
        <f t="shared" si="3"/>
        <v>0.94917680744452393</v>
      </c>
      <c r="K50" s="39">
        <v>234</v>
      </c>
      <c r="L50" s="40">
        <f t="shared" si="4"/>
        <v>0.96694214876033058</v>
      </c>
      <c r="M50" s="39">
        <v>242</v>
      </c>
      <c r="N50" s="40">
        <f t="shared" si="5"/>
        <v>1.0393700787401574</v>
      </c>
      <c r="O50" s="39">
        <v>238</v>
      </c>
      <c r="P50" s="40">
        <f t="shared" si="6"/>
        <v>0.98347107438016534</v>
      </c>
      <c r="Q50" s="39">
        <v>205</v>
      </c>
      <c r="R50" s="40">
        <f t="shared" si="7"/>
        <v>0.88045812455261274</v>
      </c>
      <c r="S50" s="39">
        <v>234</v>
      </c>
      <c r="T50" s="40">
        <f t="shared" si="8"/>
        <v>0.96694214876033058</v>
      </c>
      <c r="U50" s="39">
        <v>242</v>
      </c>
      <c r="V50" s="40">
        <f t="shared" si="9"/>
        <v>1.0393700787401574</v>
      </c>
      <c r="W50" s="39">
        <v>248</v>
      </c>
      <c r="X50" s="40">
        <f t="shared" si="10"/>
        <v>1.024793388429752</v>
      </c>
    </row>
    <row r="51" spans="1:24" x14ac:dyDescent="0.25">
      <c r="A51" s="2" t="s">
        <v>3</v>
      </c>
      <c r="B51" s="2" t="s">
        <v>55</v>
      </c>
      <c r="C51" s="71">
        <v>87</v>
      </c>
      <c r="D51" s="71">
        <f t="shared" si="0"/>
        <v>79.75</v>
      </c>
      <c r="E51" s="71">
        <v>73</v>
      </c>
      <c r="F51" s="71">
        <f t="shared" si="1"/>
        <v>66.916666666666657</v>
      </c>
      <c r="G51" s="39">
        <v>64</v>
      </c>
      <c r="H51" s="40">
        <f t="shared" si="2"/>
        <v>0.80250783699059558</v>
      </c>
      <c r="I51" s="39">
        <v>64</v>
      </c>
      <c r="J51" s="40">
        <f t="shared" si="3"/>
        <v>0.80250783699059558</v>
      </c>
      <c r="K51" s="39">
        <v>65</v>
      </c>
      <c r="L51" s="40">
        <f t="shared" si="4"/>
        <v>0.9713574097135742</v>
      </c>
      <c r="M51" s="39">
        <v>73</v>
      </c>
      <c r="N51" s="40">
        <f t="shared" si="5"/>
        <v>0.91536050156739812</v>
      </c>
      <c r="O51" s="39">
        <v>65</v>
      </c>
      <c r="P51" s="40">
        <f t="shared" si="6"/>
        <v>0.9713574097135742</v>
      </c>
      <c r="Q51" s="39">
        <v>64</v>
      </c>
      <c r="R51" s="40">
        <f t="shared" si="7"/>
        <v>0.80250783699059558</v>
      </c>
      <c r="S51" s="39">
        <v>63</v>
      </c>
      <c r="T51" s="40">
        <f t="shared" si="8"/>
        <v>0.94146948941469499</v>
      </c>
      <c r="U51" s="39">
        <v>71</v>
      </c>
      <c r="V51" s="40">
        <f t="shared" si="9"/>
        <v>0.89028213166144199</v>
      </c>
      <c r="W51" s="39">
        <v>66</v>
      </c>
      <c r="X51" s="40">
        <f t="shared" si="10"/>
        <v>0.98630136986301387</v>
      </c>
    </row>
    <row r="52" spans="1:24" x14ac:dyDescent="0.25">
      <c r="A52" s="2" t="s">
        <v>5</v>
      </c>
      <c r="B52" s="2" t="s">
        <v>56</v>
      </c>
      <c r="C52" s="71">
        <v>192</v>
      </c>
      <c r="D52" s="71">
        <f t="shared" si="0"/>
        <v>176</v>
      </c>
      <c r="E52" s="71">
        <v>244</v>
      </c>
      <c r="F52" s="71">
        <f t="shared" si="1"/>
        <v>223.66666666666666</v>
      </c>
      <c r="G52" s="39">
        <v>201</v>
      </c>
      <c r="H52" s="40">
        <f t="shared" si="2"/>
        <v>1.1420454545454546</v>
      </c>
      <c r="I52" s="39">
        <v>186</v>
      </c>
      <c r="J52" s="40">
        <f t="shared" si="3"/>
        <v>1.0568181818181819</v>
      </c>
      <c r="K52" s="39">
        <v>240</v>
      </c>
      <c r="L52" s="40">
        <f t="shared" si="4"/>
        <v>1.0730253353204173</v>
      </c>
      <c r="M52" s="39">
        <v>207</v>
      </c>
      <c r="N52" s="40">
        <f t="shared" si="5"/>
        <v>1.1761363636363635</v>
      </c>
      <c r="O52" s="39">
        <v>252</v>
      </c>
      <c r="P52" s="40">
        <f t="shared" si="6"/>
        <v>1.1266766020864383</v>
      </c>
      <c r="Q52" s="39">
        <v>170</v>
      </c>
      <c r="R52" s="40">
        <f t="shared" si="7"/>
        <v>0.96590909090909094</v>
      </c>
      <c r="S52" s="39">
        <v>245</v>
      </c>
      <c r="T52" s="40">
        <f t="shared" si="8"/>
        <v>1.0953800298062593</v>
      </c>
      <c r="U52" s="39">
        <v>202</v>
      </c>
      <c r="V52" s="40">
        <f t="shared" si="9"/>
        <v>1.1477272727272727</v>
      </c>
      <c r="W52" s="39">
        <v>251</v>
      </c>
      <c r="X52" s="40">
        <f t="shared" si="10"/>
        <v>1.1222056631892698</v>
      </c>
    </row>
    <row r="53" spans="1:24" x14ac:dyDescent="0.25">
      <c r="A53" s="2" t="s">
        <v>5</v>
      </c>
      <c r="B53" s="2" t="s">
        <v>57</v>
      </c>
      <c r="C53" s="71">
        <v>178</v>
      </c>
      <c r="D53" s="71">
        <f t="shared" si="0"/>
        <v>163.16666666666669</v>
      </c>
      <c r="E53" s="71">
        <v>190</v>
      </c>
      <c r="F53" s="71">
        <f t="shared" si="1"/>
        <v>174.16666666666669</v>
      </c>
      <c r="G53" s="39">
        <v>159</v>
      </c>
      <c r="H53" s="40">
        <f t="shared" si="2"/>
        <v>0.97446373850868218</v>
      </c>
      <c r="I53" s="39">
        <v>158</v>
      </c>
      <c r="J53" s="40">
        <f t="shared" si="3"/>
        <v>0.96833503575076596</v>
      </c>
      <c r="K53" s="39">
        <v>172</v>
      </c>
      <c r="L53" s="40">
        <f t="shared" si="4"/>
        <v>0.98755980861244008</v>
      </c>
      <c r="M53" s="39">
        <v>178</v>
      </c>
      <c r="N53" s="40">
        <f t="shared" si="5"/>
        <v>1.0909090909090908</v>
      </c>
      <c r="O53" s="39">
        <v>161</v>
      </c>
      <c r="P53" s="40">
        <f t="shared" si="6"/>
        <v>0.924401913875598</v>
      </c>
      <c r="Q53" s="39">
        <v>152</v>
      </c>
      <c r="R53" s="40">
        <f t="shared" si="7"/>
        <v>0.93156281920326856</v>
      </c>
      <c r="S53" s="39">
        <v>166</v>
      </c>
      <c r="T53" s="40">
        <f t="shared" si="8"/>
        <v>0.9531100478468898</v>
      </c>
      <c r="U53" s="39">
        <v>185</v>
      </c>
      <c r="V53" s="40">
        <f t="shared" si="9"/>
        <v>1.1338100102145046</v>
      </c>
      <c r="W53" s="39">
        <v>166</v>
      </c>
      <c r="X53" s="40">
        <f t="shared" si="10"/>
        <v>0.9531100478468898</v>
      </c>
    </row>
    <row r="54" spans="1:24" x14ac:dyDescent="0.25">
      <c r="A54" s="2" t="s">
        <v>3</v>
      </c>
      <c r="B54" s="2" t="s">
        <v>58</v>
      </c>
      <c r="C54" s="71">
        <v>655</v>
      </c>
      <c r="D54" s="71">
        <f t="shared" si="0"/>
        <v>600.41666666666674</v>
      </c>
      <c r="E54" s="71">
        <v>685</v>
      </c>
      <c r="F54" s="71">
        <f t="shared" si="1"/>
        <v>627.91666666666674</v>
      </c>
      <c r="G54" s="39">
        <v>569</v>
      </c>
      <c r="H54" s="40">
        <f t="shared" si="2"/>
        <v>0.9476752255378208</v>
      </c>
      <c r="I54" s="39">
        <v>560</v>
      </c>
      <c r="J54" s="40">
        <f t="shared" si="3"/>
        <v>0.93268563497571122</v>
      </c>
      <c r="K54" s="39">
        <v>609</v>
      </c>
      <c r="L54" s="40">
        <f t="shared" si="4"/>
        <v>0.96987392169873909</v>
      </c>
      <c r="M54" s="39">
        <v>579</v>
      </c>
      <c r="N54" s="40">
        <f t="shared" si="5"/>
        <v>0.96433032616238712</v>
      </c>
      <c r="O54" s="39">
        <v>590</v>
      </c>
      <c r="P54" s="40">
        <f t="shared" si="6"/>
        <v>0.93961512939615122</v>
      </c>
      <c r="Q54" s="39">
        <v>467</v>
      </c>
      <c r="R54" s="40">
        <f t="shared" si="7"/>
        <v>0.77779319916724488</v>
      </c>
      <c r="S54" s="39">
        <v>562</v>
      </c>
      <c r="T54" s="40">
        <f t="shared" si="8"/>
        <v>0.89502322495023212</v>
      </c>
      <c r="U54" s="39">
        <v>578</v>
      </c>
      <c r="V54" s="40">
        <f t="shared" si="9"/>
        <v>0.96266481609993049</v>
      </c>
      <c r="W54" s="39">
        <v>588</v>
      </c>
      <c r="X54" s="40">
        <f t="shared" si="10"/>
        <v>0.93642999336429977</v>
      </c>
    </row>
    <row r="55" spans="1:24" x14ac:dyDescent="0.25">
      <c r="A55" s="2" t="s">
        <v>4</v>
      </c>
      <c r="B55" s="2" t="s">
        <v>59</v>
      </c>
      <c r="C55" s="71">
        <v>225</v>
      </c>
      <c r="D55" s="71">
        <f t="shared" si="0"/>
        <v>206.25</v>
      </c>
      <c r="E55" s="71">
        <v>341</v>
      </c>
      <c r="F55" s="71">
        <f t="shared" si="1"/>
        <v>312.58333333333337</v>
      </c>
      <c r="G55" s="39">
        <v>201</v>
      </c>
      <c r="H55" s="40">
        <f t="shared" si="2"/>
        <v>0.97454545454545449</v>
      </c>
      <c r="I55" s="39">
        <v>195</v>
      </c>
      <c r="J55" s="40">
        <f t="shared" si="3"/>
        <v>0.94545454545454544</v>
      </c>
      <c r="K55" s="39">
        <v>213</v>
      </c>
      <c r="L55" s="40">
        <f t="shared" si="4"/>
        <v>0.6814182884564115</v>
      </c>
      <c r="M55" s="39">
        <v>185</v>
      </c>
      <c r="N55" s="40">
        <f t="shared" si="5"/>
        <v>0.89696969696969697</v>
      </c>
      <c r="O55" s="39">
        <v>216</v>
      </c>
      <c r="P55" s="40">
        <f t="shared" si="6"/>
        <v>0.6910157291388962</v>
      </c>
      <c r="Q55" s="39">
        <v>166</v>
      </c>
      <c r="R55" s="40">
        <f t="shared" si="7"/>
        <v>0.80484848484848481</v>
      </c>
      <c r="S55" s="39">
        <v>210</v>
      </c>
      <c r="T55" s="40">
        <f t="shared" si="8"/>
        <v>0.67182084777392692</v>
      </c>
      <c r="U55" s="39">
        <v>182</v>
      </c>
      <c r="V55" s="40">
        <f t="shared" si="9"/>
        <v>0.88242424242424244</v>
      </c>
      <c r="W55" s="39">
        <v>196</v>
      </c>
      <c r="X55" s="40">
        <f t="shared" si="10"/>
        <v>0.62703279125566513</v>
      </c>
    </row>
    <row r="56" spans="1:24" x14ac:dyDescent="0.25">
      <c r="A56" s="2" t="s">
        <v>3</v>
      </c>
      <c r="B56" s="2" t="s">
        <v>60</v>
      </c>
      <c r="C56" s="71">
        <v>395</v>
      </c>
      <c r="D56" s="71">
        <f t="shared" si="0"/>
        <v>362.08333333333331</v>
      </c>
      <c r="E56" s="71">
        <v>452</v>
      </c>
      <c r="F56" s="71">
        <f t="shared" si="1"/>
        <v>414.33333333333331</v>
      </c>
      <c r="G56" s="39">
        <v>312</v>
      </c>
      <c r="H56" s="40">
        <f t="shared" si="2"/>
        <v>0.86168009205983898</v>
      </c>
      <c r="I56" s="39">
        <v>303</v>
      </c>
      <c r="J56" s="40">
        <f t="shared" si="3"/>
        <v>0.83682393555811285</v>
      </c>
      <c r="K56" s="39">
        <v>302</v>
      </c>
      <c r="L56" s="40">
        <f t="shared" si="4"/>
        <v>0.72888173773129528</v>
      </c>
      <c r="M56" s="39">
        <v>298</v>
      </c>
      <c r="N56" s="40">
        <f t="shared" si="5"/>
        <v>0.82301495972382055</v>
      </c>
      <c r="O56" s="39">
        <v>305</v>
      </c>
      <c r="P56" s="40">
        <f t="shared" si="6"/>
        <v>0.7361222847948512</v>
      </c>
      <c r="Q56" s="39">
        <v>244</v>
      </c>
      <c r="R56" s="40">
        <f t="shared" si="7"/>
        <v>0.67387802071346381</v>
      </c>
      <c r="S56" s="39">
        <v>323</v>
      </c>
      <c r="T56" s="40">
        <f t="shared" si="8"/>
        <v>0.77956556717618664</v>
      </c>
      <c r="U56" s="39">
        <v>292</v>
      </c>
      <c r="V56" s="40">
        <f t="shared" si="9"/>
        <v>0.80644418872266976</v>
      </c>
      <c r="W56" s="39">
        <v>345</v>
      </c>
      <c r="X56" s="40">
        <f t="shared" si="10"/>
        <v>0.83266291230893008</v>
      </c>
    </row>
    <row r="57" spans="1:24" x14ac:dyDescent="0.25">
      <c r="A57" s="2" t="s">
        <v>3</v>
      </c>
      <c r="B57" s="2" t="s">
        <v>61</v>
      </c>
      <c r="C57" s="71">
        <v>345</v>
      </c>
      <c r="D57" s="71">
        <f t="shared" si="0"/>
        <v>316.25</v>
      </c>
      <c r="E57" s="71">
        <v>441</v>
      </c>
      <c r="F57" s="71">
        <f t="shared" si="1"/>
        <v>404.25</v>
      </c>
      <c r="G57" s="39">
        <v>264</v>
      </c>
      <c r="H57" s="40">
        <f t="shared" si="2"/>
        <v>0.83478260869565213</v>
      </c>
      <c r="I57" s="39">
        <v>263</v>
      </c>
      <c r="J57" s="40">
        <f t="shared" si="3"/>
        <v>0.83162055335968377</v>
      </c>
      <c r="K57" s="39">
        <v>262</v>
      </c>
      <c r="L57" s="40">
        <f t="shared" si="4"/>
        <v>0.6481137909709338</v>
      </c>
      <c r="M57" s="39">
        <v>266</v>
      </c>
      <c r="N57" s="40">
        <f t="shared" si="5"/>
        <v>0.84110671936758896</v>
      </c>
      <c r="O57" s="39">
        <v>260</v>
      </c>
      <c r="P57" s="40">
        <f t="shared" si="6"/>
        <v>0.64316635745207174</v>
      </c>
      <c r="Q57" s="39">
        <v>208</v>
      </c>
      <c r="R57" s="40">
        <f t="shared" si="7"/>
        <v>0.6577075098814229</v>
      </c>
      <c r="S57" s="39">
        <v>272</v>
      </c>
      <c r="T57" s="40">
        <f t="shared" si="8"/>
        <v>0.67285095856524424</v>
      </c>
      <c r="U57" s="39">
        <v>255</v>
      </c>
      <c r="V57" s="40">
        <f t="shared" si="9"/>
        <v>0.80632411067193677</v>
      </c>
      <c r="W57" s="39">
        <v>271</v>
      </c>
      <c r="X57" s="40">
        <f t="shared" si="10"/>
        <v>0.67037724180581326</v>
      </c>
    </row>
    <row r="58" spans="1:24" x14ac:dyDescent="0.25">
      <c r="A58" s="2" t="s">
        <v>5</v>
      </c>
      <c r="B58" s="2" t="s">
        <v>62</v>
      </c>
      <c r="C58" s="71">
        <v>312</v>
      </c>
      <c r="D58" s="71">
        <f t="shared" si="0"/>
        <v>286</v>
      </c>
      <c r="E58" s="71">
        <v>308</v>
      </c>
      <c r="F58" s="71">
        <f t="shared" si="1"/>
        <v>282.33333333333337</v>
      </c>
      <c r="G58" s="39">
        <v>252</v>
      </c>
      <c r="H58" s="40">
        <f t="shared" si="2"/>
        <v>0.88111888111888115</v>
      </c>
      <c r="I58" s="39">
        <v>242</v>
      </c>
      <c r="J58" s="40">
        <f t="shared" si="3"/>
        <v>0.84615384615384615</v>
      </c>
      <c r="K58" s="39">
        <v>223</v>
      </c>
      <c r="L58" s="40">
        <f t="shared" si="4"/>
        <v>0.78984651711924425</v>
      </c>
      <c r="M58" s="39">
        <v>235</v>
      </c>
      <c r="N58" s="40">
        <f t="shared" si="5"/>
        <v>0.82167832167832167</v>
      </c>
      <c r="O58" s="39">
        <v>222</v>
      </c>
      <c r="P58" s="40">
        <f t="shared" si="6"/>
        <v>0.78630460448642259</v>
      </c>
      <c r="Q58" s="39">
        <v>202</v>
      </c>
      <c r="R58" s="40">
        <f t="shared" si="7"/>
        <v>0.70629370629370625</v>
      </c>
      <c r="S58" s="39">
        <v>237</v>
      </c>
      <c r="T58" s="40">
        <f t="shared" si="8"/>
        <v>0.83943329397874844</v>
      </c>
      <c r="U58" s="39">
        <v>217</v>
      </c>
      <c r="V58" s="40">
        <f t="shared" si="9"/>
        <v>0.75874125874125875</v>
      </c>
      <c r="W58" s="39">
        <v>220</v>
      </c>
      <c r="X58" s="40">
        <f t="shared" si="10"/>
        <v>0.77922077922077915</v>
      </c>
    </row>
    <row r="59" spans="1:24" x14ac:dyDescent="0.25">
      <c r="A59" s="2" t="s">
        <v>3</v>
      </c>
      <c r="B59" s="2" t="s">
        <v>63</v>
      </c>
      <c r="C59" s="71">
        <v>93</v>
      </c>
      <c r="D59" s="71">
        <f t="shared" si="0"/>
        <v>85.25</v>
      </c>
      <c r="E59" s="71">
        <v>116</v>
      </c>
      <c r="F59" s="71">
        <f t="shared" si="1"/>
        <v>106.33333333333333</v>
      </c>
      <c r="G59" s="39">
        <v>79</v>
      </c>
      <c r="H59" s="40">
        <f t="shared" si="2"/>
        <v>0.92668621700879761</v>
      </c>
      <c r="I59" s="39">
        <v>80</v>
      </c>
      <c r="J59" s="40">
        <f t="shared" si="3"/>
        <v>0.93841642228739008</v>
      </c>
      <c r="K59" s="39">
        <v>90</v>
      </c>
      <c r="L59" s="40">
        <f t="shared" si="4"/>
        <v>0.8463949843260189</v>
      </c>
      <c r="M59" s="39">
        <v>94</v>
      </c>
      <c r="N59" s="40">
        <f t="shared" si="5"/>
        <v>1.1026392961876832</v>
      </c>
      <c r="O59" s="39">
        <v>88</v>
      </c>
      <c r="P59" s="40">
        <f t="shared" si="6"/>
        <v>0.82758620689655171</v>
      </c>
      <c r="Q59" s="39">
        <v>72</v>
      </c>
      <c r="R59" s="40">
        <f t="shared" si="7"/>
        <v>0.84457478005865105</v>
      </c>
      <c r="S59" s="39">
        <v>84</v>
      </c>
      <c r="T59" s="40">
        <f t="shared" si="8"/>
        <v>0.78996865203761757</v>
      </c>
      <c r="U59" s="39">
        <v>96</v>
      </c>
      <c r="V59" s="40">
        <f t="shared" si="9"/>
        <v>1.1260997067448681</v>
      </c>
      <c r="W59" s="39">
        <v>92</v>
      </c>
      <c r="X59" s="40">
        <f t="shared" si="10"/>
        <v>0.86520376175548597</v>
      </c>
    </row>
    <row r="60" spans="1:24" x14ac:dyDescent="0.25">
      <c r="A60" s="2" t="s">
        <v>5</v>
      </c>
      <c r="B60" s="2" t="s">
        <v>64</v>
      </c>
      <c r="C60" s="71">
        <v>203</v>
      </c>
      <c r="D60" s="71">
        <f t="shared" si="0"/>
        <v>186.08333333333334</v>
      </c>
      <c r="E60" s="71">
        <v>165</v>
      </c>
      <c r="F60" s="71">
        <f t="shared" si="1"/>
        <v>151.25</v>
      </c>
      <c r="G60" s="39">
        <v>164</v>
      </c>
      <c r="H60" s="40">
        <f t="shared" si="2"/>
        <v>0.88132557098074338</v>
      </c>
      <c r="I60" s="39">
        <v>159</v>
      </c>
      <c r="J60" s="40">
        <f t="shared" si="3"/>
        <v>0.85445588893864755</v>
      </c>
      <c r="K60" s="39">
        <v>188</v>
      </c>
      <c r="L60" s="40">
        <f t="shared" si="4"/>
        <v>1.2429752066115702</v>
      </c>
      <c r="M60" s="39">
        <v>178</v>
      </c>
      <c r="N60" s="40">
        <f t="shared" si="5"/>
        <v>0.95656068069861167</v>
      </c>
      <c r="O60" s="39">
        <v>184</v>
      </c>
      <c r="P60" s="40">
        <f t="shared" si="6"/>
        <v>1.2165289256198346</v>
      </c>
      <c r="Q60" s="39">
        <v>161</v>
      </c>
      <c r="R60" s="40">
        <f t="shared" si="7"/>
        <v>0.86520376175548586</v>
      </c>
      <c r="S60" s="39">
        <v>191</v>
      </c>
      <c r="T60" s="40">
        <f t="shared" si="8"/>
        <v>1.262809917355372</v>
      </c>
      <c r="U60" s="39">
        <v>178</v>
      </c>
      <c r="V60" s="40">
        <f t="shared" si="9"/>
        <v>0.95656068069861167</v>
      </c>
      <c r="W60" s="39">
        <v>181</v>
      </c>
      <c r="X60" s="40">
        <f t="shared" si="10"/>
        <v>1.1966942148760331</v>
      </c>
    </row>
    <row r="61" spans="1:24" x14ac:dyDescent="0.25">
      <c r="A61" s="2" t="s">
        <v>4</v>
      </c>
      <c r="B61" s="2" t="s">
        <v>65</v>
      </c>
      <c r="C61" s="71">
        <v>289</v>
      </c>
      <c r="D61" s="71">
        <f t="shared" si="0"/>
        <v>264.91666666666663</v>
      </c>
      <c r="E61" s="71">
        <v>255</v>
      </c>
      <c r="F61" s="71">
        <f t="shared" si="1"/>
        <v>233.75</v>
      </c>
      <c r="G61" s="39">
        <v>271</v>
      </c>
      <c r="H61" s="40">
        <f t="shared" si="2"/>
        <v>1.0229631959735768</v>
      </c>
      <c r="I61" s="39">
        <v>262</v>
      </c>
      <c r="J61" s="40">
        <f t="shared" si="3"/>
        <v>0.98899024850581962</v>
      </c>
      <c r="K61" s="39">
        <v>287</v>
      </c>
      <c r="L61" s="40">
        <f t="shared" si="4"/>
        <v>1.227807486631016</v>
      </c>
      <c r="M61" s="39">
        <v>282</v>
      </c>
      <c r="N61" s="40">
        <f t="shared" si="5"/>
        <v>1.0644856873230577</v>
      </c>
      <c r="O61" s="39">
        <v>277</v>
      </c>
      <c r="P61" s="40">
        <f t="shared" si="6"/>
        <v>1.1850267379679145</v>
      </c>
      <c r="Q61" s="39">
        <v>237</v>
      </c>
      <c r="R61" s="40">
        <f t="shared" si="7"/>
        <v>0.89462094998427188</v>
      </c>
      <c r="S61" s="39">
        <v>267</v>
      </c>
      <c r="T61" s="40">
        <f t="shared" si="8"/>
        <v>1.1422459893048129</v>
      </c>
      <c r="U61" s="39">
        <v>293</v>
      </c>
      <c r="V61" s="40">
        <f t="shared" si="9"/>
        <v>1.1060081786725386</v>
      </c>
      <c r="W61" s="39">
        <v>271</v>
      </c>
      <c r="X61" s="40">
        <f t="shared" si="10"/>
        <v>1.1593582887700535</v>
      </c>
    </row>
    <row r="62" spans="1:24" x14ac:dyDescent="0.25">
      <c r="A62" s="2" t="s">
        <v>5</v>
      </c>
      <c r="B62" s="2" t="s">
        <v>66</v>
      </c>
      <c r="C62" s="71">
        <v>116</v>
      </c>
      <c r="D62" s="71">
        <f t="shared" si="0"/>
        <v>106.33333333333333</v>
      </c>
      <c r="E62" s="71">
        <v>139</v>
      </c>
      <c r="F62" s="71">
        <f t="shared" si="1"/>
        <v>127.41666666666667</v>
      </c>
      <c r="G62" s="39">
        <v>115</v>
      </c>
      <c r="H62" s="40">
        <f t="shared" si="2"/>
        <v>1.0815047021943573</v>
      </c>
      <c r="I62" s="39">
        <v>103</v>
      </c>
      <c r="J62" s="40">
        <f t="shared" si="3"/>
        <v>0.96865203761755492</v>
      </c>
      <c r="K62" s="39">
        <v>130</v>
      </c>
      <c r="L62" s="40">
        <f t="shared" si="4"/>
        <v>1.0202746893394374</v>
      </c>
      <c r="M62" s="39">
        <v>111</v>
      </c>
      <c r="N62" s="40">
        <f t="shared" si="5"/>
        <v>1.0438871473354232</v>
      </c>
      <c r="O62" s="39">
        <v>133</v>
      </c>
      <c r="P62" s="40">
        <f t="shared" si="6"/>
        <v>1.0438194898626554</v>
      </c>
      <c r="Q62" s="39">
        <v>110</v>
      </c>
      <c r="R62" s="40">
        <f t="shared" si="7"/>
        <v>1.0344827586206897</v>
      </c>
      <c r="S62" s="39">
        <v>139</v>
      </c>
      <c r="T62" s="40">
        <f t="shared" si="8"/>
        <v>1.0909090909090908</v>
      </c>
      <c r="U62" s="39">
        <v>114</v>
      </c>
      <c r="V62" s="40">
        <f t="shared" si="9"/>
        <v>1.0721003134796239</v>
      </c>
      <c r="W62" s="39">
        <v>124</v>
      </c>
      <c r="X62" s="40">
        <f t="shared" si="10"/>
        <v>0.97318508829300188</v>
      </c>
    </row>
    <row r="63" spans="1:24" x14ac:dyDescent="0.25">
      <c r="A63" s="2" t="s">
        <v>2</v>
      </c>
      <c r="B63" s="2" t="s">
        <v>67</v>
      </c>
      <c r="C63" s="71">
        <v>117</v>
      </c>
      <c r="D63" s="71">
        <f t="shared" si="0"/>
        <v>107.25</v>
      </c>
      <c r="E63" s="71">
        <v>151</v>
      </c>
      <c r="F63" s="71">
        <f t="shared" si="1"/>
        <v>138.41666666666669</v>
      </c>
      <c r="G63" s="39">
        <v>83</v>
      </c>
      <c r="H63" s="40">
        <f t="shared" si="2"/>
        <v>0.77389277389277389</v>
      </c>
      <c r="I63" s="39">
        <v>79</v>
      </c>
      <c r="J63" s="40">
        <f t="shared" si="3"/>
        <v>0.73659673659673663</v>
      </c>
      <c r="K63" s="39">
        <v>80</v>
      </c>
      <c r="L63" s="40">
        <f t="shared" si="4"/>
        <v>0.5779650812763395</v>
      </c>
      <c r="M63" s="39">
        <v>91</v>
      </c>
      <c r="N63" s="40">
        <f t="shared" si="5"/>
        <v>0.84848484848484851</v>
      </c>
      <c r="O63" s="39">
        <v>83</v>
      </c>
      <c r="P63" s="40">
        <f t="shared" si="6"/>
        <v>0.59963877182420222</v>
      </c>
      <c r="Q63" s="39">
        <v>86</v>
      </c>
      <c r="R63" s="40">
        <f t="shared" si="7"/>
        <v>0.80186480186480191</v>
      </c>
      <c r="S63" s="39">
        <v>82</v>
      </c>
      <c r="T63" s="40">
        <f t="shared" si="8"/>
        <v>0.59241420830824798</v>
      </c>
      <c r="U63" s="39">
        <v>91</v>
      </c>
      <c r="V63" s="40">
        <f t="shared" si="9"/>
        <v>0.84848484848484851</v>
      </c>
      <c r="W63" s="39">
        <v>84</v>
      </c>
      <c r="X63" s="40">
        <f t="shared" si="10"/>
        <v>0.60686333534015646</v>
      </c>
    </row>
    <row r="64" spans="1:24" x14ac:dyDescent="0.25">
      <c r="A64" s="2" t="s">
        <v>2</v>
      </c>
      <c r="B64" s="2" t="s">
        <v>68</v>
      </c>
      <c r="C64" s="71">
        <v>715</v>
      </c>
      <c r="D64" s="71">
        <f t="shared" si="0"/>
        <v>655.41666666666674</v>
      </c>
      <c r="E64" s="71">
        <v>590</v>
      </c>
      <c r="F64" s="71">
        <f t="shared" si="1"/>
        <v>540.83333333333326</v>
      </c>
      <c r="G64" s="39">
        <v>550</v>
      </c>
      <c r="H64" s="40">
        <f t="shared" si="2"/>
        <v>0.83916083916083906</v>
      </c>
      <c r="I64" s="39">
        <v>521</v>
      </c>
      <c r="J64" s="40">
        <f t="shared" si="3"/>
        <v>0.79491417673235842</v>
      </c>
      <c r="K64" s="39">
        <v>549</v>
      </c>
      <c r="L64" s="40">
        <f t="shared" si="4"/>
        <v>1.015100154083205</v>
      </c>
      <c r="M64" s="39">
        <v>546</v>
      </c>
      <c r="N64" s="40">
        <f t="shared" si="5"/>
        <v>0.83305785123966936</v>
      </c>
      <c r="O64" s="39">
        <v>558</v>
      </c>
      <c r="P64" s="40">
        <f t="shared" si="6"/>
        <v>1.0317411402157166</v>
      </c>
      <c r="Q64" s="39">
        <v>478</v>
      </c>
      <c r="R64" s="40">
        <f t="shared" si="7"/>
        <v>0.72930705657978379</v>
      </c>
      <c r="S64" s="39">
        <v>558</v>
      </c>
      <c r="T64" s="40">
        <f t="shared" si="8"/>
        <v>1.0317411402157166</v>
      </c>
      <c r="U64" s="39">
        <v>533</v>
      </c>
      <c r="V64" s="40">
        <f t="shared" si="9"/>
        <v>0.81322314049586764</v>
      </c>
      <c r="W64" s="39">
        <v>549</v>
      </c>
      <c r="X64" s="40">
        <f t="shared" si="10"/>
        <v>1.015100154083205</v>
      </c>
    </row>
    <row r="65" spans="1:24" x14ac:dyDescent="0.25">
      <c r="A65" s="2" t="s">
        <v>2</v>
      </c>
      <c r="B65" s="2" t="s">
        <v>69</v>
      </c>
      <c r="C65" s="71">
        <v>312</v>
      </c>
      <c r="D65" s="71">
        <f t="shared" si="0"/>
        <v>286</v>
      </c>
      <c r="E65" s="71">
        <v>276</v>
      </c>
      <c r="F65" s="71">
        <f t="shared" si="1"/>
        <v>253</v>
      </c>
      <c r="G65" s="39">
        <v>231</v>
      </c>
      <c r="H65" s="40">
        <f t="shared" si="2"/>
        <v>0.80769230769230771</v>
      </c>
      <c r="I65" s="39">
        <v>233</v>
      </c>
      <c r="J65" s="40">
        <f t="shared" si="3"/>
        <v>0.81468531468531469</v>
      </c>
      <c r="K65" s="39">
        <v>229</v>
      </c>
      <c r="L65" s="40">
        <f t="shared" si="4"/>
        <v>0.90513833992094861</v>
      </c>
      <c r="M65" s="39">
        <v>234</v>
      </c>
      <c r="N65" s="40">
        <f t="shared" si="5"/>
        <v>0.81818181818181823</v>
      </c>
      <c r="O65" s="39">
        <v>233</v>
      </c>
      <c r="P65" s="40">
        <f t="shared" si="6"/>
        <v>0.92094861660079053</v>
      </c>
      <c r="Q65" s="39">
        <v>164</v>
      </c>
      <c r="R65" s="40">
        <f t="shared" si="7"/>
        <v>0.57342657342657344</v>
      </c>
      <c r="S65" s="39">
        <v>238</v>
      </c>
      <c r="T65" s="40">
        <f t="shared" si="8"/>
        <v>0.94071146245059289</v>
      </c>
      <c r="U65" s="39">
        <v>243</v>
      </c>
      <c r="V65" s="40">
        <f t="shared" si="9"/>
        <v>0.84965034965034969</v>
      </c>
      <c r="W65" s="39">
        <v>234</v>
      </c>
      <c r="X65" s="40">
        <f t="shared" si="10"/>
        <v>0.92490118577075098</v>
      </c>
    </row>
    <row r="66" spans="1:24" x14ac:dyDescent="0.25">
      <c r="A66" s="2" t="s">
        <v>4</v>
      </c>
      <c r="B66" s="2" t="s">
        <v>70</v>
      </c>
      <c r="C66" s="71">
        <v>105</v>
      </c>
      <c r="D66" s="71">
        <f t="shared" si="0"/>
        <v>96.25</v>
      </c>
      <c r="E66" s="71">
        <v>118</v>
      </c>
      <c r="F66" s="71">
        <f t="shared" si="1"/>
        <v>108.16666666666667</v>
      </c>
      <c r="G66" s="39">
        <v>93</v>
      </c>
      <c r="H66" s="40">
        <f t="shared" si="2"/>
        <v>0.96623376623376622</v>
      </c>
      <c r="I66" s="39">
        <v>93</v>
      </c>
      <c r="J66" s="40">
        <f t="shared" si="3"/>
        <v>0.96623376623376622</v>
      </c>
      <c r="K66" s="39">
        <v>88</v>
      </c>
      <c r="L66" s="40">
        <f t="shared" si="4"/>
        <v>0.81355932203389825</v>
      </c>
      <c r="M66" s="39">
        <v>98</v>
      </c>
      <c r="N66" s="40">
        <f t="shared" si="5"/>
        <v>1.0181818181818181</v>
      </c>
      <c r="O66" s="39">
        <v>89</v>
      </c>
      <c r="P66" s="40">
        <f t="shared" si="6"/>
        <v>0.822804314329738</v>
      </c>
      <c r="Q66" s="39">
        <v>94</v>
      </c>
      <c r="R66" s="40">
        <f t="shared" si="7"/>
        <v>0.97662337662337662</v>
      </c>
      <c r="S66" s="39">
        <v>88</v>
      </c>
      <c r="T66" s="40">
        <f t="shared" si="8"/>
        <v>0.81355932203389825</v>
      </c>
      <c r="U66" s="39">
        <v>106</v>
      </c>
      <c r="V66" s="40">
        <f t="shared" si="9"/>
        <v>1.1012987012987012</v>
      </c>
      <c r="W66" s="39">
        <v>79</v>
      </c>
      <c r="X66" s="40">
        <f t="shared" si="10"/>
        <v>0.73035439137134051</v>
      </c>
    </row>
    <row r="67" spans="1:24" x14ac:dyDescent="0.25">
      <c r="A67" s="2" t="s">
        <v>4</v>
      </c>
      <c r="B67" s="2" t="s">
        <v>71</v>
      </c>
      <c r="C67" s="71">
        <v>390</v>
      </c>
      <c r="D67" s="71">
        <f t="shared" ref="D67:D79" si="11">C67/12*11</f>
        <v>357.5</v>
      </c>
      <c r="E67" s="71">
        <v>510</v>
      </c>
      <c r="F67" s="71">
        <f t="shared" ref="F67:F79" si="12">E67/12*11</f>
        <v>467.5</v>
      </c>
      <c r="G67" s="39">
        <v>367</v>
      </c>
      <c r="H67" s="40">
        <f t="shared" ref="H67:H79" si="13">G67/D67</f>
        <v>1.0265734265734265</v>
      </c>
      <c r="I67" s="39">
        <v>358</v>
      </c>
      <c r="J67" s="40">
        <f t="shared" ref="J67:J79" si="14">I67/D67</f>
        <v>1.0013986013986014</v>
      </c>
      <c r="K67" s="39">
        <v>379</v>
      </c>
      <c r="L67" s="40">
        <f t="shared" ref="L67:L79" si="15">K67/F67</f>
        <v>0.81069518716577538</v>
      </c>
      <c r="M67" s="39">
        <v>371</v>
      </c>
      <c r="N67" s="40">
        <f t="shared" ref="N67:N79" si="16">M67/D67</f>
        <v>1.0377622377622377</v>
      </c>
      <c r="O67" s="39">
        <v>370</v>
      </c>
      <c r="P67" s="40">
        <f t="shared" ref="P67:P79" si="17">O67/F67</f>
        <v>0.79144385026737973</v>
      </c>
      <c r="Q67" s="39">
        <v>352</v>
      </c>
      <c r="R67" s="40">
        <f t="shared" ref="R67:R79" si="18">Q67/D67</f>
        <v>0.98461538461538467</v>
      </c>
      <c r="S67" s="39">
        <v>371</v>
      </c>
      <c r="T67" s="40">
        <f t="shared" ref="T67:T79" si="19">S67/F67</f>
        <v>0.79358288770053476</v>
      </c>
      <c r="U67" s="39">
        <v>385</v>
      </c>
      <c r="V67" s="40">
        <f t="shared" ref="V67:V79" si="20">U67/D67</f>
        <v>1.0769230769230769</v>
      </c>
      <c r="W67" s="39">
        <v>358</v>
      </c>
      <c r="X67" s="40">
        <f t="shared" ref="X67:X79" si="21">W67/F67</f>
        <v>0.76577540106951869</v>
      </c>
    </row>
    <row r="68" spans="1:24" x14ac:dyDescent="0.25">
      <c r="A68" s="2" t="s">
        <v>5</v>
      </c>
      <c r="B68" s="2" t="s">
        <v>72</v>
      </c>
      <c r="C68" s="71">
        <v>136</v>
      </c>
      <c r="D68" s="71">
        <f t="shared" si="11"/>
        <v>124.66666666666667</v>
      </c>
      <c r="E68" s="71">
        <v>132</v>
      </c>
      <c r="F68" s="71">
        <f t="shared" si="12"/>
        <v>121</v>
      </c>
      <c r="G68" s="39">
        <v>105</v>
      </c>
      <c r="H68" s="40">
        <f t="shared" si="13"/>
        <v>0.84224598930481276</v>
      </c>
      <c r="I68" s="39">
        <v>105</v>
      </c>
      <c r="J68" s="40">
        <f t="shared" si="14"/>
        <v>0.84224598930481276</v>
      </c>
      <c r="K68" s="39">
        <v>90</v>
      </c>
      <c r="L68" s="40">
        <f t="shared" si="15"/>
        <v>0.74380165289256195</v>
      </c>
      <c r="M68" s="39">
        <v>75</v>
      </c>
      <c r="N68" s="40">
        <f t="shared" si="16"/>
        <v>0.60160427807486627</v>
      </c>
      <c r="O68" s="39">
        <v>86</v>
      </c>
      <c r="P68" s="40">
        <f t="shared" si="17"/>
        <v>0.71074380165289253</v>
      </c>
      <c r="Q68" s="39">
        <v>80</v>
      </c>
      <c r="R68" s="40">
        <f t="shared" si="18"/>
        <v>0.64171122994652408</v>
      </c>
      <c r="S68" s="39">
        <v>89</v>
      </c>
      <c r="T68" s="40">
        <f t="shared" si="19"/>
        <v>0.73553719008264462</v>
      </c>
      <c r="U68" s="39">
        <v>80</v>
      </c>
      <c r="V68" s="40">
        <f t="shared" si="20"/>
        <v>0.64171122994652408</v>
      </c>
      <c r="W68" s="39">
        <v>91</v>
      </c>
      <c r="X68" s="40">
        <f t="shared" si="21"/>
        <v>0.75206611570247939</v>
      </c>
    </row>
    <row r="69" spans="1:24" x14ac:dyDescent="0.25">
      <c r="A69" s="2" t="s">
        <v>3</v>
      </c>
      <c r="B69" s="2" t="s">
        <v>73</v>
      </c>
      <c r="C69" s="71">
        <v>1860</v>
      </c>
      <c r="D69" s="71">
        <f t="shared" si="11"/>
        <v>1705</v>
      </c>
      <c r="E69" s="71">
        <v>2010</v>
      </c>
      <c r="F69" s="71">
        <f t="shared" si="12"/>
        <v>1842.5</v>
      </c>
      <c r="G69" s="39">
        <v>1395</v>
      </c>
      <c r="H69" s="40">
        <f t="shared" si="13"/>
        <v>0.81818181818181823</v>
      </c>
      <c r="I69" s="39">
        <v>1249</v>
      </c>
      <c r="J69" s="40">
        <f t="shared" si="14"/>
        <v>0.73255131964809383</v>
      </c>
      <c r="K69" s="39">
        <v>1233</v>
      </c>
      <c r="L69" s="40">
        <f t="shared" si="15"/>
        <v>0.66919945725915875</v>
      </c>
      <c r="M69" s="39">
        <v>1361</v>
      </c>
      <c r="N69" s="40">
        <f t="shared" si="16"/>
        <v>0.79824046920821112</v>
      </c>
      <c r="O69" s="39">
        <v>1256</v>
      </c>
      <c r="P69" s="40">
        <f t="shared" si="17"/>
        <v>0.68168249660786973</v>
      </c>
      <c r="Q69" s="39">
        <v>1207</v>
      </c>
      <c r="R69" s="40">
        <f t="shared" si="18"/>
        <v>0.70791788856304982</v>
      </c>
      <c r="S69" s="39">
        <v>1275</v>
      </c>
      <c r="T69" s="40">
        <f t="shared" si="19"/>
        <v>0.69199457259158748</v>
      </c>
      <c r="U69" s="39">
        <v>1245</v>
      </c>
      <c r="V69" s="40">
        <f t="shared" si="20"/>
        <v>0.73020527859237538</v>
      </c>
      <c r="W69" s="39">
        <v>1307</v>
      </c>
      <c r="X69" s="40">
        <f t="shared" si="21"/>
        <v>0.70936227951153319</v>
      </c>
    </row>
    <row r="70" spans="1:24" x14ac:dyDescent="0.25">
      <c r="A70" s="2" t="s">
        <v>4</v>
      </c>
      <c r="B70" s="2" t="s">
        <v>74</v>
      </c>
      <c r="C70" s="71">
        <v>114</v>
      </c>
      <c r="D70" s="71">
        <f t="shared" si="11"/>
        <v>104.5</v>
      </c>
      <c r="E70" s="71">
        <v>154</v>
      </c>
      <c r="F70" s="71">
        <f t="shared" si="12"/>
        <v>141.16666666666669</v>
      </c>
      <c r="G70" s="39">
        <v>102</v>
      </c>
      <c r="H70" s="40">
        <f t="shared" si="13"/>
        <v>0.97607655502392343</v>
      </c>
      <c r="I70" s="39">
        <v>98</v>
      </c>
      <c r="J70" s="40">
        <f t="shared" si="14"/>
        <v>0.93779904306220097</v>
      </c>
      <c r="K70" s="39">
        <v>133</v>
      </c>
      <c r="L70" s="40">
        <f t="shared" si="15"/>
        <v>0.94214876033057837</v>
      </c>
      <c r="M70" s="39">
        <v>114</v>
      </c>
      <c r="N70" s="40">
        <f t="shared" si="16"/>
        <v>1.0909090909090908</v>
      </c>
      <c r="O70" s="39">
        <v>128</v>
      </c>
      <c r="P70" s="40">
        <f t="shared" si="17"/>
        <v>0.90672963400236117</v>
      </c>
      <c r="Q70" s="39">
        <v>102</v>
      </c>
      <c r="R70" s="40">
        <f t="shared" si="18"/>
        <v>0.97607655502392343</v>
      </c>
      <c r="S70" s="39">
        <v>130</v>
      </c>
      <c r="T70" s="40">
        <f t="shared" si="19"/>
        <v>0.92089728453364805</v>
      </c>
      <c r="U70" s="39">
        <v>111</v>
      </c>
      <c r="V70" s="40">
        <f t="shared" si="20"/>
        <v>1.062200956937799</v>
      </c>
      <c r="W70" s="39">
        <v>118</v>
      </c>
      <c r="X70" s="40">
        <f t="shared" si="21"/>
        <v>0.83589138134592667</v>
      </c>
    </row>
    <row r="71" spans="1:24" x14ac:dyDescent="0.25">
      <c r="A71" s="2" t="s">
        <v>2</v>
      </c>
      <c r="B71" s="2" t="s">
        <v>75</v>
      </c>
      <c r="C71" s="71">
        <v>7421</v>
      </c>
      <c r="D71" s="71">
        <f t="shared" si="11"/>
        <v>6802.583333333333</v>
      </c>
      <c r="E71" s="71">
        <v>8250</v>
      </c>
      <c r="F71" s="71">
        <f t="shared" si="12"/>
        <v>7562.5</v>
      </c>
      <c r="G71" s="39">
        <v>5990</v>
      </c>
      <c r="H71" s="40">
        <f t="shared" si="13"/>
        <v>0.8805478310935797</v>
      </c>
      <c r="I71" s="39">
        <v>5828</v>
      </c>
      <c r="J71" s="40">
        <f t="shared" si="14"/>
        <v>0.85673334885031427</v>
      </c>
      <c r="K71" s="39">
        <v>5050</v>
      </c>
      <c r="L71" s="40">
        <f t="shared" si="15"/>
        <v>0.66776859504132235</v>
      </c>
      <c r="M71" s="39">
        <v>5362</v>
      </c>
      <c r="N71" s="40">
        <f t="shared" si="16"/>
        <v>0.78822996165672354</v>
      </c>
      <c r="O71" s="39">
        <v>5175</v>
      </c>
      <c r="P71" s="40">
        <f t="shared" si="17"/>
        <v>0.68429752066115701</v>
      </c>
      <c r="Q71" s="39">
        <v>4857</v>
      </c>
      <c r="R71" s="40">
        <f t="shared" si="18"/>
        <v>0.71399345836753192</v>
      </c>
      <c r="S71" s="39">
        <v>5272</v>
      </c>
      <c r="T71" s="40">
        <f t="shared" si="19"/>
        <v>0.69712396694214873</v>
      </c>
      <c r="U71" s="39">
        <v>4856</v>
      </c>
      <c r="V71" s="40">
        <f t="shared" si="20"/>
        <v>0.71384645539072167</v>
      </c>
      <c r="W71" s="39">
        <v>4731</v>
      </c>
      <c r="X71" s="40">
        <f t="shared" si="21"/>
        <v>0.62558677685950415</v>
      </c>
    </row>
    <row r="72" spans="1:24" x14ac:dyDescent="0.25">
      <c r="A72" s="2" t="s">
        <v>4</v>
      </c>
      <c r="B72" s="2" t="s">
        <v>76</v>
      </c>
      <c r="C72" s="71">
        <v>455</v>
      </c>
      <c r="D72" s="71">
        <f t="shared" si="11"/>
        <v>417.08333333333331</v>
      </c>
      <c r="E72" s="71">
        <v>602</v>
      </c>
      <c r="F72" s="71">
        <f t="shared" si="12"/>
        <v>551.83333333333326</v>
      </c>
      <c r="G72" s="39">
        <v>356</v>
      </c>
      <c r="H72" s="40">
        <f t="shared" si="13"/>
        <v>0.85354645354645353</v>
      </c>
      <c r="I72" s="39">
        <v>316</v>
      </c>
      <c r="J72" s="40">
        <f t="shared" si="14"/>
        <v>0.75764235764235766</v>
      </c>
      <c r="K72" s="39">
        <v>355</v>
      </c>
      <c r="L72" s="40">
        <f t="shared" si="15"/>
        <v>0.64331017819389924</v>
      </c>
      <c r="M72" s="39">
        <v>327</v>
      </c>
      <c r="N72" s="40">
        <f t="shared" si="16"/>
        <v>0.78401598401598405</v>
      </c>
      <c r="O72" s="39">
        <v>356</v>
      </c>
      <c r="P72" s="40">
        <f t="shared" si="17"/>
        <v>0.64512231954092425</v>
      </c>
      <c r="Q72" s="39">
        <v>304</v>
      </c>
      <c r="R72" s="40">
        <f t="shared" si="18"/>
        <v>0.72887112887112893</v>
      </c>
      <c r="S72" s="39">
        <v>321</v>
      </c>
      <c r="T72" s="40">
        <f t="shared" si="19"/>
        <v>0.58169737239504693</v>
      </c>
      <c r="U72" s="39">
        <v>331</v>
      </c>
      <c r="V72" s="40">
        <f t="shared" si="20"/>
        <v>0.79360639360639362</v>
      </c>
      <c r="W72" s="39">
        <v>377</v>
      </c>
      <c r="X72" s="40">
        <f t="shared" si="21"/>
        <v>0.68317728782845066</v>
      </c>
    </row>
    <row r="73" spans="1:24" x14ac:dyDescent="0.25">
      <c r="A73" s="2" t="s">
        <v>5</v>
      </c>
      <c r="B73" s="2" t="s">
        <v>77</v>
      </c>
      <c r="C73" s="71">
        <v>246</v>
      </c>
      <c r="D73" s="71">
        <f t="shared" si="11"/>
        <v>225.5</v>
      </c>
      <c r="E73" s="71">
        <v>330</v>
      </c>
      <c r="F73" s="71">
        <f t="shared" si="12"/>
        <v>302.5</v>
      </c>
      <c r="G73" s="39">
        <v>216</v>
      </c>
      <c r="H73" s="40">
        <f t="shared" si="13"/>
        <v>0.95787139689578715</v>
      </c>
      <c r="I73" s="39">
        <v>204</v>
      </c>
      <c r="J73" s="40">
        <f t="shared" si="14"/>
        <v>0.90465631929046564</v>
      </c>
      <c r="K73" s="39">
        <v>248</v>
      </c>
      <c r="L73" s="40">
        <f t="shared" si="15"/>
        <v>0.81983471074380165</v>
      </c>
      <c r="M73" s="39">
        <v>227</v>
      </c>
      <c r="N73" s="40">
        <f t="shared" si="16"/>
        <v>1.0066518847006651</v>
      </c>
      <c r="O73" s="39">
        <v>260</v>
      </c>
      <c r="P73" s="40">
        <f t="shared" si="17"/>
        <v>0.85950413223140498</v>
      </c>
      <c r="Q73" s="39">
        <v>211</v>
      </c>
      <c r="R73" s="40">
        <f t="shared" si="18"/>
        <v>0.93569844789356982</v>
      </c>
      <c r="S73" s="39">
        <v>273</v>
      </c>
      <c r="T73" s="40">
        <f t="shared" si="19"/>
        <v>0.90247933884297515</v>
      </c>
      <c r="U73" s="39">
        <v>218</v>
      </c>
      <c r="V73" s="40">
        <f t="shared" si="20"/>
        <v>0.96674057649667411</v>
      </c>
      <c r="W73" s="39">
        <v>262</v>
      </c>
      <c r="X73" s="40">
        <f t="shared" si="21"/>
        <v>0.86611570247933889</v>
      </c>
    </row>
    <row r="74" spans="1:24" x14ac:dyDescent="0.25">
      <c r="A74" s="2" t="s">
        <v>2</v>
      </c>
      <c r="B74" s="2" t="s">
        <v>78</v>
      </c>
      <c r="C74" s="71">
        <v>338</v>
      </c>
      <c r="D74" s="71">
        <f t="shared" si="11"/>
        <v>309.83333333333337</v>
      </c>
      <c r="E74" s="71">
        <v>323</v>
      </c>
      <c r="F74" s="71">
        <f t="shared" si="12"/>
        <v>296.08333333333337</v>
      </c>
      <c r="G74" s="39">
        <v>329</v>
      </c>
      <c r="H74" s="40">
        <f t="shared" si="13"/>
        <v>1.0618612157073695</v>
      </c>
      <c r="I74" s="39">
        <v>298</v>
      </c>
      <c r="J74" s="40">
        <f t="shared" si="14"/>
        <v>0.96180742334588476</v>
      </c>
      <c r="K74" s="39">
        <v>302</v>
      </c>
      <c r="L74" s="40">
        <f t="shared" si="15"/>
        <v>1.0199831128623698</v>
      </c>
      <c r="M74" s="39">
        <v>334</v>
      </c>
      <c r="N74" s="40">
        <f t="shared" si="16"/>
        <v>1.0779989241527701</v>
      </c>
      <c r="O74" s="39">
        <v>293</v>
      </c>
      <c r="P74" s="40">
        <f t="shared" si="17"/>
        <v>0.98958626512806069</v>
      </c>
      <c r="Q74" s="39">
        <v>294</v>
      </c>
      <c r="R74" s="40">
        <f t="shared" si="18"/>
        <v>0.94889725658956414</v>
      </c>
      <c r="S74" s="39">
        <v>300</v>
      </c>
      <c r="T74" s="40">
        <f t="shared" si="19"/>
        <v>1.0132282578103011</v>
      </c>
      <c r="U74" s="39">
        <v>346</v>
      </c>
      <c r="V74" s="40">
        <f t="shared" si="20"/>
        <v>1.1167294244217321</v>
      </c>
      <c r="W74" s="39">
        <v>275</v>
      </c>
      <c r="X74" s="40">
        <f t="shared" si="21"/>
        <v>0.92879256965944257</v>
      </c>
    </row>
    <row r="75" spans="1:24" x14ac:dyDescent="0.25">
      <c r="A75" s="2" t="s">
        <v>2</v>
      </c>
      <c r="B75" s="2" t="s">
        <v>79</v>
      </c>
      <c r="C75" s="71">
        <v>1006</v>
      </c>
      <c r="D75" s="71">
        <f t="shared" si="11"/>
        <v>922.16666666666663</v>
      </c>
      <c r="E75" s="71">
        <v>1164</v>
      </c>
      <c r="F75" s="71">
        <f t="shared" si="12"/>
        <v>1067</v>
      </c>
      <c r="G75" s="39">
        <v>840</v>
      </c>
      <c r="H75" s="40">
        <f t="shared" si="13"/>
        <v>0.91089824688234233</v>
      </c>
      <c r="I75" s="39">
        <v>813</v>
      </c>
      <c r="J75" s="40">
        <f t="shared" si="14"/>
        <v>0.88161937466112417</v>
      </c>
      <c r="K75" s="39">
        <v>764</v>
      </c>
      <c r="L75" s="40">
        <f t="shared" si="15"/>
        <v>0.71602624179943763</v>
      </c>
      <c r="M75" s="39">
        <v>752</v>
      </c>
      <c r="N75" s="40">
        <f t="shared" si="16"/>
        <v>0.81547081149466838</v>
      </c>
      <c r="O75" s="39">
        <v>801</v>
      </c>
      <c r="P75" s="40">
        <f t="shared" si="17"/>
        <v>0.75070290534208062</v>
      </c>
      <c r="Q75" s="39">
        <v>628</v>
      </c>
      <c r="R75" s="40">
        <f t="shared" si="18"/>
        <v>0.68100487981203695</v>
      </c>
      <c r="S75" s="39">
        <v>797</v>
      </c>
      <c r="T75" s="40">
        <f t="shared" si="19"/>
        <v>0.74695407685098403</v>
      </c>
      <c r="U75" s="39">
        <v>629</v>
      </c>
      <c r="V75" s="40">
        <f t="shared" si="20"/>
        <v>0.68208928248689682</v>
      </c>
      <c r="W75" s="39">
        <v>709</v>
      </c>
      <c r="X75" s="40">
        <f t="shared" si="21"/>
        <v>0.66447985004686039</v>
      </c>
    </row>
    <row r="76" spans="1:24" x14ac:dyDescent="0.25">
      <c r="A76" s="2" t="s">
        <v>3</v>
      </c>
      <c r="B76" s="2" t="s">
        <v>80</v>
      </c>
      <c r="C76" s="71">
        <v>104</v>
      </c>
      <c r="D76" s="71">
        <f t="shared" si="11"/>
        <v>95.333333333333329</v>
      </c>
      <c r="E76" s="71">
        <v>119</v>
      </c>
      <c r="F76" s="71">
        <f t="shared" si="12"/>
        <v>109.08333333333333</v>
      </c>
      <c r="G76" s="39">
        <v>106</v>
      </c>
      <c r="H76" s="40">
        <f t="shared" si="13"/>
        <v>1.1118881118881119</v>
      </c>
      <c r="I76" s="39">
        <v>107</v>
      </c>
      <c r="J76" s="40">
        <f t="shared" si="14"/>
        <v>1.1223776223776225</v>
      </c>
      <c r="K76" s="39">
        <v>125</v>
      </c>
      <c r="L76" s="40">
        <f t="shared" si="15"/>
        <v>1.1459129106187931</v>
      </c>
      <c r="M76" s="39">
        <v>118</v>
      </c>
      <c r="N76" s="40">
        <f t="shared" si="16"/>
        <v>1.2377622377622379</v>
      </c>
      <c r="O76" s="39">
        <v>129</v>
      </c>
      <c r="P76" s="40">
        <f t="shared" si="17"/>
        <v>1.1825821237585945</v>
      </c>
      <c r="Q76" s="39">
        <v>104</v>
      </c>
      <c r="R76" s="40">
        <f t="shared" si="18"/>
        <v>1.0909090909090911</v>
      </c>
      <c r="S76" s="39">
        <v>130</v>
      </c>
      <c r="T76" s="40">
        <f t="shared" si="19"/>
        <v>1.1917494270435447</v>
      </c>
      <c r="U76" s="39">
        <v>118</v>
      </c>
      <c r="V76" s="40">
        <f t="shared" si="20"/>
        <v>1.2377622377622379</v>
      </c>
      <c r="W76" s="39">
        <v>114</v>
      </c>
      <c r="X76" s="40">
        <f t="shared" si="21"/>
        <v>1.0450725744843392</v>
      </c>
    </row>
    <row r="77" spans="1:24" x14ac:dyDescent="0.25">
      <c r="A77" s="2" t="s">
        <v>4</v>
      </c>
      <c r="B77" s="2" t="s">
        <v>81</v>
      </c>
      <c r="C77" s="71">
        <v>211</v>
      </c>
      <c r="D77" s="71">
        <f t="shared" si="11"/>
        <v>193.41666666666666</v>
      </c>
      <c r="E77" s="71">
        <v>192</v>
      </c>
      <c r="F77" s="71">
        <f t="shared" si="12"/>
        <v>176</v>
      </c>
      <c r="G77" s="39">
        <v>224</v>
      </c>
      <c r="H77" s="40">
        <f t="shared" si="13"/>
        <v>1.158121499353727</v>
      </c>
      <c r="I77" s="39">
        <v>208</v>
      </c>
      <c r="J77" s="40">
        <f t="shared" si="14"/>
        <v>1.075398535114175</v>
      </c>
      <c r="K77" s="39">
        <v>229</v>
      </c>
      <c r="L77" s="40">
        <f t="shared" si="15"/>
        <v>1.3011363636363635</v>
      </c>
      <c r="M77" s="39">
        <v>212</v>
      </c>
      <c r="N77" s="40">
        <f t="shared" si="16"/>
        <v>1.096079276174063</v>
      </c>
      <c r="O77" s="39">
        <v>199</v>
      </c>
      <c r="P77" s="40">
        <f t="shared" si="17"/>
        <v>1.1306818181818181</v>
      </c>
      <c r="Q77" s="39">
        <v>178</v>
      </c>
      <c r="R77" s="40">
        <f t="shared" si="18"/>
        <v>0.92029297716501512</v>
      </c>
      <c r="S77" s="39">
        <v>205</v>
      </c>
      <c r="T77" s="40">
        <f t="shared" si="19"/>
        <v>1.1647727272727273</v>
      </c>
      <c r="U77" s="39">
        <v>213</v>
      </c>
      <c r="V77" s="40">
        <f t="shared" si="20"/>
        <v>1.1012494614390349</v>
      </c>
      <c r="W77" s="39">
        <v>184</v>
      </c>
      <c r="X77" s="40">
        <f t="shared" si="21"/>
        <v>1.0454545454545454</v>
      </c>
    </row>
    <row r="78" spans="1:24" x14ac:dyDescent="0.25">
      <c r="A78" s="2" t="s">
        <v>2</v>
      </c>
      <c r="B78" s="2" t="s">
        <v>82</v>
      </c>
      <c r="C78" s="71">
        <v>5925</v>
      </c>
      <c r="D78" s="71">
        <f t="shared" si="11"/>
        <v>5431.25</v>
      </c>
      <c r="E78" s="71">
        <v>6302</v>
      </c>
      <c r="F78" s="71">
        <f t="shared" si="12"/>
        <v>5776.833333333333</v>
      </c>
      <c r="G78" s="39">
        <v>4006</v>
      </c>
      <c r="H78" s="40">
        <f t="shared" si="13"/>
        <v>0.73758342922899889</v>
      </c>
      <c r="I78" s="39">
        <v>3538</v>
      </c>
      <c r="J78" s="40">
        <f t="shared" si="14"/>
        <v>0.651415420023015</v>
      </c>
      <c r="K78" s="39">
        <v>4070</v>
      </c>
      <c r="L78" s="40">
        <f t="shared" si="15"/>
        <v>0.70453824182799119</v>
      </c>
      <c r="M78" s="39">
        <v>3935</v>
      </c>
      <c r="N78" s="40">
        <f t="shared" si="16"/>
        <v>0.72451093210586881</v>
      </c>
      <c r="O78" s="39">
        <v>4036</v>
      </c>
      <c r="P78" s="40">
        <f t="shared" si="17"/>
        <v>0.69865266437783102</v>
      </c>
      <c r="Q78" s="39">
        <v>3279</v>
      </c>
      <c r="R78" s="40">
        <f t="shared" si="18"/>
        <v>0.6037284234752589</v>
      </c>
      <c r="S78" s="39">
        <v>4024</v>
      </c>
      <c r="T78" s="40">
        <f t="shared" si="19"/>
        <v>0.69657540174836274</v>
      </c>
      <c r="U78" s="39">
        <v>3419</v>
      </c>
      <c r="V78" s="40">
        <f t="shared" si="20"/>
        <v>0.62950517836593789</v>
      </c>
      <c r="W78" s="39">
        <v>3935</v>
      </c>
      <c r="X78" s="40">
        <f t="shared" si="21"/>
        <v>0.68116903724647304</v>
      </c>
    </row>
    <row r="79" spans="1:24" x14ac:dyDescent="0.25">
      <c r="A79" s="2" t="s">
        <v>2</v>
      </c>
      <c r="B79" s="2" t="s">
        <v>83</v>
      </c>
      <c r="C79" s="71">
        <v>3947</v>
      </c>
      <c r="D79" s="71">
        <f t="shared" si="11"/>
        <v>3618.0833333333335</v>
      </c>
      <c r="E79" s="71">
        <v>4297</v>
      </c>
      <c r="F79" s="71">
        <f t="shared" si="12"/>
        <v>3938.9166666666665</v>
      </c>
      <c r="G79" s="39">
        <v>2776</v>
      </c>
      <c r="H79" s="40">
        <f t="shared" si="13"/>
        <v>0.76725706520487369</v>
      </c>
      <c r="I79" s="39">
        <v>2616</v>
      </c>
      <c r="J79" s="40">
        <f t="shared" si="14"/>
        <v>0.72303475597116329</v>
      </c>
      <c r="K79" s="39">
        <v>2831</v>
      </c>
      <c r="L79" s="40">
        <f t="shared" si="15"/>
        <v>0.71872553790170735</v>
      </c>
      <c r="M79" s="39">
        <v>2953</v>
      </c>
      <c r="N79" s="40">
        <f t="shared" si="16"/>
        <v>0.81617799479466568</v>
      </c>
      <c r="O79" s="39">
        <v>2750</v>
      </c>
      <c r="P79" s="40">
        <f t="shared" si="17"/>
        <v>0.69816150802885735</v>
      </c>
      <c r="Q79" s="39">
        <v>2589</v>
      </c>
      <c r="R79" s="40">
        <f t="shared" si="18"/>
        <v>0.7155722412879747</v>
      </c>
      <c r="S79" s="39">
        <v>2851</v>
      </c>
      <c r="T79" s="40">
        <f t="shared" si="19"/>
        <v>0.72380307614191719</v>
      </c>
      <c r="U79" s="39">
        <v>2744</v>
      </c>
      <c r="V79" s="40">
        <f t="shared" si="20"/>
        <v>0.75841260335813154</v>
      </c>
      <c r="W79" s="39">
        <v>2705</v>
      </c>
      <c r="X79" s="40">
        <f t="shared" si="21"/>
        <v>0.68673704698838511</v>
      </c>
    </row>
    <row r="81" spans="1:24" s="38" customFormat="1" x14ac:dyDescent="0.25">
      <c r="A81"/>
      <c r="B81" s="33" t="s">
        <v>111</v>
      </c>
      <c r="C81" s="34">
        <f>SUMIF($A$2:$A$79,"Norte",C$2:C$79)</f>
        <v>5856</v>
      </c>
      <c r="D81" s="34">
        <f>SUMIF($A$2:$A$79,"Norte",D$2:D$79)</f>
        <v>5368.0000000000009</v>
      </c>
      <c r="E81" s="34">
        <f>SUMIF($A$2:$A$79,"Norte",E$2:E$79)</f>
        <v>6573</v>
      </c>
      <c r="F81" s="34">
        <f>SUMIF($A$2:$A$79,"Norte",F$2:F$79)</f>
        <v>6025.25</v>
      </c>
      <c r="G81" s="39">
        <f>SUMIF($A$2:$A$79,"Norte",G$2:G$79)</f>
        <v>4859</v>
      </c>
      <c r="H81" s="40">
        <f t="shared" ref="H81:H84" si="22">G81/D81</f>
        <v>0.90517883755588657</v>
      </c>
      <c r="I81" s="39">
        <f>SUMIF($A$2:$A$79,"Norte",I$2:I$79)</f>
        <v>4526</v>
      </c>
      <c r="J81" s="40">
        <f t="shared" ref="J81:J84" si="23">I81/D81</f>
        <v>0.84314456035767493</v>
      </c>
      <c r="K81" s="39">
        <f>SUMIF($A$2:$A$79,"Norte",K$2:K$79)</f>
        <v>4598</v>
      </c>
      <c r="L81" s="40">
        <f>K81/F81</f>
        <v>0.76312186216339573</v>
      </c>
      <c r="M81" s="39">
        <f>SUMIF($A$2:$A$79,"Norte",M$2:M$79)</f>
        <v>4757</v>
      </c>
      <c r="N81" s="40">
        <f t="shared" ref="N81:N84" si="24">M81/D81</f>
        <v>0.88617734724292085</v>
      </c>
      <c r="O81" s="39">
        <f>SUMIF($A$2:$A$79,"Norte",O$2:O$79)</f>
        <v>4552</v>
      </c>
      <c r="P81" s="40">
        <f>O81/F81</f>
        <v>0.75548732417742004</v>
      </c>
      <c r="Q81" s="39">
        <f>SUMIF($A$2:$A$79,"Norte",Q$2:Q$79)</f>
        <v>3995</v>
      </c>
      <c r="R81" s="40">
        <f t="shared" ref="R81:R84" si="25">Q81/D81</f>
        <v>0.74422503725782396</v>
      </c>
      <c r="S81" s="39">
        <f>SUMIF($A$2:$A$79,"Norte",S$2:S$79)</f>
        <v>4542</v>
      </c>
      <c r="T81" s="40">
        <f>S81/F81</f>
        <v>0.75382764200655572</v>
      </c>
      <c r="U81" s="39">
        <f>SUMIF($A$2:$A$79,"Norte",U$2:U$79)</f>
        <v>4566</v>
      </c>
      <c r="V81" s="40">
        <f t="shared" ref="V81:V84" si="26">U81/D81</f>
        <v>0.85059612518628902</v>
      </c>
      <c r="W81" s="39">
        <f>SUMIF($A$2:$A$79,"Norte",W$2:W$79)</f>
        <v>4690</v>
      </c>
      <c r="X81" s="40">
        <f>W81/F81</f>
        <v>0.7783909381353471</v>
      </c>
    </row>
    <row r="82" spans="1:24" s="38" customFormat="1" x14ac:dyDescent="0.25">
      <c r="A82"/>
      <c r="B82" s="33" t="s">
        <v>112</v>
      </c>
      <c r="C82" s="34">
        <f>SUMIF($A$2:$A$79,"Central",C$2:C$79)</f>
        <v>6941</v>
      </c>
      <c r="D82" s="34">
        <f>SUMIF($A$2:$A$79,"Central",D$2:D$79)</f>
        <v>6362.583333333333</v>
      </c>
      <c r="E82" s="34">
        <f>SUMIF($A$2:$A$79,"Central",E$2:E$79)</f>
        <v>7658</v>
      </c>
      <c r="F82" s="34">
        <f>SUMIF($A$2:$A$79,"Central",F$2:F$79)</f>
        <v>7019.833333333333</v>
      </c>
      <c r="G82" s="39">
        <f>SUMIF($A$2:$A$79,"Central",G$2:G$79)</f>
        <v>5548</v>
      </c>
      <c r="H82" s="40">
        <f t="shared" si="22"/>
        <v>0.87197286217600301</v>
      </c>
      <c r="I82" s="39">
        <f>SUMIF($A$2:$A$79,"Central",I$2:I$79)</f>
        <v>5130</v>
      </c>
      <c r="J82" s="40">
        <f t="shared" si="23"/>
        <v>0.80627627666959178</v>
      </c>
      <c r="K82" s="39">
        <f>SUMIF($A$2:$A$79,"Central",K$2:K$79)</f>
        <v>5454</v>
      </c>
      <c r="L82" s="40">
        <f t="shared" ref="L82:L85" si="27">K82/F82</f>
        <v>0.7769415228281773</v>
      </c>
      <c r="M82" s="39">
        <f>SUMIF($A$2:$A$79,"Central",M$2:M$79)</f>
        <v>5484</v>
      </c>
      <c r="N82" s="40">
        <f t="shared" si="24"/>
        <v>0.86191405482573902</v>
      </c>
      <c r="O82" s="39">
        <f>SUMIF($A$2:$A$79,"Central",O$2:O$79)</f>
        <v>5388</v>
      </c>
      <c r="P82" s="40">
        <f t="shared" ref="P82:P85" si="28">O82/F82</f>
        <v>0.76753959020869444</v>
      </c>
      <c r="Q82" s="39">
        <f>SUMIF($A$2:$A$79,"Central",Q$2:Q$79)</f>
        <v>4709</v>
      </c>
      <c r="R82" s="40">
        <f t="shared" si="25"/>
        <v>0.74010818456863703</v>
      </c>
      <c r="S82" s="39">
        <f>SUMIF($A$2:$A$79,"Central",S$2:S$79)</f>
        <v>5203</v>
      </c>
      <c r="T82" s="40">
        <f t="shared" ref="T82:T85" si="29">S82/F82</f>
        <v>0.7411856881692348</v>
      </c>
      <c r="U82" s="39">
        <f>SUMIF($A$2:$A$79,"Central",U$2:U$79)</f>
        <v>5321</v>
      </c>
      <c r="V82" s="40">
        <f t="shared" si="26"/>
        <v>0.83629552985553568</v>
      </c>
      <c r="W82" s="39">
        <f>SUMIF($A$2:$A$79,"Central",W$2:W$79)</f>
        <v>5208</v>
      </c>
      <c r="X82" s="40">
        <f t="shared" ref="X82:X85" si="30">W82/F82</f>
        <v>0.74189795579192297</v>
      </c>
    </row>
    <row r="83" spans="1:24" s="38" customFormat="1" x14ac:dyDescent="0.25">
      <c r="A83"/>
      <c r="B83" s="33" t="s">
        <v>113</v>
      </c>
      <c r="C83" s="34">
        <f>SUMIF($A$2:$A$79,"Metropolitana",C$2:C$79)</f>
        <v>31097</v>
      </c>
      <c r="D83" s="34">
        <f>SUMIF($A$2:$A$79,"Metropolitana",D$2:D$79)</f>
        <v>28505.583333333332</v>
      </c>
      <c r="E83" s="34">
        <f>SUMIF($A$2:$A$79,"Metropolitana",E$2:E$79)</f>
        <v>33453</v>
      </c>
      <c r="F83" s="34">
        <f>SUMIF($A$2:$A$79,"Metropolitana",F$2:F$79)</f>
        <v>30665.249999999996</v>
      </c>
      <c r="G83" s="39">
        <f>SUMIF($A$2:$A$79,"Metropolitana",G$2:G$79)</f>
        <v>24013</v>
      </c>
      <c r="H83" s="40">
        <f t="shared" si="22"/>
        <v>0.84239637264044764</v>
      </c>
      <c r="I83" s="39">
        <f>SUMIF($A$2:$A$79,"Metropolitana",I$2:I$79)</f>
        <v>22632</v>
      </c>
      <c r="J83" s="40">
        <f t="shared" si="23"/>
        <v>0.79394972329982139</v>
      </c>
      <c r="K83" s="39">
        <f>SUMIF($A$2:$A$79,"Metropolitana",K$2:K$79)</f>
        <v>22692</v>
      </c>
      <c r="L83" s="40">
        <f t="shared" si="27"/>
        <v>0.73999070609240114</v>
      </c>
      <c r="M83" s="39">
        <f>SUMIF($A$2:$A$79,"Metropolitana",M$2:M$79)</f>
        <v>22779</v>
      </c>
      <c r="N83" s="40">
        <f t="shared" si="24"/>
        <v>0.7991066077698229</v>
      </c>
      <c r="O83" s="39">
        <f>SUMIF($A$2:$A$79,"Metropolitana",O$2:O$79)</f>
        <v>22687</v>
      </c>
      <c r="P83" s="40">
        <f t="shared" si="28"/>
        <v>0.73982765508189241</v>
      </c>
      <c r="Q83" s="39">
        <f>SUMIF($A$2:$A$79,"Metropolitana",Q$2:Q$79)</f>
        <v>19916</v>
      </c>
      <c r="R83" s="40">
        <f t="shared" si="25"/>
        <v>0.69867014356836532</v>
      </c>
      <c r="S83" s="39">
        <f>SUMIF($A$2:$A$79,"Metropolitana",S$2:S$79)</f>
        <v>23165</v>
      </c>
      <c r="T83" s="40">
        <f t="shared" si="29"/>
        <v>0.7554153316865182</v>
      </c>
      <c r="U83" s="39">
        <f>SUMIF($A$2:$A$79,"Metropolitana",U$2:U$79)</f>
        <v>20993</v>
      </c>
      <c r="V83" s="40">
        <f t="shared" si="26"/>
        <v>0.73645221550164153</v>
      </c>
      <c r="W83" s="39">
        <f>SUMIF($A$2:$A$79,"Metropolitana",W$2:W$79)</f>
        <v>22337</v>
      </c>
      <c r="X83" s="40">
        <f t="shared" si="30"/>
        <v>0.72841408434628785</v>
      </c>
    </row>
    <row r="84" spans="1:24" s="38" customFormat="1" x14ac:dyDescent="0.25">
      <c r="A84"/>
      <c r="B84" s="33" t="s">
        <v>114</v>
      </c>
      <c r="C84" s="34">
        <f>SUMIF($A$2:$A$79,"sul",C$2:C$79)</f>
        <v>8539</v>
      </c>
      <c r="D84" s="34">
        <f>SUMIF($A$2:$A$79,"sul",D$2:D$79)</f>
        <v>7827.416666666667</v>
      </c>
      <c r="E84" s="34">
        <f>SUMIF($A$2:$A$79,"sul",E$2:E$79)</f>
        <v>9170</v>
      </c>
      <c r="F84" s="34">
        <f>SUMIF($A$2:$A$79,"sul",F$2:F$79)</f>
        <v>8405.8333333333339</v>
      </c>
      <c r="G84" s="39">
        <f>SUMIF($A$2:$A$79,"sul",G$2:G$79)</f>
        <v>7117</v>
      </c>
      <c r="H84" s="40">
        <f t="shared" si="22"/>
        <v>0.90923995784049649</v>
      </c>
      <c r="I84" s="39">
        <f>SUMIF($A$2:$A$79,"sul",I$2:I$79)</f>
        <v>6683</v>
      </c>
      <c r="J84" s="40">
        <f t="shared" si="23"/>
        <v>0.85379382299396345</v>
      </c>
      <c r="K84" s="39">
        <f>SUMIF($A$2:$A$79,"sul",K$2:K$79)</f>
        <v>6853</v>
      </c>
      <c r="L84" s="40">
        <f t="shared" si="27"/>
        <v>0.81526717557251904</v>
      </c>
      <c r="M84" s="39">
        <f>SUMIF($A$2:$A$79,"sul",M$2:M$79)</f>
        <v>6969</v>
      </c>
      <c r="N84" s="40">
        <f t="shared" si="24"/>
        <v>0.89033205932140225</v>
      </c>
      <c r="O84" s="39">
        <f>SUMIF($A$2:$A$79,"sul",O$2:O$79)</f>
        <v>6931</v>
      </c>
      <c r="P84" s="40">
        <f t="shared" si="28"/>
        <v>0.82454644592049164</v>
      </c>
      <c r="Q84" s="39">
        <f>SUMIF($A$2:$A$79,"sul",Q$2:Q$79)</f>
        <v>6198</v>
      </c>
      <c r="R84" s="40">
        <f t="shared" si="25"/>
        <v>0.79183212852260743</v>
      </c>
      <c r="S84" s="39">
        <f>SUMIF($A$2:$A$79,"sul",S$2:S$79)</f>
        <v>7001</v>
      </c>
      <c r="T84" s="40">
        <f t="shared" si="29"/>
        <v>0.8328739962327748</v>
      </c>
      <c r="U84" s="39">
        <f>SUMIF($A$2:$A$79,"sul",U$2:U$79)</f>
        <v>6626</v>
      </c>
      <c r="V84" s="40">
        <f t="shared" si="26"/>
        <v>0.84651172694269072</v>
      </c>
      <c r="W84" s="39">
        <f>SUMIF($A$2:$A$79,"sul",W$2:W$79)</f>
        <v>6984</v>
      </c>
      <c r="X84" s="40">
        <f t="shared" si="30"/>
        <v>0.83085159115693463</v>
      </c>
    </row>
    <row r="85" spans="1:24" s="38" customFormat="1" x14ac:dyDescent="0.25">
      <c r="A85"/>
      <c r="B85" s="35" t="s">
        <v>110</v>
      </c>
      <c r="C85" s="36">
        <f>SUM(C2:C79)</f>
        <v>52433</v>
      </c>
      <c r="D85" s="36">
        <f>SUM(D2:D79)</f>
        <v>48063.583333333336</v>
      </c>
      <c r="E85" s="36">
        <f>SUM(E2:E79)</f>
        <v>56854</v>
      </c>
      <c r="F85" s="36">
        <f>SUM(F2:F79)</f>
        <v>52116.166666666679</v>
      </c>
      <c r="G85" s="35">
        <f>SUM(G2:G79)</f>
        <v>41537</v>
      </c>
      <c r="H85" s="37">
        <f>G85/D85</f>
        <v>0.86420938929855062</v>
      </c>
      <c r="I85" s="35">
        <f>SUM(I2:I79)</f>
        <v>38971</v>
      </c>
      <c r="J85" s="37">
        <f>I85/D85</f>
        <v>0.81082177601545169</v>
      </c>
      <c r="K85" s="35">
        <f>SUM(K2:K79)</f>
        <v>39597</v>
      </c>
      <c r="L85" s="37">
        <f t="shared" si="27"/>
        <v>0.7597834325241366</v>
      </c>
      <c r="M85" s="35">
        <f>SUM(M2:M79)</f>
        <v>39989</v>
      </c>
      <c r="N85" s="37">
        <f>M85/D85</f>
        <v>0.83200205283626028</v>
      </c>
      <c r="O85" s="35">
        <f>SUM(O2:O79)</f>
        <v>39558</v>
      </c>
      <c r="P85" s="37">
        <f t="shared" si="28"/>
        <v>0.75903510427026788</v>
      </c>
      <c r="Q85" s="35">
        <f>SUM(Q2:Q79)</f>
        <v>34818</v>
      </c>
      <c r="R85" s="37">
        <f>Q85/D85</f>
        <v>0.72441540112663261</v>
      </c>
      <c r="S85" s="35">
        <f>SUM(S2:S79)</f>
        <v>39911</v>
      </c>
      <c r="T85" s="37">
        <f t="shared" si="29"/>
        <v>0.76580843436297741</v>
      </c>
      <c r="U85" s="35">
        <f>SUM(U2:U79)</f>
        <v>37506</v>
      </c>
      <c r="V85" s="37">
        <f>U85/D85</f>
        <v>0.78034131870456314</v>
      </c>
      <c r="W85" s="35">
        <f>SUM(W2:W79)</f>
        <v>39219</v>
      </c>
      <c r="X85" s="37">
        <f t="shared" si="30"/>
        <v>0.75253040483279321</v>
      </c>
    </row>
    <row r="88" spans="1:24" x14ac:dyDescent="0.25">
      <c r="A88" s="84" t="s">
        <v>193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</row>
    <row r="89" spans="1:24" x14ac:dyDescent="0.25">
      <c r="A89" s="84" t="s">
        <v>194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</row>
    <row r="90" spans="1:24" x14ac:dyDescent="0.25">
      <c r="A90" s="85" t="s">
        <v>160</v>
      </c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</row>
    <row r="91" spans="1:24" x14ac:dyDescent="0.25">
      <c r="A91" s="83" t="s">
        <v>189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</row>
    <row r="92" spans="1:24" s="49" customFormat="1" ht="15" customHeight="1" x14ac:dyDescent="0.25">
      <c r="A92" s="87" t="s">
        <v>180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24" x14ac:dyDescent="0.25">
      <c r="A94" s="86" t="s">
        <v>181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</row>
    <row r="95" spans="1:24" ht="17.25" x14ac:dyDescent="0.25">
      <c r="A95" s="82" t="s">
        <v>89</v>
      </c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</row>
    <row r="96" spans="1:24" x14ac:dyDescent="0.25">
      <c r="A96" s="83" t="s">
        <v>90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</row>
    <row r="97" spans="1:12" x14ac:dyDescent="0.25">
      <c r="A97" s="83" t="s">
        <v>91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</row>
  </sheetData>
  <customSheetViews>
    <customSheetView guid="{1A030D3C-92EE-4DAF-ABAC-228947DF045D}" showGridLines="0">
      <pane ySplit="1" topLeftCell="A2" activePane="bottomLeft" state="frozen"/>
      <selection pane="bottomLeft" activeCell="G100" sqref="G100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9EFA0E2E-4423-4194-BE85-A51AF61C76D7}" showGridLines="0">
      <pane ySplit="1" topLeftCell="A2" activePane="bottomLeft" state="frozen"/>
      <selection pane="bottomLeft" activeCell="D36" sqref="D36"/>
      <pageMargins left="0.511811024" right="0.511811024" top="0.78740157499999996" bottom="0.78740157499999996" header="0.31496062000000002" footer="0.31496062000000002"/>
      <pageSetup paperSize="9" orientation="portrait" r:id="rId2"/>
    </customSheetView>
  </customSheetViews>
  <mergeCells count="9">
    <mergeCell ref="A95:L95"/>
    <mergeCell ref="A96:L96"/>
    <mergeCell ref="A97:L97"/>
    <mergeCell ref="A88:L88"/>
    <mergeCell ref="A89:L89"/>
    <mergeCell ref="A90:L90"/>
    <mergeCell ref="A91:L91"/>
    <mergeCell ref="A92:L93"/>
    <mergeCell ref="A94:L94"/>
  </mergeCells>
  <pageMargins left="0.511811024" right="0.511811024" top="0.78740157499999996" bottom="0.78740157499999996" header="0.31496062000000002" footer="0.31496062000000002"/>
  <pageSetup paperSize="9" orientation="portrait" r:id="rId3"/>
  <ignoredErrors>
    <ignoredError sqref="H82:K84 H85 H81:K81 U81:V81 U82:V84 U85:V85 Q85:S85 Q82:S84 Q81:S81 M85:O85 M82:O84 M81:O81 L85 L81 P81 L82:L84 P82:P84 P85 T81 T82:T84 T85 J85:K8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4" tint="0.39997558519241921"/>
  </sheetPr>
  <dimension ref="A1:X98"/>
  <sheetViews>
    <sheetView showGridLines="0" workbookViewId="0">
      <pane ySplit="1" topLeftCell="A2" activePane="bottomLeft" state="frozen"/>
      <selection activeCell="Y2" sqref="Y2"/>
      <selection pane="bottomLeft" activeCell="W2" sqref="W2:W79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14" customWidth="1"/>
    <col min="7" max="7" width="12" style="14" customWidth="1"/>
    <col min="8" max="24" width="13" style="14" customWidth="1"/>
  </cols>
  <sheetData>
    <row r="1" spans="1:24" ht="59.25" customHeight="1" x14ac:dyDescent="0.25">
      <c r="A1" s="3" t="s">
        <v>0</v>
      </c>
      <c r="B1" s="3" t="s">
        <v>1</v>
      </c>
      <c r="C1" s="32" t="s">
        <v>156</v>
      </c>
      <c r="D1" s="32" t="s">
        <v>115</v>
      </c>
      <c r="E1" s="32" t="s">
        <v>157</v>
      </c>
      <c r="F1" s="32" t="s">
        <v>116</v>
      </c>
      <c r="G1" s="30" t="s">
        <v>117</v>
      </c>
      <c r="H1" s="31" t="s">
        <v>126</v>
      </c>
      <c r="I1" s="30" t="s">
        <v>118</v>
      </c>
      <c r="J1" s="31" t="s">
        <v>127</v>
      </c>
      <c r="K1" s="30" t="s">
        <v>119</v>
      </c>
      <c r="L1" s="31" t="s">
        <v>128</v>
      </c>
      <c r="M1" s="30" t="s">
        <v>120</v>
      </c>
      <c r="N1" s="31" t="s">
        <v>129</v>
      </c>
      <c r="O1" s="30" t="s">
        <v>121</v>
      </c>
      <c r="P1" s="31" t="s">
        <v>130</v>
      </c>
      <c r="Q1" s="30" t="s">
        <v>122</v>
      </c>
      <c r="R1" s="31" t="s">
        <v>131</v>
      </c>
      <c r="S1" s="30" t="s">
        <v>123</v>
      </c>
      <c r="T1" s="31" t="s">
        <v>132</v>
      </c>
      <c r="U1" s="30" t="s">
        <v>124</v>
      </c>
      <c r="V1" s="31" t="s">
        <v>133</v>
      </c>
      <c r="W1" s="30" t="s">
        <v>125</v>
      </c>
      <c r="X1" s="31" t="s">
        <v>134</v>
      </c>
    </row>
    <row r="2" spans="1:24" x14ac:dyDescent="0.25">
      <c r="A2" s="2" t="s">
        <v>2</v>
      </c>
      <c r="B2" s="2" t="s">
        <v>6</v>
      </c>
      <c r="C2" s="71">
        <v>421</v>
      </c>
      <c r="D2" s="71">
        <f>C2/12*11</f>
        <v>385.91666666666669</v>
      </c>
      <c r="E2" s="71">
        <v>412</v>
      </c>
      <c r="F2" s="71">
        <f>E2/12*11</f>
        <v>377.66666666666669</v>
      </c>
      <c r="G2" s="39">
        <v>329</v>
      </c>
      <c r="H2" s="40">
        <f>G2/D2</f>
        <v>0.85251565536601159</v>
      </c>
      <c r="I2" s="39">
        <v>316</v>
      </c>
      <c r="J2" s="40">
        <f>I2/D2</f>
        <v>0.81882962643057655</v>
      </c>
      <c r="K2" s="39">
        <v>352</v>
      </c>
      <c r="L2" s="40">
        <f>K2/F2</f>
        <v>0.93203883495145623</v>
      </c>
      <c r="M2" s="39">
        <v>348</v>
      </c>
      <c r="N2" s="40">
        <f>M2/D2</f>
        <v>0.90174908227164752</v>
      </c>
      <c r="O2" s="39">
        <v>347</v>
      </c>
      <c r="P2" s="40">
        <f>O2/F2</f>
        <v>0.91879964695498673</v>
      </c>
      <c r="Q2" s="39">
        <v>335</v>
      </c>
      <c r="R2" s="40">
        <f>Q2/D2</f>
        <v>0.86806305333621248</v>
      </c>
      <c r="S2" s="39">
        <v>323</v>
      </c>
      <c r="T2" s="40">
        <f>S2/F2</f>
        <v>0.85525154457193286</v>
      </c>
      <c r="U2" s="39">
        <v>362</v>
      </c>
      <c r="V2" s="40">
        <f>U2/D2</f>
        <v>0.93802634420211617</v>
      </c>
      <c r="W2" s="39">
        <v>360</v>
      </c>
      <c r="X2" s="40">
        <f>W2/F2</f>
        <v>0.95322153574580759</v>
      </c>
    </row>
    <row r="3" spans="1:24" x14ac:dyDescent="0.25">
      <c r="A3" s="2" t="s">
        <v>3</v>
      </c>
      <c r="B3" s="2" t="s">
        <v>7</v>
      </c>
      <c r="C3" s="71">
        <v>160</v>
      </c>
      <c r="D3" s="71">
        <f t="shared" ref="D3:D66" si="0">C3/12*11</f>
        <v>146.66666666666669</v>
      </c>
      <c r="E3" s="71">
        <v>158</v>
      </c>
      <c r="F3" s="71">
        <f t="shared" ref="F3:F66" si="1">E3/12*11</f>
        <v>144.83333333333331</v>
      </c>
      <c r="G3" s="39">
        <v>130</v>
      </c>
      <c r="H3" s="40">
        <f t="shared" ref="H3:H66" si="2">G3/D3</f>
        <v>0.88636363636363624</v>
      </c>
      <c r="I3" s="39">
        <v>125</v>
      </c>
      <c r="J3" s="40">
        <f t="shared" ref="J3:J66" si="3">I3/D3</f>
        <v>0.85227272727272718</v>
      </c>
      <c r="K3" s="39">
        <v>96</v>
      </c>
      <c r="L3" s="40">
        <f t="shared" ref="L3:L66" si="4">K3/F3</f>
        <v>0.66283084004602999</v>
      </c>
      <c r="M3" s="39">
        <v>138</v>
      </c>
      <c r="N3" s="40">
        <f t="shared" ref="N3:N66" si="5">M3/D3</f>
        <v>0.94090909090909081</v>
      </c>
      <c r="O3" s="39">
        <v>88</v>
      </c>
      <c r="P3" s="40">
        <f t="shared" ref="P3:P66" si="6">O3/F3</f>
        <v>0.60759493670886089</v>
      </c>
      <c r="Q3" s="39">
        <v>143</v>
      </c>
      <c r="R3" s="40">
        <f t="shared" ref="R3:R66" si="7">Q3/D3</f>
        <v>0.97499999999999987</v>
      </c>
      <c r="S3" s="39">
        <v>92</v>
      </c>
      <c r="T3" s="40">
        <f t="shared" ref="T3:T66" si="8">S3/F3</f>
        <v>0.63521288837744538</v>
      </c>
      <c r="U3" s="39">
        <v>134</v>
      </c>
      <c r="V3" s="40">
        <f t="shared" ref="V3:V66" si="9">U3/D3</f>
        <v>0.91363636363636347</v>
      </c>
      <c r="W3" s="39">
        <v>94</v>
      </c>
      <c r="X3" s="40">
        <f t="shared" ref="X3:X66" si="10">W3/F3</f>
        <v>0.64902186421173769</v>
      </c>
    </row>
    <row r="4" spans="1:24" x14ac:dyDescent="0.25">
      <c r="A4" s="2" t="s">
        <v>4</v>
      </c>
      <c r="B4" s="2" t="s">
        <v>8</v>
      </c>
      <c r="C4" s="71">
        <v>120</v>
      </c>
      <c r="D4" s="71">
        <f t="shared" si="0"/>
        <v>110</v>
      </c>
      <c r="E4" s="71">
        <v>136</v>
      </c>
      <c r="F4" s="71">
        <f t="shared" si="1"/>
        <v>124.66666666666667</v>
      </c>
      <c r="G4" s="39">
        <v>131</v>
      </c>
      <c r="H4" s="40">
        <f t="shared" si="2"/>
        <v>1.1909090909090909</v>
      </c>
      <c r="I4" s="39">
        <v>126</v>
      </c>
      <c r="J4" s="40">
        <f t="shared" si="3"/>
        <v>1.1454545454545455</v>
      </c>
      <c r="K4" s="39">
        <v>106</v>
      </c>
      <c r="L4" s="40">
        <f t="shared" si="4"/>
        <v>0.85026737967914434</v>
      </c>
      <c r="M4" s="39">
        <v>120</v>
      </c>
      <c r="N4" s="40">
        <f t="shared" si="5"/>
        <v>1.0909090909090908</v>
      </c>
      <c r="O4" s="39">
        <v>102</v>
      </c>
      <c r="P4" s="40">
        <f t="shared" si="6"/>
        <v>0.81818181818181812</v>
      </c>
      <c r="Q4" s="39">
        <v>119</v>
      </c>
      <c r="R4" s="40">
        <f t="shared" si="7"/>
        <v>1.0818181818181818</v>
      </c>
      <c r="S4" s="39">
        <v>96</v>
      </c>
      <c r="T4" s="40">
        <f t="shared" si="8"/>
        <v>0.77005347593582885</v>
      </c>
      <c r="U4" s="39">
        <v>117</v>
      </c>
      <c r="V4" s="40">
        <f t="shared" si="9"/>
        <v>1.0636363636363637</v>
      </c>
      <c r="W4" s="39">
        <v>106</v>
      </c>
      <c r="X4" s="40">
        <f t="shared" si="10"/>
        <v>0.85026737967914434</v>
      </c>
    </row>
    <row r="5" spans="1:24" x14ac:dyDescent="0.25">
      <c r="A5" s="2" t="s">
        <v>5</v>
      </c>
      <c r="B5" s="2" t="s">
        <v>9</v>
      </c>
      <c r="C5" s="71">
        <v>343</v>
      </c>
      <c r="D5" s="71">
        <f t="shared" si="0"/>
        <v>314.41666666666663</v>
      </c>
      <c r="E5" s="71">
        <v>363</v>
      </c>
      <c r="F5" s="71">
        <f t="shared" si="1"/>
        <v>332.75</v>
      </c>
      <c r="G5" s="39">
        <v>273</v>
      </c>
      <c r="H5" s="40">
        <f t="shared" si="2"/>
        <v>0.86827458256029699</v>
      </c>
      <c r="I5" s="39">
        <v>256</v>
      </c>
      <c r="J5" s="40">
        <f t="shared" si="3"/>
        <v>0.81420620196130411</v>
      </c>
      <c r="K5" s="39">
        <v>296</v>
      </c>
      <c r="L5" s="40">
        <f t="shared" si="4"/>
        <v>0.88955672426746812</v>
      </c>
      <c r="M5" s="39">
        <v>288</v>
      </c>
      <c r="N5" s="40">
        <f t="shared" si="5"/>
        <v>0.91598197720646712</v>
      </c>
      <c r="O5" s="39">
        <v>303</v>
      </c>
      <c r="P5" s="40">
        <f t="shared" si="6"/>
        <v>0.9105935386927122</v>
      </c>
      <c r="Q5" s="39">
        <v>284</v>
      </c>
      <c r="R5" s="40">
        <f t="shared" si="7"/>
        <v>0.90326000530082173</v>
      </c>
      <c r="S5" s="39">
        <v>304</v>
      </c>
      <c r="T5" s="40">
        <f t="shared" si="8"/>
        <v>0.91359879789631859</v>
      </c>
      <c r="U5" s="39">
        <v>287</v>
      </c>
      <c r="V5" s="40">
        <f t="shared" si="9"/>
        <v>0.9128014842300558</v>
      </c>
      <c r="W5" s="39">
        <v>301</v>
      </c>
      <c r="X5" s="40">
        <f t="shared" si="10"/>
        <v>0.90458302028549964</v>
      </c>
    </row>
    <row r="6" spans="1:24" x14ac:dyDescent="0.25">
      <c r="A6" s="2" t="s">
        <v>5</v>
      </c>
      <c r="B6" s="2" t="s">
        <v>10</v>
      </c>
      <c r="C6" s="71">
        <v>139</v>
      </c>
      <c r="D6" s="71">
        <f t="shared" si="0"/>
        <v>127.41666666666667</v>
      </c>
      <c r="E6" s="71">
        <v>176</v>
      </c>
      <c r="F6" s="71">
        <f t="shared" si="1"/>
        <v>161.33333333333331</v>
      </c>
      <c r="G6" s="39">
        <v>88</v>
      </c>
      <c r="H6" s="40">
        <f t="shared" si="2"/>
        <v>0.69064748201438841</v>
      </c>
      <c r="I6" s="39">
        <v>81</v>
      </c>
      <c r="J6" s="40">
        <f t="shared" si="3"/>
        <v>0.63570961412688032</v>
      </c>
      <c r="K6" s="39">
        <v>155</v>
      </c>
      <c r="L6" s="40">
        <f t="shared" si="4"/>
        <v>0.96074380165289264</v>
      </c>
      <c r="M6" s="39">
        <v>97</v>
      </c>
      <c r="N6" s="40">
        <f t="shared" si="5"/>
        <v>0.76128188358404181</v>
      </c>
      <c r="O6" s="39">
        <v>144</v>
      </c>
      <c r="P6" s="40">
        <f t="shared" si="6"/>
        <v>0.89256198347107452</v>
      </c>
      <c r="Q6" s="39">
        <v>100</v>
      </c>
      <c r="R6" s="40">
        <f t="shared" si="7"/>
        <v>0.78482668410725964</v>
      </c>
      <c r="S6" s="39">
        <v>147</v>
      </c>
      <c r="T6" s="40">
        <f t="shared" si="8"/>
        <v>0.91115702479338856</v>
      </c>
      <c r="U6" s="39">
        <v>99</v>
      </c>
      <c r="V6" s="40">
        <f t="shared" si="9"/>
        <v>0.77697841726618699</v>
      </c>
      <c r="W6" s="39">
        <v>151</v>
      </c>
      <c r="X6" s="40">
        <f t="shared" si="10"/>
        <v>0.93595041322314065</v>
      </c>
    </row>
    <row r="7" spans="1:24" x14ac:dyDescent="0.25">
      <c r="A7" s="2" t="s">
        <v>4</v>
      </c>
      <c r="B7" s="2" t="s">
        <v>11</v>
      </c>
      <c r="C7" s="71">
        <v>101</v>
      </c>
      <c r="D7" s="71">
        <f t="shared" si="0"/>
        <v>92.583333333333329</v>
      </c>
      <c r="E7" s="71">
        <v>118</v>
      </c>
      <c r="F7" s="71">
        <f t="shared" si="1"/>
        <v>108.16666666666667</v>
      </c>
      <c r="G7" s="39">
        <v>74</v>
      </c>
      <c r="H7" s="40">
        <f t="shared" si="2"/>
        <v>0.79927992799279934</v>
      </c>
      <c r="I7" s="39">
        <v>70</v>
      </c>
      <c r="J7" s="40">
        <f t="shared" si="3"/>
        <v>0.75607560756075609</v>
      </c>
      <c r="K7" s="39">
        <v>89</v>
      </c>
      <c r="L7" s="40">
        <f t="shared" si="4"/>
        <v>0.822804314329738</v>
      </c>
      <c r="M7" s="39">
        <v>88</v>
      </c>
      <c r="N7" s="40">
        <f t="shared" si="5"/>
        <v>0.95049504950495056</v>
      </c>
      <c r="O7" s="39">
        <v>88</v>
      </c>
      <c r="P7" s="40">
        <f t="shared" si="6"/>
        <v>0.81355932203389825</v>
      </c>
      <c r="Q7" s="39">
        <v>88</v>
      </c>
      <c r="R7" s="40">
        <f t="shared" si="7"/>
        <v>0.95049504950495056</v>
      </c>
      <c r="S7" s="39">
        <v>90</v>
      </c>
      <c r="T7" s="40">
        <f t="shared" si="8"/>
        <v>0.83204930662557774</v>
      </c>
      <c r="U7" s="39">
        <v>83</v>
      </c>
      <c r="V7" s="40">
        <f t="shared" si="9"/>
        <v>0.89648964896489658</v>
      </c>
      <c r="W7" s="39">
        <v>85</v>
      </c>
      <c r="X7" s="40">
        <f t="shared" si="10"/>
        <v>0.785824345146379</v>
      </c>
    </row>
    <row r="8" spans="1:24" x14ac:dyDescent="0.25">
      <c r="A8" s="2" t="s">
        <v>5</v>
      </c>
      <c r="B8" s="2" t="s">
        <v>12</v>
      </c>
      <c r="C8" s="71">
        <v>389</v>
      </c>
      <c r="D8" s="71">
        <f t="shared" si="0"/>
        <v>356.58333333333331</v>
      </c>
      <c r="E8" s="71">
        <v>420</v>
      </c>
      <c r="F8" s="71">
        <f t="shared" si="1"/>
        <v>385</v>
      </c>
      <c r="G8" s="39">
        <v>353</v>
      </c>
      <c r="H8" s="40">
        <f t="shared" si="2"/>
        <v>0.98995092311287691</v>
      </c>
      <c r="I8" s="39">
        <v>335</v>
      </c>
      <c r="J8" s="40">
        <f t="shared" si="3"/>
        <v>0.93947183921476984</v>
      </c>
      <c r="K8" s="39">
        <v>347</v>
      </c>
      <c r="L8" s="40">
        <f t="shared" si="4"/>
        <v>0.90129870129870127</v>
      </c>
      <c r="M8" s="39">
        <v>331</v>
      </c>
      <c r="N8" s="40">
        <f t="shared" si="5"/>
        <v>0.92825426501519048</v>
      </c>
      <c r="O8" s="39">
        <v>355</v>
      </c>
      <c r="P8" s="40">
        <f t="shared" si="6"/>
        <v>0.92207792207792205</v>
      </c>
      <c r="Q8" s="39">
        <v>338</v>
      </c>
      <c r="R8" s="40">
        <f t="shared" si="7"/>
        <v>0.94788501986445439</v>
      </c>
      <c r="S8" s="39">
        <v>366</v>
      </c>
      <c r="T8" s="40">
        <f t="shared" si="8"/>
        <v>0.95064935064935063</v>
      </c>
      <c r="U8" s="39">
        <v>330</v>
      </c>
      <c r="V8" s="40">
        <f t="shared" si="9"/>
        <v>0.92544987146529567</v>
      </c>
      <c r="W8" s="39">
        <v>365</v>
      </c>
      <c r="X8" s="40">
        <f t="shared" si="10"/>
        <v>0.94805194805194803</v>
      </c>
    </row>
    <row r="9" spans="1:24" x14ac:dyDescent="0.25">
      <c r="A9" s="2" t="s">
        <v>5</v>
      </c>
      <c r="B9" s="2" t="s">
        <v>13</v>
      </c>
      <c r="C9" s="71">
        <v>75</v>
      </c>
      <c r="D9" s="71">
        <f t="shared" si="0"/>
        <v>68.75</v>
      </c>
      <c r="E9" s="71">
        <v>98</v>
      </c>
      <c r="F9" s="71">
        <f t="shared" si="1"/>
        <v>89.833333333333329</v>
      </c>
      <c r="G9" s="39">
        <v>60</v>
      </c>
      <c r="H9" s="40">
        <f t="shared" si="2"/>
        <v>0.87272727272727268</v>
      </c>
      <c r="I9" s="39">
        <v>57</v>
      </c>
      <c r="J9" s="40">
        <f t="shared" si="3"/>
        <v>0.8290909090909091</v>
      </c>
      <c r="K9" s="39">
        <v>6</v>
      </c>
      <c r="L9" s="40">
        <f t="shared" si="4"/>
        <v>6.6790352504638217E-2</v>
      </c>
      <c r="M9" s="39">
        <v>59</v>
      </c>
      <c r="N9" s="40">
        <f t="shared" si="5"/>
        <v>0.85818181818181816</v>
      </c>
      <c r="O9" s="39">
        <v>44</v>
      </c>
      <c r="P9" s="40">
        <f t="shared" si="6"/>
        <v>0.48979591836734698</v>
      </c>
      <c r="Q9" s="39">
        <v>56</v>
      </c>
      <c r="R9" s="40">
        <f t="shared" si="7"/>
        <v>0.81454545454545457</v>
      </c>
      <c r="S9" s="39">
        <v>41</v>
      </c>
      <c r="T9" s="40">
        <f t="shared" si="8"/>
        <v>0.45640074211502785</v>
      </c>
      <c r="U9" s="39">
        <v>51</v>
      </c>
      <c r="V9" s="40">
        <f t="shared" si="9"/>
        <v>0.74181818181818182</v>
      </c>
      <c r="W9" s="39">
        <v>39</v>
      </c>
      <c r="X9" s="40">
        <f t="shared" si="10"/>
        <v>0.43413729128014844</v>
      </c>
    </row>
    <row r="10" spans="1:24" x14ac:dyDescent="0.25">
      <c r="A10" s="2" t="s">
        <v>2</v>
      </c>
      <c r="B10" s="2" t="s">
        <v>14</v>
      </c>
      <c r="C10" s="71">
        <v>1449</v>
      </c>
      <c r="D10" s="71">
        <f t="shared" si="0"/>
        <v>1328.25</v>
      </c>
      <c r="E10" s="71">
        <v>1611</v>
      </c>
      <c r="F10" s="71">
        <f t="shared" si="1"/>
        <v>1476.75</v>
      </c>
      <c r="G10" s="39">
        <v>1273</v>
      </c>
      <c r="H10" s="40">
        <f t="shared" si="2"/>
        <v>0.95840391492565402</v>
      </c>
      <c r="I10" s="39">
        <v>1215</v>
      </c>
      <c r="J10" s="40">
        <f t="shared" si="3"/>
        <v>0.91473743647656691</v>
      </c>
      <c r="K10" s="39">
        <v>1131</v>
      </c>
      <c r="L10" s="40">
        <f t="shared" si="4"/>
        <v>0.76587100050787205</v>
      </c>
      <c r="M10" s="39">
        <v>1129</v>
      </c>
      <c r="N10" s="40">
        <f t="shared" si="5"/>
        <v>0.84999058912102388</v>
      </c>
      <c r="O10" s="39">
        <v>1139</v>
      </c>
      <c r="P10" s="40">
        <f t="shared" si="6"/>
        <v>0.771288302014559</v>
      </c>
      <c r="Q10" s="39">
        <v>1158</v>
      </c>
      <c r="R10" s="40">
        <f t="shared" si="7"/>
        <v>0.87182382834556749</v>
      </c>
      <c r="S10" s="39">
        <v>1154</v>
      </c>
      <c r="T10" s="40">
        <f t="shared" si="8"/>
        <v>0.78144574233959707</v>
      </c>
      <c r="U10" s="39">
        <v>1109</v>
      </c>
      <c r="V10" s="40">
        <f t="shared" si="9"/>
        <v>0.83493318275926975</v>
      </c>
      <c r="W10" s="39">
        <v>1066</v>
      </c>
      <c r="X10" s="40">
        <f t="shared" si="10"/>
        <v>0.72185542576604034</v>
      </c>
    </row>
    <row r="11" spans="1:24" x14ac:dyDescent="0.25">
      <c r="A11" s="2" t="s">
        <v>5</v>
      </c>
      <c r="B11" s="2" t="s">
        <v>15</v>
      </c>
      <c r="C11" s="71">
        <v>145</v>
      </c>
      <c r="D11" s="71">
        <f t="shared" si="0"/>
        <v>132.91666666666669</v>
      </c>
      <c r="E11" s="71">
        <v>164</v>
      </c>
      <c r="F11" s="71">
        <f t="shared" si="1"/>
        <v>150.33333333333331</v>
      </c>
      <c r="G11" s="39">
        <v>116</v>
      </c>
      <c r="H11" s="40">
        <f t="shared" si="2"/>
        <v>0.87272727272727257</v>
      </c>
      <c r="I11" s="39">
        <v>106</v>
      </c>
      <c r="J11" s="40">
        <f t="shared" si="3"/>
        <v>0.79749216300940429</v>
      </c>
      <c r="K11" s="39">
        <v>125</v>
      </c>
      <c r="L11" s="40">
        <f t="shared" si="4"/>
        <v>0.83148558758314861</v>
      </c>
      <c r="M11" s="39">
        <v>112</v>
      </c>
      <c r="N11" s="40">
        <f t="shared" si="5"/>
        <v>0.84263322884012526</v>
      </c>
      <c r="O11" s="39">
        <v>120</v>
      </c>
      <c r="P11" s="40">
        <f t="shared" si="6"/>
        <v>0.79822616407982272</v>
      </c>
      <c r="Q11" s="39">
        <v>113</v>
      </c>
      <c r="R11" s="40">
        <f t="shared" si="7"/>
        <v>0.85015673981191209</v>
      </c>
      <c r="S11" s="39">
        <v>125</v>
      </c>
      <c r="T11" s="40">
        <f t="shared" si="8"/>
        <v>0.83148558758314861</v>
      </c>
      <c r="U11" s="39">
        <v>117</v>
      </c>
      <c r="V11" s="40">
        <f t="shared" si="9"/>
        <v>0.8802507836990594</v>
      </c>
      <c r="W11" s="39">
        <v>120</v>
      </c>
      <c r="X11" s="40">
        <f t="shared" si="10"/>
        <v>0.79822616407982272</v>
      </c>
    </row>
    <row r="12" spans="1:24" x14ac:dyDescent="0.25">
      <c r="A12" s="2" t="s">
        <v>4</v>
      </c>
      <c r="B12" s="2" t="s">
        <v>16</v>
      </c>
      <c r="C12" s="71">
        <v>380</v>
      </c>
      <c r="D12" s="71">
        <f t="shared" si="0"/>
        <v>348.33333333333337</v>
      </c>
      <c r="E12" s="71">
        <v>412</v>
      </c>
      <c r="F12" s="71">
        <f t="shared" si="1"/>
        <v>377.66666666666669</v>
      </c>
      <c r="G12" s="39">
        <v>320</v>
      </c>
      <c r="H12" s="40">
        <f t="shared" si="2"/>
        <v>0.91866028708133962</v>
      </c>
      <c r="I12" s="39">
        <v>302</v>
      </c>
      <c r="J12" s="40">
        <f t="shared" si="3"/>
        <v>0.8669856459330143</v>
      </c>
      <c r="K12" s="39">
        <v>238</v>
      </c>
      <c r="L12" s="40">
        <f t="shared" si="4"/>
        <v>0.63018534863195053</v>
      </c>
      <c r="M12" s="39">
        <v>327</v>
      </c>
      <c r="N12" s="40">
        <f t="shared" si="5"/>
        <v>0.9387559808612439</v>
      </c>
      <c r="O12" s="39">
        <v>281</v>
      </c>
      <c r="P12" s="40">
        <f t="shared" si="6"/>
        <v>0.74404236540158863</v>
      </c>
      <c r="Q12" s="39">
        <v>319</v>
      </c>
      <c r="R12" s="40">
        <f t="shared" si="7"/>
        <v>0.91578947368421038</v>
      </c>
      <c r="S12" s="39">
        <v>290</v>
      </c>
      <c r="T12" s="40">
        <f t="shared" si="8"/>
        <v>0.76787290379523387</v>
      </c>
      <c r="U12" s="39">
        <v>317</v>
      </c>
      <c r="V12" s="40">
        <f t="shared" si="9"/>
        <v>0.91004784688995211</v>
      </c>
      <c r="W12" s="39">
        <v>299</v>
      </c>
      <c r="X12" s="40">
        <f t="shared" si="10"/>
        <v>0.791703442188879</v>
      </c>
    </row>
    <row r="13" spans="1:24" x14ac:dyDescent="0.25">
      <c r="A13" s="2" t="s">
        <v>3</v>
      </c>
      <c r="B13" s="2" t="s">
        <v>17</v>
      </c>
      <c r="C13" s="71">
        <v>633</v>
      </c>
      <c r="D13" s="71">
        <f t="shared" si="0"/>
        <v>580.25</v>
      </c>
      <c r="E13" s="71">
        <v>646</v>
      </c>
      <c r="F13" s="71">
        <f t="shared" si="1"/>
        <v>592.16666666666674</v>
      </c>
      <c r="G13" s="39">
        <v>465</v>
      </c>
      <c r="H13" s="40">
        <f t="shared" si="2"/>
        <v>0.80137871607065925</v>
      </c>
      <c r="I13" s="39">
        <v>439</v>
      </c>
      <c r="J13" s="40">
        <f t="shared" si="3"/>
        <v>0.75657044377423521</v>
      </c>
      <c r="K13" s="39">
        <v>439</v>
      </c>
      <c r="L13" s="40">
        <f t="shared" si="4"/>
        <v>0.74134534196453694</v>
      </c>
      <c r="M13" s="39">
        <v>429</v>
      </c>
      <c r="N13" s="40">
        <f t="shared" si="5"/>
        <v>0.73933649289099523</v>
      </c>
      <c r="O13" s="39">
        <v>408</v>
      </c>
      <c r="P13" s="40">
        <f t="shared" si="6"/>
        <v>0.68899521531100472</v>
      </c>
      <c r="Q13" s="39">
        <v>437</v>
      </c>
      <c r="R13" s="40">
        <f t="shared" si="7"/>
        <v>0.75312365359758726</v>
      </c>
      <c r="S13" s="39">
        <v>428</v>
      </c>
      <c r="T13" s="40">
        <f t="shared" si="8"/>
        <v>0.72276949057134809</v>
      </c>
      <c r="U13" s="39">
        <v>392</v>
      </c>
      <c r="V13" s="40">
        <f t="shared" si="9"/>
        <v>0.67557087462300736</v>
      </c>
      <c r="W13" s="39">
        <v>424</v>
      </c>
      <c r="X13" s="40">
        <f t="shared" si="10"/>
        <v>0.71601463551927935</v>
      </c>
    </row>
    <row r="14" spans="1:24" x14ac:dyDescent="0.25">
      <c r="A14" s="2" t="s">
        <v>3</v>
      </c>
      <c r="B14" s="2" t="s">
        <v>18</v>
      </c>
      <c r="C14" s="71">
        <v>166</v>
      </c>
      <c r="D14" s="71">
        <f t="shared" si="0"/>
        <v>152.16666666666669</v>
      </c>
      <c r="E14" s="71">
        <v>219</v>
      </c>
      <c r="F14" s="71">
        <f t="shared" si="1"/>
        <v>200.75</v>
      </c>
      <c r="G14" s="39">
        <v>178</v>
      </c>
      <c r="H14" s="40">
        <f t="shared" si="2"/>
        <v>1.1697699890470974</v>
      </c>
      <c r="I14" s="39">
        <v>139</v>
      </c>
      <c r="J14" s="40">
        <f t="shared" si="3"/>
        <v>0.91347207009857601</v>
      </c>
      <c r="K14" s="39">
        <v>120</v>
      </c>
      <c r="L14" s="40">
        <f t="shared" si="4"/>
        <v>0.59775840597758401</v>
      </c>
      <c r="M14" s="39">
        <v>161</v>
      </c>
      <c r="N14" s="40">
        <f t="shared" si="5"/>
        <v>1.058050383351588</v>
      </c>
      <c r="O14" s="39">
        <v>131</v>
      </c>
      <c r="P14" s="40">
        <f t="shared" si="6"/>
        <v>0.65255292652552932</v>
      </c>
      <c r="Q14" s="39">
        <v>151</v>
      </c>
      <c r="R14" s="40">
        <f t="shared" si="7"/>
        <v>0.99233296823658257</v>
      </c>
      <c r="S14" s="39">
        <v>127</v>
      </c>
      <c r="T14" s="40">
        <f t="shared" si="8"/>
        <v>0.63262764632627644</v>
      </c>
      <c r="U14" s="39">
        <v>149</v>
      </c>
      <c r="V14" s="40">
        <f t="shared" si="9"/>
        <v>0.97918948521358151</v>
      </c>
      <c r="W14" s="39">
        <v>122</v>
      </c>
      <c r="X14" s="40">
        <f t="shared" si="10"/>
        <v>0.60772104607721045</v>
      </c>
    </row>
    <row r="15" spans="1:24" x14ac:dyDescent="0.25">
      <c r="A15" s="2" t="s">
        <v>5</v>
      </c>
      <c r="B15" s="2" t="s">
        <v>19</v>
      </c>
      <c r="C15" s="71">
        <v>109</v>
      </c>
      <c r="D15" s="71">
        <f t="shared" si="0"/>
        <v>99.916666666666671</v>
      </c>
      <c r="E15" s="71">
        <v>127</v>
      </c>
      <c r="F15" s="71">
        <f t="shared" si="1"/>
        <v>116.41666666666667</v>
      </c>
      <c r="G15" s="39">
        <v>67</v>
      </c>
      <c r="H15" s="40">
        <f t="shared" si="2"/>
        <v>0.67055879899916593</v>
      </c>
      <c r="I15" s="39">
        <v>65</v>
      </c>
      <c r="J15" s="40">
        <f t="shared" si="3"/>
        <v>0.65054211843202669</v>
      </c>
      <c r="K15" s="39">
        <v>73</v>
      </c>
      <c r="L15" s="40">
        <f t="shared" si="4"/>
        <v>0.62705798138869007</v>
      </c>
      <c r="M15" s="39">
        <v>61</v>
      </c>
      <c r="N15" s="40">
        <f t="shared" si="5"/>
        <v>0.61050875729774812</v>
      </c>
      <c r="O15" s="39">
        <v>75</v>
      </c>
      <c r="P15" s="40">
        <f t="shared" si="6"/>
        <v>0.64423765211166784</v>
      </c>
      <c r="Q15" s="39">
        <v>63</v>
      </c>
      <c r="R15" s="40">
        <f t="shared" si="7"/>
        <v>0.63052543786488735</v>
      </c>
      <c r="S15" s="39">
        <v>81</v>
      </c>
      <c r="T15" s="40">
        <f t="shared" si="8"/>
        <v>0.69577666428060125</v>
      </c>
      <c r="U15" s="39">
        <v>60</v>
      </c>
      <c r="V15" s="40">
        <f t="shared" si="9"/>
        <v>0.60050041701417844</v>
      </c>
      <c r="W15" s="39">
        <v>70</v>
      </c>
      <c r="X15" s="40">
        <f t="shared" si="10"/>
        <v>0.60128847530422336</v>
      </c>
    </row>
    <row r="16" spans="1:24" x14ac:dyDescent="0.25">
      <c r="A16" s="2" t="s">
        <v>2</v>
      </c>
      <c r="B16" s="2" t="s">
        <v>20</v>
      </c>
      <c r="C16" s="71">
        <v>203</v>
      </c>
      <c r="D16" s="71">
        <f t="shared" si="0"/>
        <v>186.08333333333334</v>
      </c>
      <c r="E16" s="71">
        <v>213</v>
      </c>
      <c r="F16" s="71">
        <f t="shared" si="1"/>
        <v>195.25</v>
      </c>
      <c r="G16" s="39">
        <v>209</v>
      </c>
      <c r="H16" s="40">
        <f t="shared" si="2"/>
        <v>1.1231527093596059</v>
      </c>
      <c r="I16" s="39">
        <v>206</v>
      </c>
      <c r="J16" s="40">
        <f t="shared" si="3"/>
        <v>1.1070309001343484</v>
      </c>
      <c r="K16" s="39">
        <v>207</v>
      </c>
      <c r="L16" s="40">
        <f t="shared" si="4"/>
        <v>1.0601792573623559</v>
      </c>
      <c r="M16" s="39">
        <v>188</v>
      </c>
      <c r="N16" s="40">
        <f t="shared" si="5"/>
        <v>1.0103000447828034</v>
      </c>
      <c r="O16" s="39">
        <v>204</v>
      </c>
      <c r="P16" s="40">
        <f t="shared" si="6"/>
        <v>1.0448143405889885</v>
      </c>
      <c r="Q16" s="39">
        <v>191</v>
      </c>
      <c r="R16" s="40">
        <f t="shared" si="7"/>
        <v>1.026421854008061</v>
      </c>
      <c r="S16" s="39">
        <v>206</v>
      </c>
      <c r="T16" s="40">
        <f t="shared" si="8"/>
        <v>1.0550576184379001</v>
      </c>
      <c r="U16" s="39">
        <v>183</v>
      </c>
      <c r="V16" s="40">
        <f t="shared" si="9"/>
        <v>0.9834303627407075</v>
      </c>
      <c r="W16" s="39">
        <v>209</v>
      </c>
      <c r="X16" s="40">
        <f t="shared" si="10"/>
        <v>1.0704225352112675</v>
      </c>
    </row>
    <row r="17" spans="1:24" x14ac:dyDescent="0.25">
      <c r="A17" s="2" t="s">
        <v>5</v>
      </c>
      <c r="B17" s="2" t="s">
        <v>21</v>
      </c>
      <c r="C17" s="71">
        <v>2550</v>
      </c>
      <c r="D17" s="71">
        <f t="shared" si="0"/>
        <v>2337.5</v>
      </c>
      <c r="E17" s="71">
        <v>2762</v>
      </c>
      <c r="F17" s="71">
        <f t="shared" si="1"/>
        <v>2531.833333333333</v>
      </c>
      <c r="G17" s="39">
        <v>2052</v>
      </c>
      <c r="H17" s="40">
        <f t="shared" si="2"/>
        <v>0.87786096256684487</v>
      </c>
      <c r="I17" s="39">
        <v>1857</v>
      </c>
      <c r="J17" s="40">
        <f t="shared" si="3"/>
        <v>0.79443850267379679</v>
      </c>
      <c r="K17" s="39">
        <v>1850</v>
      </c>
      <c r="L17" s="40">
        <f t="shared" si="4"/>
        <v>0.73069580672766776</v>
      </c>
      <c r="M17" s="39">
        <v>1989</v>
      </c>
      <c r="N17" s="40">
        <f t="shared" si="5"/>
        <v>0.85090909090909095</v>
      </c>
      <c r="O17" s="39">
        <v>1875</v>
      </c>
      <c r="P17" s="40">
        <f t="shared" si="6"/>
        <v>0.74057007438614975</v>
      </c>
      <c r="Q17" s="39">
        <v>1976</v>
      </c>
      <c r="R17" s="40">
        <f t="shared" si="7"/>
        <v>0.84534759358288769</v>
      </c>
      <c r="S17" s="39">
        <v>1842</v>
      </c>
      <c r="T17" s="40">
        <f t="shared" si="8"/>
        <v>0.72753604107695358</v>
      </c>
      <c r="U17" s="39">
        <v>1777</v>
      </c>
      <c r="V17" s="40">
        <f t="shared" si="9"/>
        <v>0.76021390374331554</v>
      </c>
      <c r="W17" s="39">
        <v>1811</v>
      </c>
      <c r="X17" s="40">
        <f t="shared" si="10"/>
        <v>0.71529194918043582</v>
      </c>
    </row>
    <row r="18" spans="1:24" x14ac:dyDescent="0.25">
      <c r="A18" s="2" t="s">
        <v>2</v>
      </c>
      <c r="B18" s="2" t="s">
        <v>22</v>
      </c>
      <c r="C18" s="71">
        <v>5265</v>
      </c>
      <c r="D18" s="71">
        <f t="shared" si="0"/>
        <v>4826.25</v>
      </c>
      <c r="E18" s="71">
        <v>5769</v>
      </c>
      <c r="F18" s="71">
        <f t="shared" si="1"/>
        <v>5288.25</v>
      </c>
      <c r="G18" s="39">
        <v>4103</v>
      </c>
      <c r="H18" s="40">
        <f t="shared" si="2"/>
        <v>0.85014245014245016</v>
      </c>
      <c r="I18" s="39">
        <v>3925</v>
      </c>
      <c r="J18" s="40">
        <f t="shared" si="3"/>
        <v>0.81326081326081323</v>
      </c>
      <c r="K18" s="39">
        <v>3819</v>
      </c>
      <c r="L18" s="40">
        <f t="shared" si="4"/>
        <v>0.72216706850092183</v>
      </c>
      <c r="M18" s="39">
        <v>3787</v>
      </c>
      <c r="N18" s="40">
        <f t="shared" si="5"/>
        <v>0.78466718466718466</v>
      </c>
      <c r="O18" s="39">
        <v>3765</v>
      </c>
      <c r="P18" s="40">
        <f t="shared" si="6"/>
        <v>0.71195575095731101</v>
      </c>
      <c r="Q18" s="39">
        <v>3922</v>
      </c>
      <c r="R18" s="40">
        <f t="shared" si="7"/>
        <v>0.81263921263921268</v>
      </c>
      <c r="S18" s="39">
        <v>4004</v>
      </c>
      <c r="T18" s="40">
        <f t="shared" si="8"/>
        <v>0.75715028601144041</v>
      </c>
      <c r="U18" s="39">
        <v>3407</v>
      </c>
      <c r="V18" s="40">
        <f t="shared" si="9"/>
        <v>0.70593110593110597</v>
      </c>
      <c r="W18" s="39">
        <v>4038</v>
      </c>
      <c r="X18" s="40">
        <f t="shared" si="10"/>
        <v>0.76357963409445473</v>
      </c>
    </row>
    <row r="19" spans="1:24" x14ac:dyDescent="0.25">
      <c r="A19" s="2" t="s">
        <v>5</v>
      </c>
      <c r="B19" s="2" t="s">
        <v>23</v>
      </c>
      <c r="C19" s="71">
        <v>407</v>
      </c>
      <c r="D19" s="71">
        <f t="shared" si="0"/>
        <v>373.08333333333331</v>
      </c>
      <c r="E19" s="71">
        <v>428</v>
      </c>
      <c r="F19" s="71">
        <f t="shared" si="1"/>
        <v>392.33333333333331</v>
      </c>
      <c r="G19" s="39">
        <v>407</v>
      </c>
      <c r="H19" s="40">
        <f t="shared" si="2"/>
        <v>1.0909090909090911</v>
      </c>
      <c r="I19" s="39">
        <v>378</v>
      </c>
      <c r="J19" s="40">
        <f t="shared" si="3"/>
        <v>1.0131784677239224</v>
      </c>
      <c r="K19" s="39">
        <v>370</v>
      </c>
      <c r="L19" s="40">
        <f t="shared" si="4"/>
        <v>0.94307561597281231</v>
      </c>
      <c r="M19" s="39">
        <v>400</v>
      </c>
      <c r="N19" s="40">
        <f t="shared" si="5"/>
        <v>1.0721465266919812</v>
      </c>
      <c r="O19" s="39">
        <v>340</v>
      </c>
      <c r="P19" s="40">
        <f t="shared" si="6"/>
        <v>0.86661002548853017</v>
      </c>
      <c r="Q19" s="39">
        <v>406</v>
      </c>
      <c r="R19" s="40">
        <f t="shared" si="7"/>
        <v>1.088228724592361</v>
      </c>
      <c r="S19" s="39">
        <v>353</v>
      </c>
      <c r="T19" s="40">
        <f t="shared" si="8"/>
        <v>0.89974511469838581</v>
      </c>
      <c r="U19" s="39">
        <v>413</v>
      </c>
      <c r="V19" s="40">
        <f t="shared" si="9"/>
        <v>1.1069912888094706</v>
      </c>
      <c r="W19" s="39">
        <v>361</v>
      </c>
      <c r="X19" s="40">
        <f t="shared" si="10"/>
        <v>0.92013593882752764</v>
      </c>
    </row>
    <row r="20" spans="1:24" x14ac:dyDescent="0.25">
      <c r="A20" s="2" t="s">
        <v>4</v>
      </c>
      <c r="B20" s="2" t="s">
        <v>24</v>
      </c>
      <c r="C20" s="71">
        <v>1491</v>
      </c>
      <c r="D20" s="71">
        <f t="shared" si="0"/>
        <v>1366.75</v>
      </c>
      <c r="E20" s="71">
        <v>1427</v>
      </c>
      <c r="F20" s="71">
        <f t="shared" si="1"/>
        <v>1308.0833333333335</v>
      </c>
      <c r="G20" s="39">
        <v>1034</v>
      </c>
      <c r="H20" s="40">
        <f t="shared" si="2"/>
        <v>0.75653923541247481</v>
      </c>
      <c r="I20" s="39">
        <v>865</v>
      </c>
      <c r="J20" s="40">
        <f t="shared" si="3"/>
        <v>0.63288823852204135</v>
      </c>
      <c r="K20" s="39">
        <v>1122</v>
      </c>
      <c r="L20" s="40">
        <f t="shared" si="4"/>
        <v>0.85774351786965652</v>
      </c>
      <c r="M20" s="39">
        <v>1001</v>
      </c>
      <c r="N20" s="40">
        <f t="shared" si="5"/>
        <v>0.73239436619718312</v>
      </c>
      <c r="O20" s="39">
        <v>1048</v>
      </c>
      <c r="P20" s="40">
        <f t="shared" si="6"/>
        <v>0.80117219850926924</v>
      </c>
      <c r="Q20" s="39">
        <v>998</v>
      </c>
      <c r="R20" s="40">
        <f t="shared" si="7"/>
        <v>0.73019937808670199</v>
      </c>
      <c r="S20" s="39">
        <v>1003</v>
      </c>
      <c r="T20" s="40">
        <f t="shared" si="8"/>
        <v>0.76677072051984452</v>
      </c>
      <c r="U20" s="39">
        <v>933</v>
      </c>
      <c r="V20" s="40">
        <f t="shared" si="9"/>
        <v>0.68264130235961218</v>
      </c>
      <c r="W20" s="39">
        <v>1092</v>
      </c>
      <c r="X20" s="40">
        <f t="shared" si="10"/>
        <v>0.83480919921004004</v>
      </c>
    </row>
    <row r="21" spans="1:24" x14ac:dyDescent="0.25">
      <c r="A21" s="2" t="s">
        <v>3</v>
      </c>
      <c r="B21" s="2" t="s">
        <v>25</v>
      </c>
      <c r="C21" s="71">
        <v>390</v>
      </c>
      <c r="D21" s="71">
        <f t="shared" si="0"/>
        <v>357.5</v>
      </c>
      <c r="E21" s="71">
        <v>530</v>
      </c>
      <c r="F21" s="71">
        <f t="shared" si="1"/>
        <v>485.83333333333331</v>
      </c>
      <c r="G21" s="39">
        <v>400</v>
      </c>
      <c r="H21" s="40">
        <f t="shared" si="2"/>
        <v>1.118881118881119</v>
      </c>
      <c r="I21" s="39">
        <v>388</v>
      </c>
      <c r="J21" s="40">
        <f t="shared" si="3"/>
        <v>1.0853146853146853</v>
      </c>
      <c r="K21" s="39">
        <v>315</v>
      </c>
      <c r="L21" s="40">
        <f t="shared" si="4"/>
        <v>0.64837049742710118</v>
      </c>
      <c r="M21" s="39">
        <v>368</v>
      </c>
      <c r="N21" s="40">
        <f t="shared" si="5"/>
        <v>1.0293706293706293</v>
      </c>
      <c r="O21" s="39">
        <v>299</v>
      </c>
      <c r="P21" s="40">
        <f t="shared" si="6"/>
        <v>0.61543739279588339</v>
      </c>
      <c r="Q21" s="39">
        <v>365</v>
      </c>
      <c r="R21" s="40">
        <f t="shared" si="7"/>
        <v>1.020979020979021</v>
      </c>
      <c r="S21" s="39">
        <v>296</v>
      </c>
      <c r="T21" s="40">
        <f t="shared" si="8"/>
        <v>0.60926243567753002</v>
      </c>
      <c r="U21" s="39">
        <v>356</v>
      </c>
      <c r="V21" s="40">
        <f t="shared" si="9"/>
        <v>0.99580419580419577</v>
      </c>
      <c r="W21" s="39">
        <v>333</v>
      </c>
      <c r="X21" s="40">
        <f t="shared" si="10"/>
        <v>0.68542024013722125</v>
      </c>
    </row>
    <row r="22" spans="1:24" x14ac:dyDescent="0.25">
      <c r="A22" s="2" t="s">
        <v>2</v>
      </c>
      <c r="B22" s="2" t="s">
        <v>26</v>
      </c>
      <c r="C22" s="71">
        <v>178</v>
      </c>
      <c r="D22" s="71">
        <f t="shared" si="0"/>
        <v>163.16666666666669</v>
      </c>
      <c r="E22" s="71">
        <v>174</v>
      </c>
      <c r="F22" s="71">
        <f t="shared" si="1"/>
        <v>159.5</v>
      </c>
      <c r="G22" s="39">
        <v>109</v>
      </c>
      <c r="H22" s="40">
        <f t="shared" si="2"/>
        <v>0.66802860061287017</v>
      </c>
      <c r="I22" s="39">
        <v>88</v>
      </c>
      <c r="J22" s="40">
        <f t="shared" si="3"/>
        <v>0.5393258426966292</v>
      </c>
      <c r="K22" s="39">
        <v>133</v>
      </c>
      <c r="L22" s="40">
        <f t="shared" si="4"/>
        <v>0.83385579937304077</v>
      </c>
      <c r="M22" s="39">
        <v>98</v>
      </c>
      <c r="N22" s="40">
        <f t="shared" si="5"/>
        <v>0.60061287027579158</v>
      </c>
      <c r="O22" s="39">
        <v>134</v>
      </c>
      <c r="P22" s="40">
        <f t="shared" si="6"/>
        <v>0.84012539184952983</v>
      </c>
      <c r="Q22" s="39">
        <v>116</v>
      </c>
      <c r="R22" s="40">
        <f t="shared" si="7"/>
        <v>0.7109295199182839</v>
      </c>
      <c r="S22" s="39">
        <v>125</v>
      </c>
      <c r="T22" s="40">
        <f t="shared" si="8"/>
        <v>0.78369905956112851</v>
      </c>
      <c r="U22" s="39">
        <v>119</v>
      </c>
      <c r="V22" s="40">
        <f t="shared" si="9"/>
        <v>0.72931562819203255</v>
      </c>
      <c r="W22" s="39">
        <v>144</v>
      </c>
      <c r="X22" s="40">
        <f t="shared" si="10"/>
        <v>0.90282131661442011</v>
      </c>
    </row>
    <row r="23" spans="1:24" x14ac:dyDescent="0.25">
      <c r="A23" s="2" t="s">
        <v>5</v>
      </c>
      <c r="B23" s="2" t="s">
        <v>27</v>
      </c>
      <c r="C23" s="71">
        <v>59</v>
      </c>
      <c r="D23" s="71">
        <f t="shared" si="0"/>
        <v>54.083333333333336</v>
      </c>
      <c r="E23" s="71">
        <v>63</v>
      </c>
      <c r="F23" s="71">
        <f t="shared" si="1"/>
        <v>57.75</v>
      </c>
      <c r="G23" s="39">
        <v>56</v>
      </c>
      <c r="H23" s="40">
        <f t="shared" si="2"/>
        <v>1.0354391371340523</v>
      </c>
      <c r="I23" s="39">
        <v>55</v>
      </c>
      <c r="J23" s="40">
        <f t="shared" si="3"/>
        <v>1.0169491525423728</v>
      </c>
      <c r="K23" s="39">
        <v>49</v>
      </c>
      <c r="L23" s="40">
        <f t="shared" si="4"/>
        <v>0.84848484848484851</v>
      </c>
      <c r="M23" s="39">
        <v>59</v>
      </c>
      <c r="N23" s="40">
        <f t="shared" si="5"/>
        <v>1.0909090909090908</v>
      </c>
      <c r="O23" s="39">
        <v>47</v>
      </c>
      <c r="P23" s="40">
        <f t="shared" si="6"/>
        <v>0.81385281385281383</v>
      </c>
      <c r="Q23" s="39">
        <v>60</v>
      </c>
      <c r="R23" s="40">
        <f t="shared" si="7"/>
        <v>1.1093990755007703</v>
      </c>
      <c r="S23" s="39">
        <v>50</v>
      </c>
      <c r="T23" s="40">
        <f t="shared" si="8"/>
        <v>0.86580086580086579</v>
      </c>
      <c r="U23" s="39">
        <v>58</v>
      </c>
      <c r="V23" s="40">
        <f t="shared" si="9"/>
        <v>1.0724191063174113</v>
      </c>
      <c r="W23" s="39">
        <v>52</v>
      </c>
      <c r="X23" s="40">
        <f t="shared" si="10"/>
        <v>0.90043290043290047</v>
      </c>
    </row>
    <row r="24" spans="1:24" x14ac:dyDescent="0.25">
      <c r="A24" s="2" t="s">
        <v>2</v>
      </c>
      <c r="B24" s="2" t="s">
        <v>28</v>
      </c>
      <c r="C24" s="71">
        <v>443</v>
      </c>
      <c r="D24" s="71">
        <f t="shared" si="0"/>
        <v>406.08333333333331</v>
      </c>
      <c r="E24" s="71">
        <v>440</v>
      </c>
      <c r="F24" s="71">
        <f t="shared" si="1"/>
        <v>403.33333333333331</v>
      </c>
      <c r="G24" s="39">
        <v>392</v>
      </c>
      <c r="H24" s="40">
        <f t="shared" si="2"/>
        <v>0.96531910527395859</v>
      </c>
      <c r="I24" s="39">
        <v>359</v>
      </c>
      <c r="J24" s="40">
        <f t="shared" si="3"/>
        <v>0.88405499692181411</v>
      </c>
      <c r="K24" s="39">
        <v>422</v>
      </c>
      <c r="L24" s="40">
        <f t="shared" si="4"/>
        <v>1.0462809917355373</v>
      </c>
      <c r="M24" s="39">
        <v>351</v>
      </c>
      <c r="N24" s="40">
        <f t="shared" si="5"/>
        <v>0.86435460701826394</v>
      </c>
      <c r="O24" s="39">
        <v>430</v>
      </c>
      <c r="P24" s="40">
        <f t="shared" si="6"/>
        <v>1.0661157024793388</v>
      </c>
      <c r="Q24" s="39">
        <v>352</v>
      </c>
      <c r="R24" s="40">
        <f t="shared" si="7"/>
        <v>0.86681715575620777</v>
      </c>
      <c r="S24" s="39">
        <v>425</v>
      </c>
      <c r="T24" s="40">
        <f t="shared" si="8"/>
        <v>1.053719008264463</v>
      </c>
      <c r="U24" s="39">
        <v>346</v>
      </c>
      <c r="V24" s="40">
        <f t="shared" si="9"/>
        <v>0.85204186332854503</v>
      </c>
      <c r="W24" s="39">
        <v>417</v>
      </c>
      <c r="X24" s="40">
        <f t="shared" si="10"/>
        <v>1.0338842975206612</v>
      </c>
    </row>
    <row r="25" spans="1:24" x14ac:dyDescent="0.25">
      <c r="A25" s="2" t="s">
        <v>5</v>
      </c>
      <c r="B25" s="2" t="s">
        <v>29</v>
      </c>
      <c r="C25" s="71">
        <v>86</v>
      </c>
      <c r="D25" s="71">
        <f t="shared" si="0"/>
        <v>78.833333333333343</v>
      </c>
      <c r="E25" s="71">
        <v>102</v>
      </c>
      <c r="F25" s="71">
        <f t="shared" si="1"/>
        <v>93.5</v>
      </c>
      <c r="G25" s="39">
        <v>63</v>
      </c>
      <c r="H25" s="40">
        <f t="shared" si="2"/>
        <v>0.79915433403805491</v>
      </c>
      <c r="I25" s="39">
        <v>55</v>
      </c>
      <c r="J25" s="40">
        <f t="shared" si="3"/>
        <v>0.69767441860465107</v>
      </c>
      <c r="K25" s="39">
        <v>63</v>
      </c>
      <c r="L25" s="40">
        <f t="shared" si="4"/>
        <v>0.6737967914438503</v>
      </c>
      <c r="M25" s="39">
        <v>57</v>
      </c>
      <c r="N25" s="40">
        <f t="shared" si="5"/>
        <v>0.72304439746300198</v>
      </c>
      <c r="O25" s="39">
        <v>68</v>
      </c>
      <c r="P25" s="40">
        <f t="shared" si="6"/>
        <v>0.72727272727272729</v>
      </c>
      <c r="Q25" s="39">
        <v>64</v>
      </c>
      <c r="R25" s="40">
        <f t="shared" si="7"/>
        <v>0.81183932346723031</v>
      </c>
      <c r="S25" s="39">
        <v>68</v>
      </c>
      <c r="T25" s="40">
        <f t="shared" si="8"/>
        <v>0.72727272727272729</v>
      </c>
      <c r="U25" s="39">
        <v>54</v>
      </c>
      <c r="V25" s="40">
        <f t="shared" si="9"/>
        <v>0.68498942917547556</v>
      </c>
      <c r="W25" s="39">
        <v>69</v>
      </c>
      <c r="X25" s="40">
        <f t="shared" si="10"/>
        <v>0.73796791443850263</v>
      </c>
    </row>
    <row r="26" spans="1:24" x14ac:dyDescent="0.25">
      <c r="A26" s="2" t="s">
        <v>3</v>
      </c>
      <c r="B26" s="2" t="s">
        <v>30</v>
      </c>
      <c r="C26" s="71">
        <v>259</v>
      </c>
      <c r="D26" s="71">
        <f t="shared" si="0"/>
        <v>237.41666666666666</v>
      </c>
      <c r="E26" s="71">
        <v>321</v>
      </c>
      <c r="F26" s="71">
        <f t="shared" si="1"/>
        <v>294.25</v>
      </c>
      <c r="G26" s="39">
        <v>226</v>
      </c>
      <c r="H26" s="40">
        <f t="shared" si="2"/>
        <v>0.951912951912952</v>
      </c>
      <c r="I26" s="39">
        <v>212</v>
      </c>
      <c r="J26" s="40">
        <f t="shared" si="3"/>
        <v>0.89294489294489299</v>
      </c>
      <c r="K26" s="39">
        <v>236</v>
      </c>
      <c r="L26" s="40">
        <f t="shared" si="4"/>
        <v>0.80203908241291422</v>
      </c>
      <c r="M26" s="39">
        <v>200</v>
      </c>
      <c r="N26" s="40">
        <f t="shared" si="5"/>
        <v>0.84240084240084245</v>
      </c>
      <c r="O26" s="39">
        <v>232</v>
      </c>
      <c r="P26" s="40">
        <f t="shared" si="6"/>
        <v>0.78844519966015292</v>
      </c>
      <c r="Q26" s="39">
        <v>205</v>
      </c>
      <c r="R26" s="40">
        <f t="shared" si="7"/>
        <v>0.86346086346086348</v>
      </c>
      <c r="S26" s="39">
        <v>232</v>
      </c>
      <c r="T26" s="40">
        <f t="shared" si="8"/>
        <v>0.78844519966015292</v>
      </c>
      <c r="U26" s="39">
        <v>205</v>
      </c>
      <c r="V26" s="40">
        <f t="shared" si="9"/>
        <v>0.86346086346086348</v>
      </c>
      <c r="W26" s="39">
        <v>228</v>
      </c>
      <c r="X26" s="40">
        <f t="shared" si="10"/>
        <v>0.77485131690739162</v>
      </c>
    </row>
    <row r="27" spans="1:24" x14ac:dyDescent="0.25">
      <c r="A27" s="2" t="s">
        <v>2</v>
      </c>
      <c r="B27" s="2" t="s">
        <v>31</v>
      </c>
      <c r="C27" s="71">
        <v>271</v>
      </c>
      <c r="D27" s="71">
        <f t="shared" si="0"/>
        <v>248.41666666666666</v>
      </c>
      <c r="E27" s="71">
        <v>322</v>
      </c>
      <c r="F27" s="71">
        <f t="shared" si="1"/>
        <v>295.16666666666663</v>
      </c>
      <c r="G27" s="39">
        <v>193</v>
      </c>
      <c r="H27" s="40">
        <f t="shared" si="2"/>
        <v>0.77692049647769212</v>
      </c>
      <c r="I27" s="39">
        <v>189</v>
      </c>
      <c r="J27" s="40">
        <f t="shared" si="3"/>
        <v>0.76081851727608185</v>
      </c>
      <c r="K27" s="39">
        <v>200</v>
      </c>
      <c r="L27" s="40">
        <f t="shared" si="4"/>
        <v>0.67758328627893849</v>
      </c>
      <c r="M27" s="39">
        <v>184</v>
      </c>
      <c r="N27" s="40">
        <f t="shared" si="5"/>
        <v>0.74069104327406909</v>
      </c>
      <c r="O27" s="39">
        <v>189</v>
      </c>
      <c r="P27" s="40">
        <f t="shared" si="6"/>
        <v>0.64031620553359692</v>
      </c>
      <c r="Q27" s="39">
        <v>178</v>
      </c>
      <c r="R27" s="40">
        <f t="shared" si="7"/>
        <v>0.71653807447165385</v>
      </c>
      <c r="S27" s="39">
        <v>192</v>
      </c>
      <c r="T27" s="40">
        <f t="shared" si="8"/>
        <v>0.65047995482778098</v>
      </c>
      <c r="U27" s="39">
        <v>170</v>
      </c>
      <c r="V27" s="40">
        <f t="shared" si="9"/>
        <v>0.68433411606843342</v>
      </c>
      <c r="W27" s="39">
        <v>204</v>
      </c>
      <c r="X27" s="40">
        <f t="shared" si="10"/>
        <v>0.69113495200451736</v>
      </c>
    </row>
    <row r="28" spans="1:24" x14ac:dyDescent="0.25">
      <c r="A28" s="2" t="s">
        <v>4</v>
      </c>
      <c r="B28" s="2" t="s">
        <v>32</v>
      </c>
      <c r="C28" s="71">
        <v>128</v>
      </c>
      <c r="D28" s="71">
        <f t="shared" si="0"/>
        <v>117.33333333333333</v>
      </c>
      <c r="E28" s="71">
        <v>184</v>
      </c>
      <c r="F28" s="71">
        <f t="shared" si="1"/>
        <v>168.66666666666669</v>
      </c>
      <c r="G28" s="39">
        <v>126</v>
      </c>
      <c r="H28" s="40">
        <f t="shared" si="2"/>
        <v>1.0738636363636365</v>
      </c>
      <c r="I28" s="39">
        <v>119</v>
      </c>
      <c r="J28" s="40">
        <f t="shared" si="3"/>
        <v>1.0142045454545454</v>
      </c>
      <c r="K28" s="39">
        <v>119</v>
      </c>
      <c r="L28" s="40">
        <f t="shared" si="4"/>
        <v>0.70553359683794459</v>
      </c>
      <c r="M28" s="39">
        <v>134</v>
      </c>
      <c r="N28" s="40">
        <f t="shared" si="5"/>
        <v>1.1420454545454546</v>
      </c>
      <c r="O28" s="39">
        <v>114</v>
      </c>
      <c r="P28" s="40">
        <f t="shared" si="6"/>
        <v>0.67588932806324098</v>
      </c>
      <c r="Q28" s="39">
        <v>134</v>
      </c>
      <c r="R28" s="40">
        <f t="shared" si="7"/>
        <v>1.1420454545454546</v>
      </c>
      <c r="S28" s="39">
        <v>119</v>
      </c>
      <c r="T28" s="40">
        <f t="shared" si="8"/>
        <v>0.70553359683794459</v>
      </c>
      <c r="U28" s="39">
        <v>129</v>
      </c>
      <c r="V28" s="40">
        <f t="shared" si="9"/>
        <v>1.0994318181818181</v>
      </c>
      <c r="W28" s="39">
        <v>119</v>
      </c>
      <c r="X28" s="40">
        <f t="shared" si="10"/>
        <v>0.70553359683794459</v>
      </c>
    </row>
    <row r="29" spans="1:24" x14ac:dyDescent="0.25">
      <c r="A29" s="2" t="s">
        <v>5</v>
      </c>
      <c r="B29" s="2" t="s">
        <v>33</v>
      </c>
      <c r="C29" s="71">
        <v>429</v>
      </c>
      <c r="D29" s="71">
        <f t="shared" si="0"/>
        <v>393.25</v>
      </c>
      <c r="E29" s="71">
        <v>427</v>
      </c>
      <c r="F29" s="71">
        <f t="shared" si="1"/>
        <v>391.41666666666669</v>
      </c>
      <c r="G29" s="39">
        <v>339</v>
      </c>
      <c r="H29" s="40">
        <f t="shared" si="2"/>
        <v>0.86204704386522568</v>
      </c>
      <c r="I29" s="39">
        <v>338</v>
      </c>
      <c r="J29" s="40">
        <f t="shared" si="3"/>
        <v>0.85950413223140498</v>
      </c>
      <c r="K29" s="39">
        <v>276</v>
      </c>
      <c r="L29" s="40">
        <f t="shared" si="4"/>
        <v>0.70513093463913135</v>
      </c>
      <c r="M29" s="39">
        <v>301</v>
      </c>
      <c r="N29" s="40">
        <f t="shared" si="5"/>
        <v>0.76541640178003811</v>
      </c>
      <c r="O29" s="39">
        <v>231</v>
      </c>
      <c r="P29" s="40">
        <f t="shared" si="6"/>
        <v>0.5901639344262295</v>
      </c>
      <c r="Q29" s="39">
        <v>298</v>
      </c>
      <c r="R29" s="40">
        <f t="shared" si="7"/>
        <v>0.75778766687857602</v>
      </c>
      <c r="S29" s="39">
        <v>228</v>
      </c>
      <c r="T29" s="40">
        <f t="shared" si="8"/>
        <v>0.58249946774536931</v>
      </c>
      <c r="U29" s="39">
        <v>293</v>
      </c>
      <c r="V29" s="40">
        <f t="shared" si="9"/>
        <v>0.7450731087094723</v>
      </c>
      <c r="W29" s="39">
        <v>291</v>
      </c>
      <c r="X29" s="40">
        <f t="shared" si="10"/>
        <v>0.74345326804343193</v>
      </c>
    </row>
    <row r="30" spans="1:24" x14ac:dyDescent="0.25">
      <c r="A30" s="2" t="s">
        <v>2</v>
      </c>
      <c r="B30" s="2" t="s">
        <v>34</v>
      </c>
      <c r="C30" s="71">
        <v>1820</v>
      </c>
      <c r="D30" s="71">
        <f t="shared" si="0"/>
        <v>1668.3333333333333</v>
      </c>
      <c r="E30" s="71">
        <v>1788</v>
      </c>
      <c r="F30" s="71">
        <f t="shared" si="1"/>
        <v>1639</v>
      </c>
      <c r="G30" s="39">
        <v>1394</v>
      </c>
      <c r="H30" s="40">
        <f t="shared" si="2"/>
        <v>0.8355644355644356</v>
      </c>
      <c r="I30" s="39">
        <v>1303</v>
      </c>
      <c r="J30" s="40">
        <f t="shared" si="3"/>
        <v>0.78101898101898104</v>
      </c>
      <c r="K30" s="39">
        <v>1219</v>
      </c>
      <c r="L30" s="40">
        <f t="shared" si="4"/>
        <v>0.74374618669920678</v>
      </c>
      <c r="M30" s="39">
        <v>1247</v>
      </c>
      <c r="N30" s="40">
        <f t="shared" si="5"/>
        <v>0.74745254745254752</v>
      </c>
      <c r="O30" s="39">
        <v>1286</v>
      </c>
      <c r="P30" s="40">
        <f t="shared" si="6"/>
        <v>0.7846247712019524</v>
      </c>
      <c r="Q30" s="39">
        <v>1299</v>
      </c>
      <c r="R30" s="40">
        <f t="shared" si="7"/>
        <v>0.7786213786213787</v>
      </c>
      <c r="S30" s="39">
        <v>1357</v>
      </c>
      <c r="T30" s="40">
        <f t="shared" si="8"/>
        <v>0.82794386821232457</v>
      </c>
      <c r="U30" s="39">
        <v>1202</v>
      </c>
      <c r="V30" s="40">
        <f t="shared" si="9"/>
        <v>0.72047952047952046</v>
      </c>
      <c r="W30" s="39">
        <v>1310</v>
      </c>
      <c r="X30" s="40">
        <f t="shared" si="10"/>
        <v>0.79926784624771197</v>
      </c>
    </row>
    <row r="31" spans="1:24" x14ac:dyDescent="0.25">
      <c r="A31" s="2" t="s">
        <v>2</v>
      </c>
      <c r="B31" s="2" t="s">
        <v>35</v>
      </c>
      <c r="C31" s="71">
        <v>368</v>
      </c>
      <c r="D31" s="71">
        <f t="shared" si="0"/>
        <v>337.33333333333337</v>
      </c>
      <c r="E31" s="71">
        <v>409</v>
      </c>
      <c r="F31" s="71">
        <f t="shared" si="1"/>
        <v>374.91666666666669</v>
      </c>
      <c r="G31" s="39">
        <v>350</v>
      </c>
      <c r="H31" s="40">
        <f t="shared" si="2"/>
        <v>1.0375494071146243</v>
      </c>
      <c r="I31" s="39">
        <v>302</v>
      </c>
      <c r="J31" s="40">
        <f t="shared" si="3"/>
        <v>0.89525691699604737</v>
      </c>
      <c r="K31" s="39">
        <v>314</v>
      </c>
      <c r="L31" s="40">
        <f t="shared" si="4"/>
        <v>0.8375194487663925</v>
      </c>
      <c r="M31" s="39">
        <v>342</v>
      </c>
      <c r="N31" s="40">
        <f t="shared" si="5"/>
        <v>1.0138339920948616</v>
      </c>
      <c r="O31" s="39">
        <v>271</v>
      </c>
      <c r="P31" s="40">
        <f t="shared" si="6"/>
        <v>0.72282729495443432</v>
      </c>
      <c r="Q31" s="39">
        <v>346</v>
      </c>
      <c r="R31" s="40">
        <f t="shared" si="7"/>
        <v>1.0256916996047429</v>
      </c>
      <c r="S31" s="39">
        <v>260</v>
      </c>
      <c r="T31" s="40">
        <f t="shared" si="8"/>
        <v>0.6934874416537008</v>
      </c>
      <c r="U31" s="39">
        <v>355</v>
      </c>
      <c r="V31" s="40">
        <f t="shared" si="9"/>
        <v>1.0523715415019761</v>
      </c>
      <c r="W31" s="39">
        <v>302</v>
      </c>
      <c r="X31" s="40">
        <f t="shared" si="10"/>
        <v>0.8055123360746832</v>
      </c>
    </row>
    <row r="32" spans="1:24" x14ac:dyDescent="0.25">
      <c r="A32" s="2" t="s">
        <v>2</v>
      </c>
      <c r="B32" s="2" t="s">
        <v>36</v>
      </c>
      <c r="C32" s="71">
        <v>147</v>
      </c>
      <c r="D32" s="71">
        <f t="shared" si="0"/>
        <v>134.75</v>
      </c>
      <c r="E32" s="71">
        <v>161</v>
      </c>
      <c r="F32" s="71">
        <f t="shared" si="1"/>
        <v>147.58333333333331</v>
      </c>
      <c r="G32" s="39">
        <v>120</v>
      </c>
      <c r="H32" s="40">
        <f t="shared" si="2"/>
        <v>0.89053803339517623</v>
      </c>
      <c r="I32" s="39">
        <v>119</v>
      </c>
      <c r="J32" s="40">
        <f t="shared" si="3"/>
        <v>0.88311688311688308</v>
      </c>
      <c r="K32" s="39">
        <v>133</v>
      </c>
      <c r="L32" s="40">
        <f t="shared" si="4"/>
        <v>0.90118577075098827</v>
      </c>
      <c r="M32" s="39">
        <v>122</v>
      </c>
      <c r="N32" s="40">
        <f t="shared" si="5"/>
        <v>0.90538033395176254</v>
      </c>
      <c r="O32" s="39">
        <v>129</v>
      </c>
      <c r="P32" s="40">
        <f t="shared" si="6"/>
        <v>0.87408243929983076</v>
      </c>
      <c r="Q32" s="39">
        <v>125</v>
      </c>
      <c r="R32" s="40">
        <f t="shared" si="7"/>
        <v>0.92764378478664189</v>
      </c>
      <c r="S32" s="39">
        <v>132</v>
      </c>
      <c r="T32" s="40">
        <f t="shared" si="8"/>
        <v>0.89440993788819889</v>
      </c>
      <c r="U32" s="39">
        <v>127</v>
      </c>
      <c r="V32" s="40">
        <f t="shared" si="9"/>
        <v>0.9424860853432282</v>
      </c>
      <c r="W32" s="39">
        <v>139</v>
      </c>
      <c r="X32" s="40">
        <f t="shared" si="10"/>
        <v>0.94184076792772453</v>
      </c>
    </row>
    <row r="33" spans="1:24" x14ac:dyDescent="0.25">
      <c r="A33" s="2" t="s">
        <v>5</v>
      </c>
      <c r="B33" s="2" t="s">
        <v>37</v>
      </c>
      <c r="C33" s="71">
        <v>130</v>
      </c>
      <c r="D33" s="71">
        <f t="shared" si="0"/>
        <v>119.16666666666667</v>
      </c>
      <c r="E33" s="71">
        <v>150</v>
      </c>
      <c r="F33" s="71">
        <f t="shared" si="1"/>
        <v>137.5</v>
      </c>
      <c r="G33" s="39">
        <v>103</v>
      </c>
      <c r="H33" s="40">
        <f t="shared" si="2"/>
        <v>0.86433566433566433</v>
      </c>
      <c r="I33" s="39">
        <v>91</v>
      </c>
      <c r="J33" s="40">
        <f t="shared" si="3"/>
        <v>0.76363636363636356</v>
      </c>
      <c r="K33" s="39">
        <v>121</v>
      </c>
      <c r="L33" s="40">
        <f t="shared" si="4"/>
        <v>0.88</v>
      </c>
      <c r="M33" s="39">
        <v>97</v>
      </c>
      <c r="N33" s="40">
        <f t="shared" si="5"/>
        <v>0.813986013986014</v>
      </c>
      <c r="O33" s="39">
        <v>120</v>
      </c>
      <c r="P33" s="40">
        <f t="shared" si="6"/>
        <v>0.87272727272727268</v>
      </c>
      <c r="Q33" s="39">
        <v>105</v>
      </c>
      <c r="R33" s="40">
        <f t="shared" si="7"/>
        <v>0.88111888111888104</v>
      </c>
      <c r="S33" s="39">
        <v>110</v>
      </c>
      <c r="T33" s="40">
        <f t="shared" si="8"/>
        <v>0.8</v>
      </c>
      <c r="U33" s="39">
        <v>92</v>
      </c>
      <c r="V33" s="40">
        <f t="shared" si="9"/>
        <v>0.77202797202797202</v>
      </c>
      <c r="W33" s="39">
        <v>132</v>
      </c>
      <c r="X33" s="40">
        <f t="shared" si="10"/>
        <v>0.96</v>
      </c>
    </row>
    <row r="34" spans="1:24" x14ac:dyDescent="0.25">
      <c r="A34" s="2" t="s">
        <v>5</v>
      </c>
      <c r="B34" s="2" t="s">
        <v>38</v>
      </c>
      <c r="C34" s="71">
        <v>118</v>
      </c>
      <c r="D34" s="71">
        <f t="shared" si="0"/>
        <v>108.16666666666667</v>
      </c>
      <c r="E34" s="71">
        <v>150</v>
      </c>
      <c r="F34" s="71">
        <f t="shared" si="1"/>
        <v>137.5</v>
      </c>
      <c r="G34" s="39">
        <v>105</v>
      </c>
      <c r="H34" s="40">
        <f t="shared" si="2"/>
        <v>0.97072419106317409</v>
      </c>
      <c r="I34" s="39">
        <v>106</v>
      </c>
      <c r="J34" s="40">
        <f t="shared" si="3"/>
        <v>0.97996918335901384</v>
      </c>
      <c r="K34" s="39">
        <v>105</v>
      </c>
      <c r="L34" s="40">
        <f t="shared" si="4"/>
        <v>0.76363636363636367</v>
      </c>
      <c r="M34" s="39">
        <v>118</v>
      </c>
      <c r="N34" s="40">
        <f t="shared" si="5"/>
        <v>1.0909090909090908</v>
      </c>
      <c r="O34" s="39">
        <v>102</v>
      </c>
      <c r="P34" s="40">
        <f t="shared" si="6"/>
        <v>0.74181818181818182</v>
      </c>
      <c r="Q34" s="39">
        <v>116</v>
      </c>
      <c r="R34" s="40">
        <f t="shared" si="7"/>
        <v>1.0724191063174113</v>
      </c>
      <c r="S34" s="39">
        <v>101</v>
      </c>
      <c r="T34" s="40">
        <f t="shared" si="8"/>
        <v>0.7345454545454545</v>
      </c>
      <c r="U34" s="39">
        <v>128</v>
      </c>
      <c r="V34" s="40">
        <f t="shared" si="9"/>
        <v>1.1833590138674883</v>
      </c>
      <c r="W34" s="39">
        <v>100</v>
      </c>
      <c r="X34" s="40">
        <f t="shared" si="10"/>
        <v>0.72727272727272729</v>
      </c>
    </row>
    <row r="35" spans="1:24" x14ac:dyDescent="0.25">
      <c r="A35" s="2" t="s">
        <v>5</v>
      </c>
      <c r="B35" s="2" t="s">
        <v>39</v>
      </c>
      <c r="C35" s="71">
        <v>179</v>
      </c>
      <c r="D35" s="71">
        <f t="shared" si="0"/>
        <v>164.08333333333331</v>
      </c>
      <c r="E35" s="71">
        <v>210</v>
      </c>
      <c r="F35" s="71">
        <f t="shared" si="1"/>
        <v>192.5</v>
      </c>
      <c r="G35" s="39">
        <v>158</v>
      </c>
      <c r="H35" s="40">
        <f t="shared" si="2"/>
        <v>0.96292534281361108</v>
      </c>
      <c r="I35" s="39">
        <v>140</v>
      </c>
      <c r="J35" s="40">
        <f t="shared" si="3"/>
        <v>0.85322498730319973</v>
      </c>
      <c r="K35" s="39">
        <v>194</v>
      </c>
      <c r="L35" s="40">
        <f t="shared" si="4"/>
        <v>1.0077922077922077</v>
      </c>
      <c r="M35" s="39">
        <v>168</v>
      </c>
      <c r="N35" s="40">
        <f t="shared" si="5"/>
        <v>1.0238699847638397</v>
      </c>
      <c r="O35" s="39">
        <v>166</v>
      </c>
      <c r="P35" s="40">
        <f t="shared" si="6"/>
        <v>0.86233766233766229</v>
      </c>
      <c r="Q35" s="39">
        <v>180</v>
      </c>
      <c r="R35" s="40">
        <f t="shared" si="7"/>
        <v>1.097003555104114</v>
      </c>
      <c r="S35" s="39">
        <v>176</v>
      </c>
      <c r="T35" s="40">
        <f t="shared" si="8"/>
        <v>0.91428571428571426</v>
      </c>
      <c r="U35" s="39">
        <v>182</v>
      </c>
      <c r="V35" s="40">
        <f t="shared" si="9"/>
        <v>1.1091924834941596</v>
      </c>
      <c r="W35" s="39">
        <v>183</v>
      </c>
      <c r="X35" s="40">
        <f t="shared" si="10"/>
        <v>0.95064935064935063</v>
      </c>
    </row>
    <row r="36" spans="1:24" x14ac:dyDescent="0.25">
      <c r="A36" s="2" t="s">
        <v>2</v>
      </c>
      <c r="B36" s="2" t="s">
        <v>40</v>
      </c>
      <c r="C36" s="71">
        <v>142</v>
      </c>
      <c r="D36" s="71">
        <f t="shared" si="0"/>
        <v>130.16666666666669</v>
      </c>
      <c r="E36" s="71">
        <v>149</v>
      </c>
      <c r="F36" s="71">
        <f t="shared" si="1"/>
        <v>136.58333333333331</v>
      </c>
      <c r="G36" s="39">
        <v>115</v>
      </c>
      <c r="H36" s="40">
        <f t="shared" si="2"/>
        <v>0.8834827144686298</v>
      </c>
      <c r="I36" s="39">
        <v>113</v>
      </c>
      <c r="J36" s="40">
        <f t="shared" si="3"/>
        <v>0.86811779769526232</v>
      </c>
      <c r="K36" s="39">
        <v>125</v>
      </c>
      <c r="L36" s="40">
        <f t="shared" si="4"/>
        <v>0.91519219035997568</v>
      </c>
      <c r="M36" s="39">
        <v>118</v>
      </c>
      <c r="N36" s="40">
        <f t="shared" si="5"/>
        <v>0.90653008962868109</v>
      </c>
      <c r="O36" s="39">
        <v>125</v>
      </c>
      <c r="P36" s="40">
        <f t="shared" si="6"/>
        <v>0.91519219035997568</v>
      </c>
      <c r="Q36" s="39">
        <v>118</v>
      </c>
      <c r="R36" s="40">
        <f t="shared" si="7"/>
        <v>0.90653008962868109</v>
      </c>
      <c r="S36" s="39">
        <v>122</v>
      </c>
      <c r="T36" s="40">
        <f t="shared" si="8"/>
        <v>0.89322757779133632</v>
      </c>
      <c r="U36" s="39">
        <v>112</v>
      </c>
      <c r="V36" s="40">
        <f t="shared" si="9"/>
        <v>0.86043533930857863</v>
      </c>
      <c r="W36" s="39">
        <v>127</v>
      </c>
      <c r="X36" s="40">
        <f t="shared" si="10"/>
        <v>0.92983526540573536</v>
      </c>
    </row>
    <row r="37" spans="1:24" x14ac:dyDescent="0.25">
      <c r="A37" s="2" t="s">
        <v>5</v>
      </c>
      <c r="B37" s="2" t="s">
        <v>41</v>
      </c>
      <c r="C37" s="71">
        <v>556</v>
      </c>
      <c r="D37" s="71">
        <f t="shared" si="0"/>
        <v>509.66666666666669</v>
      </c>
      <c r="E37" s="71">
        <v>539</v>
      </c>
      <c r="F37" s="71">
        <f t="shared" si="1"/>
        <v>494.08333333333331</v>
      </c>
      <c r="G37" s="39">
        <v>451</v>
      </c>
      <c r="H37" s="40">
        <f t="shared" si="2"/>
        <v>0.88489208633093519</v>
      </c>
      <c r="I37" s="39">
        <v>430</v>
      </c>
      <c r="J37" s="40">
        <f t="shared" si="3"/>
        <v>0.84368868541530406</v>
      </c>
      <c r="K37" s="39">
        <v>329</v>
      </c>
      <c r="L37" s="40">
        <f t="shared" si="4"/>
        <v>0.66587957497048411</v>
      </c>
      <c r="M37" s="39">
        <v>409</v>
      </c>
      <c r="N37" s="40">
        <f t="shared" si="5"/>
        <v>0.80248528449967294</v>
      </c>
      <c r="O37" s="39">
        <v>424</v>
      </c>
      <c r="P37" s="40">
        <f t="shared" si="6"/>
        <v>0.85815483218080624</v>
      </c>
      <c r="Q37" s="39">
        <v>385</v>
      </c>
      <c r="R37" s="40">
        <f t="shared" si="7"/>
        <v>0.75539568345323738</v>
      </c>
      <c r="S37" s="39">
        <v>414</v>
      </c>
      <c r="T37" s="40">
        <f t="shared" si="8"/>
        <v>0.83791533142182495</v>
      </c>
      <c r="U37" s="39">
        <v>356</v>
      </c>
      <c r="V37" s="40">
        <f t="shared" si="9"/>
        <v>0.69849574885546106</v>
      </c>
      <c r="W37" s="39">
        <v>396</v>
      </c>
      <c r="X37" s="40">
        <f t="shared" si="10"/>
        <v>0.80148423005565861</v>
      </c>
    </row>
    <row r="38" spans="1:24" x14ac:dyDescent="0.25">
      <c r="A38" s="2" t="s">
        <v>2</v>
      </c>
      <c r="B38" s="2" t="s">
        <v>42</v>
      </c>
      <c r="C38" s="71">
        <v>104</v>
      </c>
      <c r="D38" s="71">
        <f t="shared" si="0"/>
        <v>95.333333333333329</v>
      </c>
      <c r="E38" s="71">
        <v>106</v>
      </c>
      <c r="F38" s="71">
        <f t="shared" si="1"/>
        <v>97.166666666666671</v>
      </c>
      <c r="G38" s="39">
        <v>110</v>
      </c>
      <c r="H38" s="40">
        <f t="shared" si="2"/>
        <v>1.153846153846154</v>
      </c>
      <c r="I38" s="39">
        <v>108</v>
      </c>
      <c r="J38" s="40">
        <f t="shared" si="3"/>
        <v>1.1328671328671329</v>
      </c>
      <c r="K38" s="39">
        <v>105</v>
      </c>
      <c r="L38" s="40">
        <f t="shared" si="4"/>
        <v>1.0806174957118353</v>
      </c>
      <c r="M38" s="39">
        <v>100</v>
      </c>
      <c r="N38" s="40">
        <f t="shared" si="5"/>
        <v>1.048951048951049</v>
      </c>
      <c r="O38" s="39">
        <v>105</v>
      </c>
      <c r="P38" s="40">
        <f t="shared" si="6"/>
        <v>1.0806174957118353</v>
      </c>
      <c r="Q38" s="39">
        <v>96</v>
      </c>
      <c r="R38" s="40">
        <f t="shared" si="7"/>
        <v>1.0069930069930071</v>
      </c>
      <c r="S38" s="39">
        <v>101</v>
      </c>
      <c r="T38" s="40">
        <f t="shared" si="8"/>
        <v>1.0394511149228129</v>
      </c>
      <c r="U38" s="39">
        <v>106</v>
      </c>
      <c r="V38" s="40">
        <f t="shared" si="9"/>
        <v>1.1118881118881119</v>
      </c>
      <c r="W38" s="39">
        <v>102</v>
      </c>
      <c r="X38" s="40">
        <f t="shared" si="10"/>
        <v>1.0497427101200685</v>
      </c>
    </row>
    <row r="39" spans="1:24" x14ac:dyDescent="0.25">
      <c r="A39" s="2" t="s">
        <v>5</v>
      </c>
      <c r="B39" s="2" t="s">
        <v>43</v>
      </c>
      <c r="C39" s="71">
        <v>446</v>
      </c>
      <c r="D39" s="71">
        <f t="shared" si="0"/>
        <v>408.83333333333331</v>
      </c>
      <c r="E39" s="71">
        <v>448</v>
      </c>
      <c r="F39" s="71">
        <f t="shared" si="1"/>
        <v>410.66666666666669</v>
      </c>
      <c r="G39" s="39">
        <v>319</v>
      </c>
      <c r="H39" s="40">
        <f t="shared" si="2"/>
        <v>0.78026905829596416</v>
      </c>
      <c r="I39" s="39">
        <v>305</v>
      </c>
      <c r="J39" s="40">
        <f t="shared" si="3"/>
        <v>0.74602527517325723</v>
      </c>
      <c r="K39" s="39">
        <v>343</v>
      </c>
      <c r="L39" s="40">
        <f t="shared" si="4"/>
        <v>0.83522727272727271</v>
      </c>
      <c r="M39" s="39">
        <v>316</v>
      </c>
      <c r="N39" s="40">
        <f t="shared" si="5"/>
        <v>0.77293110476966986</v>
      </c>
      <c r="O39" s="39">
        <v>329</v>
      </c>
      <c r="P39" s="40">
        <f t="shared" si="6"/>
        <v>0.80113636363636365</v>
      </c>
      <c r="Q39" s="39">
        <v>318</v>
      </c>
      <c r="R39" s="40">
        <f t="shared" si="7"/>
        <v>0.77782307378719939</v>
      </c>
      <c r="S39" s="39">
        <v>342</v>
      </c>
      <c r="T39" s="40">
        <f t="shared" si="8"/>
        <v>0.83279220779220775</v>
      </c>
      <c r="U39" s="39">
        <v>310</v>
      </c>
      <c r="V39" s="40">
        <f t="shared" si="9"/>
        <v>0.75825519771708116</v>
      </c>
      <c r="W39" s="39">
        <v>335</v>
      </c>
      <c r="X39" s="40">
        <f t="shared" si="10"/>
        <v>0.81574675324675316</v>
      </c>
    </row>
    <row r="40" spans="1:24" x14ac:dyDescent="0.25">
      <c r="A40" s="2" t="s">
        <v>3</v>
      </c>
      <c r="B40" s="2" t="s">
        <v>44</v>
      </c>
      <c r="C40" s="71">
        <v>455</v>
      </c>
      <c r="D40" s="71">
        <f t="shared" si="0"/>
        <v>417.08333333333331</v>
      </c>
      <c r="E40" s="71">
        <v>539</v>
      </c>
      <c r="F40" s="71">
        <f t="shared" si="1"/>
        <v>494.08333333333331</v>
      </c>
      <c r="G40" s="39">
        <v>445</v>
      </c>
      <c r="H40" s="40">
        <f t="shared" si="2"/>
        <v>1.066933066933067</v>
      </c>
      <c r="I40" s="39">
        <v>376</v>
      </c>
      <c r="J40" s="40">
        <f t="shared" si="3"/>
        <v>0.90149850149850153</v>
      </c>
      <c r="K40" s="39">
        <v>420</v>
      </c>
      <c r="L40" s="40">
        <f t="shared" si="4"/>
        <v>0.85005903187721377</v>
      </c>
      <c r="M40" s="39">
        <v>408</v>
      </c>
      <c r="N40" s="40">
        <f t="shared" si="5"/>
        <v>0.97822177822177825</v>
      </c>
      <c r="O40" s="39">
        <v>416</v>
      </c>
      <c r="P40" s="40">
        <f t="shared" si="6"/>
        <v>0.84196323157362118</v>
      </c>
      <c r="Q40" s="39">
        <v>384</v>
      </c>
      <c r="R40" s="40">
        <f t="shared" si="7"/>
        <v>0.92067932067932068</v>
      </c>
      <c r="S40" s="39">
        <v>376</v>
      </c>
      <c r="T40" s="40">
        <f t="shared" si="8"/>
        <v>0.76100522853769614</v>
      </c>
      <c r="U40" s="39">
        <v>377</v>
      </c>
      <c r="V40" s="40">
        <f t="shared" si="9"/>
        <v>0.90389610389610398</v>
      </c>
      <c r="W40" s="39">
        <v>401</v>
      </c>
      <c r="X40" s="40">
        <f t="shared" si="10"/>
        <v>0.81160398043514925</v>
      </c>
    </row>
    <row r="41" spans="1:24" x14ac:dyDescent="0.25">
      <c r="A41" s="2" t="s">
        <v>5</v>
      </c>
      <c r="B41" s="2" t="s">
        <v>45</v>
      </c>
      <c r="C41" s="71">
        <v>150</v>
      </c>
      <c r="D41" s="71">
        <f t="shared" si="0"/>
        <v>137.5</v>
      </c>
      <c r="E41" s="71">
        <v>150</v>
      </c>
      <c r="F41" s="71">
        <f t="shared" si="1"/>
        <v>137.5</v>
      </c>
      <c r="G41" s="39">
        <v>123</v>
      </c>
      <c r="H41" s="40">
        <f t="shared" si="2"/>
        <v>0.89454545454545453</v>
      </c>
      <c r="I41" s="39">
        <v>122</v>
      </c>
      <c r="J41" s="40">
        <f t="shared" si="3"/>
        <v>0.88727272727272732</v>
      </c>
      <c r="K41" s="39">
        <v>132</v>
      </c>
      <c r="L41" s="40">
        <f t="shared" si="4"/>
        <v>0.96</v>
      </c>
      <c r="M41" s="39">
        <v>130</v>
      </c>
      <c r="N41" s="40">
        <f t="shared" si="5"/>
        <v>0.94545454545454544</v>
      </c>
      <c r="O41" s="39">
        <v>134</v>
      </c>
      <c r="P41" s="40">
        <f t="shared" si="6"/>
        <v>0.97454545454545449</v>
      </c>
      <c r="Q41" s="39">
        <v>132</v>
      </c>
      <c r="R41" s="40">
        <f t="shared" si="7"/>
        <v>0.96</v>
      </c>
      <c r="S41" s="39">
        <v>134</v>
      </c>
      <c r="T41" s="40">
        <f t="shared" si="8"/>
        <v>0.97454545454545449</v>
      </c>
      <c r="U41" s="39">
        <v>129</v>
      </c>
      <c r="V41" s="40">
        <f t="shared" si="9"/>
        <v>0.93818181818181823</v>
      </c>
      <c r="W41" s="39">
        <v>126</v>
      </c>
      <c r="X41" s="40">
        <f t="shared" si="10"/>
        <v>0.91636363636363638</v>
      </c>
    </row>
    <row r="42" spans="1:24" x14ac:dyDescent="0.25">
      <c r="A42" s="2" t="s">
        <v>2</v>
      </c>
      <c r="B42" s="2" t="s">
        <v>46</v>
      </c>
      <c r="C42" s="71">
        <v>160</v>
      </c>
      <c r="D42" s="71">
        <f t="shared" si="0"/>
        <v>146.66666666666669</v>
      </c>
      <c r="E42" s="71">
        <v>191</v>
      </c>
      <c r="F42" s="71">
        <f t="shared" si="1"/>
        <v>175.08333333333331</v>
      </c>
      <c r="G42" s="39">
        <v>139</v>
      </c>
      <c r="H42" s="40">
        <f t="shared" si="2"/>
        <v>0.94772727272727264</v>
      </c>
      <c r="I42" s="39">
        <v>131</v>
      </c>
      <c r="J42" s="40">
        <f t="shared" si="3"/>
        <v>0.89318181818181808</v>
      </c>
      <c r="K42" s="39">
        <v>133</v>
      </c>
      <c r="L42" s="40">
        <f t="shared" si="4"/>
        <v>0.75963826749167074</v>
      </c>
      <c r="M42" s="39">
        <v>138</v>
      </c>
      <c r="N42" s="40">
        <f t="shared" si="5"/>
        <v>0.94090909090909081</v>
      </c>
      <c r="O42" s="39">
        <v>138</v>
      </c>
      <c r="P42" s="40">
        <f t="shared" si="6"/>
        <v>0.78819609709662075</v>
      </c>
      <c r="Q42" s="39">
        <v>134</v>
      </c>
      <c r="R42" s="40">
        <f t="shared" si="7"/>
        <v>0.91363636363636347</v>
      </c>
      <c r="S42" s="39">
        <v>134</v>
      </c>
      <c r="T42" s="40">
        <f t="shared" si="8"/>
        <v>0.76534983341266072</v>
      </c>
      <c r="U42" s="39">
        <v>119</v>
      </c>
      <c r="V42" s="40">
        <f t="shared" si="9"/>
        <v>0.81136363636363629</v>
      </c>
      <c r="W42" s="39">
        <v>136</v>
      </c>
      <c r="X42" s="40">
        <f t="shared" si="10"/>
        <v>0.77677296525464068</v>
      </c>
    </row>
    <row r="43" spans="1:24" x14ac:dyDescent="0.25">
      <c r="A43" s="2" t="s">
        <v>2</v>
      </c>
      <c r="B43" s="2" t="s">
        <v>47</v>
      </c>
      <c r="C43" s="71">
        <v>96</v>
      </c>
      <c r="D43" s="71">
        <f t="shared" si="0"/>
        <v>88</v>
      </c>
      <c r="E43" s="71">
        <v>112</v>
      </c>
      <c r="F43" s="71">
        <f t="shared" si="1"/>
        <v>102.66666666666667</v>
      </c>
      <c r="G43" s="39">
        <v>84</v>
      </c>
      <c r="H43" s="40">
        <f t="shared" si="2"/>
        <v>0.95454545454545459</v>
      </c>
      <c r="I43" s="39">
        <v>81</v>
      </c>
      <c r="J43" s="40">
        <f t="shared" si="3"/>
        <v>0.92045454545454541</v>
      </c>
      <c r="K43" s="39">
        <v>104</v>
      </c>
      <c r="L43" s="40">
        <f t="shared" si="4"/>
        <v>1.0129870129870129</v>
      </c>
      <c r="M43" s="39">
        <v>87</v>
      </c>
      <c r="N43" s="40">
        <f t="shared" si="5"/>
        <v>0.98863636363636365</v>
      </c>
      <c r="O43" s="39">
        <v>103</v>
      </c>
      <c r="P43" s="40">
        <f t="shared" si="6"/>
        <v>1.0032467532467533</v>
      </c>
      <c r="Q43" s="39">
        <v>87</v>
      </c>
      <c r="R43" s="40">
        <f t="shared" si="7"/>
        <v>0.98863636363636365</v>
      </c>
      <c r="S43" s="39">
        <v>101</v>
      </c>
      <c r="T43" s="40">
        <f t="shared" si="8"/>
        <v>0.98376623376623373</v>
      </c>
      <c r="U43" s="39">
        <v>86</v>
      </c>
      <c r="V43" s="40">
        <f t="shared" si="9"/>
        <v>0.97727272727272729</v>
      </c>
      <c r="W43" s="39">
        <v>102</v>
      </c>
      <c r="X43" s="40">
        <f t="shared" si="10"/>
        <v>0.99350649350649345</v>
      </c>
    </row>
    <row r="44" spans="1:24" x14ac:dyDescent="0.25">
      <c r="A44" s="2" t="s">
        <v>4</v>
      </c>
      <c r="B44" s="2" t="s">
        <v>48</v>
      </c>
      <c r="C44" s="71">
        <v>2612</v>
      </c>
      <c r="D44" s="71">
        <f t="shared" si="0"/>
        <v>2394.333333333333</v>
      </c>
      <c r="E44" s="71">
        <v>2837</v>
      </c>
      <c r="F44" s="71">
        <f t="shared" si="1"/>
        <v>2600.583333333333</v>
      </c>
      <c r="G44" s="39">
        <v>2005</v>
      </c>
      <c r="H44" s="40">
        <f t="shared" si="2"/>
        <v>0.83739384658220806</v>
      </c>
      <c r="I44" s="39">
        <v>1888</v>
      </c>
      <c r="J44" s="40">
        <f t="shared" si="3"/>
        <v>0.78852846999860793</v>
      </c>
      <c r="K44" s="39">
        <v>1884</v>
      </c>
      <c r="L44" s="40">
        <f t="shared" si="4"/>
        <v>0.72445284711763391</v>
      </c>
      <c r="M44" s="39">
        <v>1920</v>
      </c>
      <c r="N44" s="40">
        <f t="shared" si="5"/>
        <v>0.80189335932061823</v>
      </c>
      <c r="O44" s="39">
        <v>1900</v>
      </c>
      <c r="P44" s="40">
        <f t="shared" si="6"/>
        <v>0.73060531291056507</v>
      </c>
      <c r="Q44" s="39">
        <v>1859</v>
      </c>
      <c r="R44" s="40">
        <f t="shared" si="7"/>
        <v>0.77641653905053609</v>
      </c>
      <c r="S44" s="39">
        <v>1786</v>
      </c>
      <c r="T44" s="40">
        <f t="shared" si="8"/>
        <v>0.68676899413593107</v>
      </c>
      <c r="U44" s="39">
        <v>1837</v>
      </c>
      <c r="V44" s="40">
        <f t="shared" si="9"/>
        <v>0.76722817764165396</v>
      </c>
      <c r="W44" s="39">
        <v>1770</v>
      </c>
      <c r="X44" s="40">
        <f t="shared" si="10"/>
        <v>0.68061652834300002</v>
      </c>
    </row>
    <row r="45" spans="1:24" x14ac:dyDescent="0.25">
      <c r="A45" s="2" t="s">
        <v>4</v>
      </c>
      <c r="B45" s="2" t="s">
        <v>49</v>
      </c>
      <c r="C45" s="71">
        <v>174</v>
      </c>
      <c r="D45" s="71">
        <f t="shared" si="0"/>
        <v>159.5</v>
      </c>
      <c r="E45" s="71">
        <v>227</v>
      </c>
      <c r="F45" s="71">
        <f t="shared" si="1"/>
        <v>208.08333333333334</v>
      </c>
      <c r="G45" s="39">
        <v>121</v>
      </c>
      <c r="H45" s="40">
        <f t="shared" si="2"/>
        <v>0.75862068965517238</v>
      </c>
      <c r="I45" s="39">
        <v>117</v>
      </c>
      <c r="J45" s="40">
        <f t="shared" si="3"/>
        <v>0.73354231974921635</v>
      </c>
      <c r="K45" s="39">
        <v>128</v>
      </c>
      <c r="L45" s="40">
        <f t="shared" si="4"/>
        <v>0.61513816579895875</v>
      </c>
      <c r="M45" s="39">
        <v>120</v>
      </c>
      <c r="N45" s="40">
        <f t="shared" si="5"/>
        <v>0.75235109717868343</v>
      </c>
      <c r="O45" s="39">
        <v>130</v>
      </c>
      <c r="P45" s="40">
        <f t="shared" si="6"/>
        <v>0.6247496996395675</v>
      </c>
      <c r="Q45" s="39">
        <v>115</v>
      </c>
      <c r="R45" s="40">
        <f t="shared" si="7"/>
        <v>0.72100313479623823</v>
      </c>
      <c r="S45" s="39">
        <v>132</v>
      </c>
      <c r="T45" s="40">
        <f t="shared" si="8"/>
        <v>0.63436123348017615</v>
      </c>
      <c r="U45" s="39">
        <v>115</v>
      </c>
      <c r="V45" s="40">
        <f t="shared" si="9"/>
        <v>0.72100313479623823</v>
      </c>
      <c r="W45" s="39">
        <v>104</v>
      </c>
      <c r="X45" s="40">
        <f t="shared" si="10"/>
        <v>0.49979975971165397</v>
      </c>
    </row>
    <row r="46" spans="1:24" x14ac:dyDescent="0.25">
      <c r="A46" s="2" t="s">
        <v>5</v>
      </c>
      <c r="B46" s="2" t="s">
        <v>50</v>
      </c>
      <c r="C46" s="71">
        <v>539</v>
      </c>
      <c r="D46" s="71">
        <f t="shared" si="0"/>
        <v>494.08333333333331</v>
      </c>
      <c r="E46" s="71">
        <v>556</v>
      </c>
      <c r="F46" s="71">
        <f t="shared" si="1"/>
        <v>509.66666666666669</v>
      </c>
      <c r="G46" s="39">
        <v>440</v>
      </c>
      <c r="H46" s="40">
        <f t="shared" si="2"/>
        <v>0.89053803339517623</v>
      </c>
      <c r="I46" s="39">
        <v>414</v>
      </c>
      <c r="J46" s="40">
        <f t="shared" si="3"/>
        <v>0.83791533142182495</v>
      </c>
      <c r="K46" s="39">
        <v>435</v>
      </c>
      <c r="L46" s="40">
        <f t="shared" si="4"/>
        <v>0.85349901896664482</v>
      </c>
      <c r="M46" s="39">
        <v>456</v>
      </c>
      <c r="N46" s="40">
        <f t="shared" si="5"/>
        <v>0.92292123460954634</v>
      </c>
      <c r="O46" s="39">
        <v>465</v>
      </c>
      <c r="P46" s="40">
        <f t="shared" si="6"/>
        <v>0.91236102027468935</v>
      </c>
      <c r="Q46" s="39">
        <v>451</v>
      </c>
      <c r="R46" s="40">
        <f t="shared" si="7"/>
        <v>0.91280148423005569</v>
      </c>
      <c r="S46" s="39">
        <v>466</v>
      </c>
      <c r="T46" s="40">
        <f t="shared" si="8"/>
        <v>0.91432308698495746</v>
      </c>
      <c r="U46" s="39">
        <v>417</v>
      </c>
      <c r="V46" s="40">
        <f t="shared" si="9"/>
        <v>0.84398718164951936</v>
      </c>
      <c r="W46" s="39">
        <v>468</v>
      </c>
      <c r="X46" s="40">
        <f t="shared" si="10"/>
        <v>0.91824722040549378</v>
      </c>
    </row>
    <row r="47" spans="1:24" x14ac:dyDescent="0.25">
      <c r="A47" s="2" t="s">
        <v>2</v>
      </c>
      <c r="B47" s="2" t="s">
        <v>51</v>
      </c>
      <c r="C47" s="71">
        <v>249</v>
      </c>
      <c r="D47" s="71">
        <f t="shared" si="0"/>
        <v>228.25</v>
      </c>
      <c r="E47" s="71">
        <v>243</v>
      </c>
      <c r="F47" s="71">
        <f t="shared" si="1"/>
        <v>222.75</v>
      </c>
      <c r="G47" s="39">
        <v>174</v>
      </c>
      <c r="H47" s="40">
        <f t="shared" si="2"/>
        <v>0.76232201533406352</v>
      </c>
      <c r="I47" s="39">
        <v>150</v>
      </c>
      <c r="J47" s="40">
        <f t="shared" si="3"/>
        <v>0.65717415115005473</v>
      </c>
      <c r="K47" s="39">
        <v>177</v>
      </c>
      <c r="L47" s="40">
        <f t="shared" si="4"/>
        <v>0.79461279461279466</v>
      </c>
      <c r="M47" s="39">
        <v>202</v>
      </c>
      <c r="N47" s="40">
        <f t="shared" si="5"/>
        <v>0.88499452354874042</v>
      </c>
      <c r="O47" s="39">
        <v>172</v>
      </c>
      <c r="P47" s="40">
        <f t="shared" si="6"/>
        <v>0.77216610549943887</v>
      </c>
      <c r="Q47" s="39">
        <v>201</v>
      </c>
      <c r="R47" s="40">
        <f t="shared" si="7"/>
        <v>0.88061336254107336</v>
      </c>
      <c r="S47" s="39">
        <v>160</v>
      </c>
      <c r="T47" s="40">
        <f t="shared" si="8"/>
        <v>0.71829405162738491</v>
      </c>
      <c r="U47" s="39">
        <v>188</v>
      </c>
      <c r="V47" s="40">
        <f t="shared" si="9"/>
        <v>0.82365826944140197</v>
      </c>
      <c r="W47" s="39">
        <v>167</v>
      </c>
      <c r="X47" s="40">
        <f t="shared" si="10"/>
        <v>0.74971941638608308</v>
      </c>
    </row>
    <row r="48" spans="1:24" x14ac:dyDescent="0.25">
      <c r="A48" s="2" t="s">
        <v>4</v>
      </c>
      <c r="B48" s="2" t="s">
        <v>52</v>
      </c>
      <c r="C48" s="71">
        <v>146</v>
      </c>
      <c r="D48" s="71">
        <f t="shared" si="0"/>
        <v>133.83333333333331</v>
      </c>
      <c r="E48" s="71">
        <v>145</v>
      </c>
      <c r="F48" s="71">
        <f t="shared" si="1"/>
        <v>132.91666666666669</v>
      </c>
      <c r="G48" s="39">
        <v>117</v>
      </c>
      <c r="H48" s="40">
        <f t="shared" si="2"/>
        <v>0.87422166874221685</v>
      </c>
      <c r="I48" s="39">
        <v>117</v>
      </c>
      <c r="J48" s="40">
        <f t="shared" si="3"/>
        <v>0.87422166874221685</v>
      </c>
      <c r="K48" s="39">
        <v>148</v>
      </c>
      <c r="L48" s="40">
        <f t="shared" si="4"/>
        <v>1.1134796238244513</v>
      </c>
      <c r="M48" s="39">
        <v>132</v>
      </c>
      <c r="N48" s="40">
        <f t="shared" si="5"/>
        <v>0.98630136986301387</v>
      </c>
      <c r="O48" s="39">
        <v>143</v>
      </c>
      <c r="P48" s="40">
        <f t="shared" si="6"/>
        <v>1.0758620689655172</v>
      </c>
      <c r="Q48" s="39">
        <v>129</v>
      </c>
      <c r="R48" s="40">
        <f t="shared" si="7"/>
        <v>0.96388542963885449</v>
      </c>
      <c r="S48" s="39">
        <v>149</v>
      </c>
      <c r="T48" s="40">
        <f t="shared" si="8"/>
        <v>1.1210031347962381</v>
      </c>
      <c r="U48" s="39">
        <v>136</v>
      </c>
      <c r="V48" s="40">
        <f t="shared" si="9"/>
        <v>1.016189290161893</v>
      </c>
      <c r="W48" s="39">
        <v>142</v>
      </c>
      <c r="X48" s="40">
        <f t="shared" si="10"/>
        <v>1.0683385579937303</v>
      </c>
    </row>
    <row r="49" spans="1:24" x14ac:dyDescent="0.25">
      <c r="A49" s="2" t="s">
        <v>5</v>
      </c>
      <c r="B49" s="2" t="s">
        <v>53</v>
      </c>
      <c r="C49" s="71">
        <v>307</v>
      </c>
      <c r="D49" s="71">
        <f t="shared" si="0"/>
        <v>281.41666666666663</v>
      </c>
      <c r="E49" s="71">
        <v>329</v>
      </c>
      <c r="F49" s="71">
        <f t="shared" si="1"/>
        <v>301.58333333333337</v>
      </c>
      <c r="G49" s="39">
        <v>228</v>
      </c>
      <c r="H49" s="40">
        <f t="shared" si="2"/>
        <v>0.81018655611489498</v>
      </c>
      <c r="I49" s="39">
        <v>215</v>
      </c>
      <c r="J49" s="40">
        <f t="shared" si="3"/>
        <v>0.76399170861711585</v>
      </c>
      <c r="K49" s="39">
        <v>200</v>
      </c>
      <c r="L49" s="40">
        <f t="shared" si="4"/>
        <v>0.66316662061342901</v>
      </c>
      <c r="M49" s="39">
        <v>223</v>
      </c>
      <c r="N49" s="40">
        <f t="shared" si="5"/>
        <v>0.79241930707728769</v>
      </c>
      <c r="O49" s="39">
        <v>184</v>
      </c>
      <c r="P49" s="40">
        <f t="shared" si="6"/>
        <v>0.61011329096435474</v>
      </c>
      <c r="Q49" s="39">
        <v>224</v>
      </c>
      <c r="R49" s="40">
        <f t="shared" si="7"/>
        <v>0.79597275688480906</v>
      </c>
      <c r="S49" s="39">
        <v>180</v>
      </c>
      <c r="T49" s="40">
        <f t="shared" si="8"/>
        <v>0.59684995855208611</v>
      </c>
      <c r="U49" s="39">
        <v>216</v>
      </c>
      <c r="V49" s="40">
        <f t="shared" si="9"/>
        <v>0.76754515842463733</v>
      </c>
      <c r="W49" s="39">
        <v>206</v>
      </c>
      <c r="X49" s="40">
        <f t="shared" si="10"/>
        <v>0.68306161923183195</v>
      </c>
    </row>
    <row r="50" spans="1:24" x14ac:dyDescent="0.25">
      <c r="A50" s="2" t="s">
        <v>3</v>
      </c>
      <c r="B50" s="2" t="s">
        <v>54</v>
      </c>
      <c r="C50" s="71">
        <v>254</v>
      </c>
      <c r="D50" s="71">
        <f t="shared" si="0"/>
        <v>232.83333333333334</v>
      </c>
      <c r="E50" s="71">
        <v>264</v>
      </c>
      <c r="F50" s="71">
        <f t="shared" si="1"/>
        <v>242</v>
      </c>
      <c r="G50" s="39">
        <v>243</v>
      </c>
      <c r="H50" s="40">
        <f t="shared" si="2"/>
        <v>1.0436649964209019</v>
      </c>
      <c r="I50" s="39">
        <v>228</v>
      </c>
      <c r="J50" s="40">
        <f t="shared" si="3"/>
        <v>0.97924123120973505</v>
      </c>
      <c r="K50" s="39">
        <v>226</v>
      </c>
      <c r="L50" s="40">
        <f t="shared" si="4"/>
        <v>0.93388429752066116</v>
      </c>
      <c r="M50" s="39">
        <v>250</v>
      </c>
      <c r="N50" s="40">
        <f t="shared" si="5"/>
        <v>1.0737294201861129</v>
      </c>
      <c r="O50" s="39">
        <v>231</v>
      </c>
      <c r="P50" s="40">
        <f t="shared" si="6"/>
        <v>0.95454545454545459</v>
      </c>
      <c r="Q50" s="39">
        <v>247</v>
      </c>
      <c r="R50" s="40">
        <f t="shared" si="7"/>
        <v>1.0608446671438796</v>
      </c>
      <c r="S50" s="39">
        <v>222</v>
      </c>
      <c r="T50" s="40">
        <f t="shared" si="8"/>
        <v>0.9173553719008265</v>
      </c>
      <c r="U50" s="39">
        <v>248</v>
      </c>
      <c r="V50" s="40">
        <f t="shared" si="9"/>
        <v>1.0651395848246241</v>
      </c>
      <c r="W50" s="39">
        <v>233</v>
      </c>
      <c r="X50" s="40">
        <f t="shared" si="10"/>
        <v>0.96280991735537191</v>
      </c>
    </row>
    <row r="51" spans="1:24" x14ac:dyDescent="0.25">
      <c r="A51" s="2" t="s">
        <v>3</v>
      </c>
      <c r="B51" s="2" t="s">
        <v>55</v>
      </c>
      <c r="C51" s="71">
        <v>87</v>
      </c>
      <c r="D51" s="71">
        <f t="shared" si="0"/>
        <v>79.75</v>
      </c>
      <c r="E51" s="71">
        <v>73</v>
      </c>
      <c r="F51" s="71">
        <f t="shared" si="1"/>
        <v>66.916666666666657</v>
      </c>
      <c r="G51" s="39">
        <v>58</v>
      </c>
      <c r="H51" s="40">
        <f t="shared" si="2"/>
        <v>0.72727272727272729</v>
      </c>
      <c r="I51" s="39">
        <v>58</v>
      </c>
      <c r="J51" s="40">
        <f t="shared" si="3"/>
        <v>0.72727272727272729</v>
      </c>
      <c r="K51" s="39">
        <v>58</v>
      </c>
      <c r="L51" s="40">
        <f t="shared" si="4"/>
        <v>0.86674968866749702</v>
      </c>
      <c r="M51" s="39">
        <v>65</v>
      </c>
      <c r="N51" s="40">
        <f t="shared" si="5"/>
        <v>0.8150470219435737</v>
      </c>
      <c r="O51" s="39">
        <v>60</v>
      </c>
      <c r="P51" s="40">
        <f t="shared" si="6"/>
        <v>0.89663760896637623</v>
      </c>
      <c r="Q51" s="39">
        <v>66</v>
      </c>
      <c r="R51" s="40">
        <f t="shared" si="7"/>
        <v>0.82758620689655171</v>
      </c>
      <c r="S51" s="39">
        <v>58</v>
      </c>
      <c r="T51" s="40">
        <f t="shared" si="8"/>
        <v>0.86674968866749702</v>
      </c>
      <c r="U51" s="39">
        <v>64</v>
      </c>
      <c r="V51" s="40">
        <f t="shared" si="9"/>
        <v>0.80250783699059558</v>
      </c>
      <c r="W51" s="39">
        <v>60</v>
      </c>
      <c r="X51" s="40">
        <f t="shared" si="10"/>
        <v>0.89663760896637623</v>
      </c>
    </row>
    <row r="52" spans="1:24" x14ac:dyDescent="0.25">
      <c r="A52" s="2" t="s">
        <v>5</v>
      </c>
      <c r="B52" s="2" t="s">
        <v>56</v>
      </c>
      <c r="C52" s="71">
        <v>192</v>
      </c>
      <c r="D52" s="71">
        <f t="shared" si="0"/>
        <v>176</v>
      </c>
      <c r="E52" s="71">
        <v>244</v>
      </c>
      <c r="F52" s="71">
        <f t="shared" si="1"/>
        <v>223.66666666666666</v>
      </c>
      <c r="G52" s="39">
        <v>199</v>
      </c>
      <c r="H52" s="40">
        <f t="shared" si="2"/>
        <v>1.1306818181818181</v>
      </c>
      <c r="I52" s="39">
        <v>183</v>
      </c>
      <c r="J52" s="40">
        <f t="shared" si="3"/>
        <v>1.0397727272727273</v>
      </c>
      <c r="K52" s="39">
        <v>225</v>
      </c>
      <c r="L52" s="40">
        <f t="shared" si="4"/>
        <v>1.0059612518628913</v>
      </c>
      <c r="M52" s="39">
        <v>205</v>
      </c>
      <c r="N52" s="40">
        <f t="shared" si="5"/>
        <v>1.1647727272727273</v>
      </c>
      <c r="O52" s="39">
        <v>233</v>
      </c>
      <c r="P52" s="40">
        <f t="shared" si="6"/>
        <v>1.0417287630402385</v>
      </c>
      <c r="Q52" s="39">
        <v>197</v>
      </c>
      <c r="R52" s="40">
        <f t="shared" si="7"/>
        <v>1.1193181818181819</v>
      </c>
      <c r="S52" s="39">
        <v>220</v>
      </c>
      <c r="T52" s="40">
        <f t="shared" si="8"/>
        <v>0.98360655737704927</v>
      </c>
      <c r="U52" s="39">
        <v>201</v>
      </c>
      <c r="V52" s="40">
        <f t="shared" si="9"/>
        <v>1.1420454545454546</v>
      </c>
      <c r="W52" s="39">
        <v>228</v>
      </c>
      <c r="X52" s="40">
        <f t="shared" si="10"/>
        <v>1.0193740685543964</v>
      </c>
    </row>
    <row r="53" spans="1:24" x14ac:dyDescent="0.25">
      <c r="A53" s="2" t="s">
        <v>5</v>
      </c>
      <c r="B53" s="2" t="s">
        <v>57</v>
      </c>
      <c r="C53" s="71">
        <v>178</v>
      </c>
      <c r="D53" s="71">
        <f t="shared" si="0"/>
        <v>163.16666666666669</v>
      </c>
      <c r="E53" s="71">
        <v>190</v>
      </c>
      <c r="F53" s="71">
        <f t="shared" si="1"/>
        <v>174.16666666666669</v>
      </c>
      <c r="G53" s="39">
        <v>165</v>
      </c>
      <c r="H53" s="40">
        <f t="shared" si="2"/>
        <v>1.0112359550561796</v>
      </c>
      <c r="I53" s="39">
        <v>164</v>
      </c>
      <c r="J53" s="40">
        <f t="shared" si="3"/>
        <v>1.0051072522982634</v>
      </c>
      <c r="K53" s="39">
        <v>161</v>
      </c>
      <c r="L53" s="40">
        <f t="shared" si="4"/>
        <v>0.924401913875598</v>
      </c>
      <c r="M53" s="39">
        <v>181</v>
      </c>
      <c r="N53" s="40">
        <f t="shared" si="5"/>
        <v>1.1092951991828395</v>
      </c>
      <c r="O53" s="39">
        <v>148</v>
      </c>
      <c r="P53" s="40">
        <f t="shared" si="6"/>
        <v>0.84976076555023916</v>
      </c>
      <c r="Q53" s="39">
        <v>183</v>
      </c>
      <c r="R53" s="40">
        <f t="shared" si="7"/>
        <v>1.1215526046986719</v>
      </c>
      <c r="S53" s="39">
        <v>153</v>
      </c>
      <c r="T53" s="40">
        <f t="shared" si="8"/>
        <v>0.87846889952153095</v>
      </c>
      <c r="U53" s="39">
        <v>186</v>
      </c>
      <c r="V53" s="40">
        <f t="shared" si="9"/>
        <v>1.1399387129724208</v>
      </c>
      <c r="W53" s="39">
        <v>152</v>
      </c>
      <c r="X53" s="40">
        <f t="shared" si="10"/>
        <v>0.87272727272727268</v>
      </c>
    </row>
    <row r="54" spans="1:24" x14ac:dyDescent="0.25">
      <c r="A54" s="2" t="s">
        <v>3</v>
      </c>
      <c r="B54" s="2" t="s">
        <v>58</v>
      </c>
      <c r="C54" s="71">
        <v>655</v>
      </c>
      <c r="D54" s="71">
        <f t="shared" si="0"/>
        <v>600.41666666666674</v>
      </c>
      <c r="E54" s="71">
        <v>685</v>
      </c>
      <c r="F54" s="71">
        <f t="shared" si="1"/>
        <v>627.91666666666674</v>
      </c>
      <c r="G54" s="39">
        <v>589</v>
      </c>
      <c r="H54" s="40">
        <f t="shared" si="2"/>
        <v>0.98098542678695333</v>
      </c>
      <c r="I54" s="39">
        <v>567</v>
      </c>
      <c r="J54" s="40">
        <f t="shared" si="3"/>
        <v>0.94434420541290753</v>
      </c>
      <c r="K54" s="39">
        <v>590</v>
      </c>
      <c r="L54" s="40">
        <f t="shared" si="4"/>
        <v>0.93961512939615122</v>
      </c>
      <c r="M54" s="39">
        <v>582</v>
      </c>
      <c r="N54" s="40">
        <f t="shared" si="5"/>
        <v>0.96932685634975702</v>
      </c>
      <c r="O54" s="39">
        <v>575</v>
      </c>
      <c r="P54" s="40">
        <f t="shared" si="6"/>
        <v>0.915726609157266</v>
      </c>
      <c r="Q54" s="39">
        <v>567</v>
      </c>
      <c r="R54" s="40">
        <f t="shared" si="7"/>
        <v>0.94434420541290753</v>
      </c>
      <c r="S54" s="39">
        <v>550</v>
      </c>
      <c r="T54" s="40">
        <f t="shared" si="8"/>
        <v>0.87591240875912402</v>
      </c>
      <c r="U54" s="39">
        <v>580</v>
      </c>
      <c r="V54" s="40">
        <f t="shared" si="9"/>
        <v>0.96599583622484375</v>
      </c>
      <c r="W54" s="39">
        <v>572</v>
      </c>
      <c r="X54" s="40">
        <f t="shared" si="10"/>
        <v>0.91094890510948889</v>
      </c>
    </row>
    <row r="55" spans="1:24" x14ac:dyDescent="0.25">
      <c r="A55" s="2" t="s">
        <v>4</v>
      </c>
      <c r="B55" s="2" t="s">
        <v>59</v>
      </c>
      <c r="C55" s="71">
        <v>225</v>
      </c>
      <c r="D55" s="71">
        <f t="shared" si="0"/>
        <v>206.25</v>
      </c>
      <c r="E55" s="71">
        <v>341</v>
      </c>
      <c r="F55" s="71">
        <f t="shared" si="1"/>
        <v>312.58333333333337</v>
      </c>
      <c r="G55" s="39">
        <v>202</v>
      </c>
      <c r="H55" s="40">
        <f t="shared" si="2"/>
        <v>0.97939393939393937</v>
      </c>
      <c r="I55" s="39">
        <v>194</v>
      </c>
      <c r="J55" s="40">
        <f t="shared" si="3"/>
        <v>0.94060606060606056</v>
      </c>
      <c r="K55" s="39">
        <v>218</v>
      </c>
      <c r="L55" s="40">
        <f t="shared" si="4"/>
        <v>0.69741402292721932</v>
      </c>
      <c r="M55" s="39">
        <v>187</v>
      </c>
      <c r="N55" s="40">
        <f t="shared" si="5"/>
        <v>0.90666666666666662</v>
      </c>
      <c r="O55" s="39">
        <v>220</v>
      </c>
      <c r="P55" s="40">
        <f t="shared" si="6"/>
        <v>0.70381231671554245</v>
      </c>
      <c r="Q55" s="39">
        <v>190</v>
      </c>
      <c r="R55" s="40">
        <f t="shared" si="7"/>
        <v>0.92121212121212126</v>
      </c>
      <c r="S55" s="39">
        <v>216</v>
      </c>
      <c r="T55" s="40">
        <f t="shared" si="8"/>
        <v>0.6910157291388962</v>
      </c>
      <c r="U55" s="39">
        <v>183</v>
      </c>
      <c r="V55" s="40">
        <f t="shared" si="9"/>
        <v>0.88727272727272732</v>
      </c>
      <c r="W55" s="39">
        <v>204</v>
      </c>
      <c r="X55" s="40">
        <f t="shared" si="10"/>
        <v>0.65262596640895754</v>
      </c>
    </row>
    <row r="56" spans="1:24" x14ac:dyDescent="0.25">
      <c r="A56" s="2" t="s">
        <v>3</v>
      </c>
      <c r="B56" s="2" t="s">
        <v>60</v>
      </c>
      <c r="C56" s="71">
        <v>395</v>
      </c>
      <c r="D56" s="71">
        <f t="shared" si="0"/>
        <v>362.08333333333331</v>
      </c>
      <c r="E56" s="71">
        <v>452</v>
      </c>
      <c r="F56" s="71">
        <f t="shared" si="1"/>
        <v>414.33333333333331</v>
      </c>
      <c r="G56" s="39">
        <v>311</v>
      </c>
      <c r="H56" s="40">
        <f t="shared" si="2"/>
        <v>0.85891829689298049</v>
      </c>
      <c r="I56" s="39">
        <v>302</v>
      </c>
      <c r="J56" s="40">
        <f t="shared" si="3"/>
        <v>0.83406214039125437</v>
      </c>
      <c r="K56" s="39">
        <v>311</v>
      </c>
      <c r="L56" s="40">
        <f t="shared" si="4"/>
        <v>0.75060337892196305</v>
      </c>
      <c r="M56" s="39">
        <v>299</v>
      </c>
      <c r="N56" s="40">
        <f t="shared" si="5"/>
        <v>0.82577675489067903</v>
      </c>
      <c r="O56" s="39">
        <v>318</v>
      </c>
      <c r="P56" s="40">
        <f t="shared" si="6"/>
        <v>0.76749798873692687</v>
      </c>
      <c r="Q56" s="39">
        <v>304</v>
      </c>
      <c r="R56" s="40">
        <f t="shared" si="7"/>
        <v>0.83958573072497122</v>
      </c>
      <c r="S56" s="39">
        <v>326</v>
      </c>
      <c r="T56" s="40">
        <f t="shared" si="8"/>
        <v>0.78680611423974256</v>
      </c>
      <c r="U56" s="39">
        <v>296</v>
      </c>
      <c r="V56" s="40">
        <f t="shared" si="9"/>
        <v>0.81749136939010358</v>
      </c>
      <c r="W56" s="39">
        <v>355</v>
      </c>
      <c r="X56" s="40">
        <f t="shared" si="10"/>
        <v>0.85679806918744972</v>
      </c>
    </row>
    <row r="57" spans="1:24" x14ac:dyDescent="0.25">
      <c r="A57" s="2" t="s">
        <v>3</v>
      </c>
      <c r="B57" s="2" t="s">
        <v>61</v>
      </c>
      <c r="C57" s="71">
        <v>345</v>
      </c>
      <c r="D57" s="71">
        <f t="shared" si="0"/>
        <v>316.25</v>
      </c>
      <c r="E57" s="71">
        <v>441</v>
      </c>
      <c r="F57" s="71">
        <f t="shared" si="1"/>
        <v>404.25</v>
      </c>
      <c r="G57" s="39">
        <v>247</v>
      </c>
      <c r="H57" s="40">
        <f t="shared" si="2"/>
        <v>0.78102766798418977</v>
      </c>
      <c r="I57" s="39">
        <v>243</v>
      </c>
      <c r="J57" s="40">
        <f t="shared" si="3"/>
        <v>0.76837944664031621</v>
      </c>
      <c r="K57" s="39">
        <v>258</v>
      </c>
      <c r="L57" s="40">
        <f t="shared" si="4"/>
        <v>0.63821892393320967</v>
      </c>
      <c r="M57" s="39">
        <v>256</v>
      </c>
      <c r="N57" s="40">
        <f t="shared" si="5"/>
        <v>0.80948616600790513</v>
      </c>
      <c r="O57" s="39">
        <v>247</v>
      </c>
      <c r="P57" s="40">
        <f t="shared" si="6"/>
        <v>0.61100803957946814</v>
      </c>
      <c r="Q57" s="39">
        <v>262</v>
      </c>
      <c r="R57" s="40">
        <f t="shared" si="7"/>
        <v>0.82845849802371541</v>
      </c>
      <c r="S57" s="39">
        <v>265</v>
      </c>
      <c r="T57" s="40">
        <f t="shared" si="8"/>
        <v>0.65553494124922695</v>
      </c>
      <c r="U57" s="39">
        <v>253</v>
      </c>
      <c r="V57" s="40">
        <f t="shared" si="9"/>
        <v>0.8</v>
      </c>
      <c r="W57" s="39">
        <v>262</v>
      </c>
      <c r="X57" s="40">
        <f t="shared" si="10"/>
        <v>0.6481137909709338</v>
      </c>
    </row>
    <row r="58" spans="1:24" x14ac:dyDescent="0.25">
      <c r="A58" s="2" t="s">
        <v>5</v>
      </c>
      <c r="B58" s="2" t="s">
        <v>62</v>
      </c>
      <c r="C58" s="71">
        <v>312</v>
      </c>
      <c r="D58" s="71">
        <f t="shared" si="0"/>
        <v>286</v>
      </c>
      <c r="E58" s="71">
        <v>308</v>
      </c>
      <c r="F58" s="71">
        <f t="shared" si="1"/>
        <v>282.33333333333337</v>
      </c>
      <c r="G58" s="39">
        <v>247</v>
      </c>
      <c r="H58" s="40">
        <f t="shared" si="2"/>
        <v>0.86363636363636365</v>
      </c>
      <c r="I58" s="39">
        <v>232</v>
      </c>
      <c r="J58" s="40">
        <f t="shared" si="3"/>
        <v>0.81118881118881114</v>
      </c>
      <c r="K58" s="39">
        <v>226</v>
      </c>
      <c r="L58" s="40">
        <f t="shared" si="4"/>
        <v>0.80047225501770947</v>
      </c>
      <c r="M58" s="39">
        <v>228</v>
      </c>
      <c r="N58" s="40">
        <f t="shared" si="5"/>
        <v>0.79720279720279719</v>
      </c>
      <c r="O58" s="39">
        <v>227</v>
      </c>
      <c r="P58" s="40">
        <f t="shared" si="6"/>
        <v>0.80401416765053113</v>
      </c>
      <c r="Q58" s="39">
        <v>231</v>
      </c>
      <c r="R58" s="40">
        <f t="shared" si="7"/>
        <v>0.80769230769230771</v>
      </c>
      <c r="S58" s="39">
        <v>237</v>
      </c>
      <c r="T58" s="40">
        <f t="shared" si="8"/>
        <v>0.83943329397874844</v>
      </c>
      <c r="U58" s="39">
        <v>216</v>
      </c>
      <c r="V58" s="40">
        <f t="shared" si="9"/>
        <v>0.75524475524475521</v>
      </c>
      <c r="W58" s="39">
        <v>224</v>
      </c>
      <c r="X58" s="40">
        <f t="shared" si="10"/>
        <v>0.79338842975206603</v>
      </c>
    </row>
    <row r="59" spans="1:24" x14ac:dyDescent="0.25">
      <c r="A59" s="2" t="s">
        <v>3</v>
      </c>
      <c r="B59" s="2" t="s">
        <v>63</v>
      </c>
      <c r="C59" s="71">
        <v>93</v>
      </c>
      <c r="D59" s="71">
        <f t="shared" si="0"/>
        <v>85.25</v>
      </c>
      <c r="E59" s="71">
        <v>116</v>
      </c>
      <c r="F59" s="71">
        <f t="shared" si="1"/>
        <v>106.33333333333333</v>
      </c>
      <c r="G59" s="39">
        <v>75</v>
      </c>
      <c r="H59" s="40">
        <f t="shared" si="2"/>
        <v>0.87976539589442815</v>
      </c>
      <c r="I59" s="39">
        <v>73</v>
      </c>
      <c r="J59" s="40">
        <f t="shared" si="3"/>
        <v>0.85630498533724342</v>
      </c>
      <c r="K59" s="39">
        <v>85</v>
      </c>
      <c r="L59" s="40">
        <f t="shared" si="4"/>
        <v>0.79937304075235116</v>
      </c>
      <c r="M59" s="39">
        <v>87</v>
      </c>
      <c r="N59" s="40">
        <f t="shared" si="5"/>
        <v>1.0205278592375366</v>
      </c>
      <c r="O59" s="39">
        <v>85</v>
      </c>
      <c r="P59" s="40">
        <f t="shared" si="6"/>
        <v>0.79937304075235116</v>
      </c>
      <c r="Q59" s="39">
        <v>82</v>
      </c>
      <c r="R59" s="40">
        <f t="shared" si="7"/>
        <v>0.96187683284457481</v>
      </c>
      <c r="S59" s="39">
        <v>81</v>
      </c>
      <c r="T59" s="40">
        <f t="shared" si="8"/>
        <v>0.76175548589341702</v>
      </c>
      <c r="U59" s="39">
        <v>90</v>
      </c>
      <c r="V59" s="40">
        <f t="shared" si="9"/>
        <v>1.0557184750733137</v>
      </c>
      <c r="W59" s="39">
        <v>86</v>
      </c>
      <c r="X59" s="40">
        <f t="shared" si="10"/>
        <v>0.80877742946708464</v>
      </c>
    </row>
    <row r="60" spans="1:24" x14ac:dyDescent="0.25">
      <c r="A60" s="2" t="s">
        <v>5</v>
      </c>
      <c r="B60" s="2" t="s">
        <v>64</v>
      </c>
      <c r="C60" s="71">
        <v>203</v>
      </c>
      <c r="D60" s="71">
        <f t="shared" si="0"/>
        <v>186.08333333333334</v>
      </c>
      <c r="E60" s="71">
        <v>165</v>
      </c>
      <c r="F60" s="71">
        <f t="shared" si="1"/>
        <v>151.25</v>
      </c>
      <c r="G60" s="39">
        <v>164</v>
      </c>
      <c r="H60" s="40">
        <f t="shared" si="2"/>
        <v>0.88132557098074338</v>
      </c>
      <c r="I60" s="39">
        <v>161</v>
      </c>
      <c r="J60" s="40">
        <f t="shared" si="3"/>
        <v>0.86520376175548586</v>
      </c>
      <c r="K60" s="39">
        <v>187</v>
      </c>
      <c r="L60" s="40">
        <f t="shared" si="4"/>
        <v>1.2363636363636363</v>
      </c>
      <c r="M60" s="39">
        <v>171</v>
      </c>
      <c r="N60" s="40">
        <f t="shared" si="5"/>
        <v>0.91894312583967752</v>
      </c>
      <c r="O60" s="39">
        <v>182</v>
      </c>
      <c r="P60" s="40">
        <f t="shared" si="6"/>
        <v>1.203305785123967</v>
      </c>
      <c r="Q60" s="39">
        <v>171</v>
      </c>
      <c r="R60" s="40">
        <f t="shared" si="7"/>
        <v>0.91894312583967752</v>
      </c>
      <c r="S60" s="39">
        <v>188</v>
      </c>
      <c r="T60" s="40">
        <f t="shared" si="8"/>
        <v>1.2429752066115702</v>
      </c>
      <c r="U60" s="39">
        <v>169</v>
      </c>
      <c r="V60" s="40">
        <f t="shared" si="9"/>
        <v>0.90819525302283921</v>
      </c>
      <c r="W60" s="39">
        <v>183</v>
      </c>
      <c r="X60" s="40">
        <f t="shared" si="10"/>
        <v>1.2099173553719009</v>
      </c>
    </row>
    <row r="61" spans="1:24" x14ac:dyDescent="0.25">
      <c r="A61" s="2" t="s">
        <v>4</v>
      </c>
      <c r="B61" s="2" t="s">
        <v>65</v>
      </c>
      <c r="C61" s="71">
        <v>289</v>
      </c>
      <c r="D61" s="71">
        <f t="shared" si="0"/>
        <v>264.91666666666663</v>
      </c>
      <c r="E61" s="71">
        <v>255</v>
      </c>
      <c r="F61" s="71">
        <f t="shared" si="1"/>
        <v>233.75</v>
      </c>
      <c r="G61" s="39">
        <v>253</v>
      </c>
      <c r="H61" s="40">
        <f t="shared" si="2"/>
        <v>0.95501730103806237</v>
      </c>
      <c r="I61" s="39">
        <v>242</v>
      </c>
      <c r="J61" s="40">
        <f t="shared" si="3"/>
        <v>0.91349480968858143</v>
      </c>
      <c r="K61" s="39">
        <v>277</v>
      </c>
      <c r="L61" s="40">
        <f t="shared" si="4"/>
        <v>1.1850267379679145</v>
      </c>
      <c r="M61" s="39">
        <v>270</v>
      </c>
      <c r="N61" s="40">
        <f t="shared" si="5"/>
        <v>1.0191884240327149</v>
      </c>
      <c r="O61" s="39">
        <v>269</v>
      </c>
      <c r="P61" s="40">
        <f t="shared" si="6"/>
        <v>1.1508021390374332</v>
      </c>
      <c r="Q61" s="39">
        <v>264</v>
      </c>
      <c r="R61" s="40">
        <f t="shared" si="7"/>
        <v>0.99653979238754342</v>
      </c>
      <c r="S61" s="39">
        <v>230</v>
      </c>
      <c r="T61" s="40">
        <f t="shared" si="8"/>
        <v>0.98395721925133695</v>
      </c>
      <c r="U61" s="39">
        <v>272</v>
      </c>
      <c r="V61" s="40">
        <f t="shared" si="9"/>
        <v>1.0267379679144386</v>
      </c>
      <c r="W61" s="39">
        <v>256</v>
      </c>
      <c r="X61" s="40">
        <f t="shared" si="10"/>
        <v>1.0951871657754011</v>
      </c>
    </row>
    <row r="62" spans="1:24" x14ac:dyDescent="0.25">
      <c r="A62" s="2" t="s">
        <v>5</v>
      </c>
      <c r="B62" s="2" t="s">
        <v>66</v>
      </c>
      <c r="C62" s="71">
        <v>116</v>
      </c>
      <c r="D62" s="71">
        <f t="shared" si="0"/>
        <v>106.33333333333333</v>
      </c>
      <c r="E62" s="71">
        <v>139</v>
      </c>
      <c r="F62" s="71">
        <f t="shared" si="1"/>
        <v>127.41666666666667</v>
      </c>
      <c r="G62" s="39">
        <v>107</v>
      </c>
      <c r="H62" s="40">
        <f t="shared" si="2"/>
        <v>1.0062695924764891</v>
      </c>
      <c r="I62" s="39">
        <v>100</v>
      </c>
      <c r="J62" s="40">
        <f t="shared" si="3"/>
        <v>0.94043887147335425</v>
      </c>
      <c r="K62" s="39">
        <v>122</v>
      </c>
      <c r="L62" s="40">
        <f t="shared" si="4"/>
        <v>0.95748855461085669</v>
      </c>
      <c r="M62" s="39">
        <v>104</v>
      </c>
      <c r="N62" s="40">
        <f t="shared" si="5"/>
        <v>0.9780564263322884</v>
      </c>
      <c r="O62" s="39">
        <v>124</v>
      </c>
      <c r="P62" s="40">
        <f t="shared" si="6"/>
        <v>0.97318508829300188</v>
      </c>
      <c r="Q62" s="39">
        <v>105</v>
      </c>
      <c r="R62" s="40">
        <f t="shared" si="7"/>
        <v>0.98746081504702199</v>
      </c>
      <c r="S62" s="39">
        <v>127</v>
      </c>
      <c r="T62" s="40">
        <f t="shared" si="8"/>
        <v>0.99672988881621971</v>
      </c>
      <c r="U62" s="39">
        <v>103</v>
      </c>
      <c r="V62" s="40">
        <f t="shared" si="9"/>
        <v>0.96865203761755492</v>
      </c>
      <c r="W62" s="39">
        <v>117</v>
      </c>
      <c r="X62" s="40">
        <f t="shared" si="10"/>
        <v>0.91824722040549378</v>
      </c>
    </row>
    <row r="63" spans="1:24" x14ac:dyDescent="0.25">
      <c r="A63" s="2" t="s">
        <v>2</v>
      </c>
      <c r="B63" s="2" t="s">
        <v>67</v>
      </c>
      <c r="C63" s="71">
        <v>117</v>
      </c>
      <c r="D63" s="71">
        <f t="shared" si="0"/>
        <v>107.25</v>
      </c>
      <c r="E63" s="71">
        <v>151</v>
      </c>
      <c r="F63" s="71">
        <f t="shared" si="1"/>
        <v>138.41666666666669</v>
      </c>
      <c r="G63" s="39">
        <v>89</v>
      </c>
      <c r="H63" s="40">
        <f t="shared" si="2"/>
        <v>0.82983682983682983</v>
      </c>
      <c r="I63" s="39">
        <v>85</v>
      </c>
      <c r="J63" s="40">
        <f t="shared" si="3"/>
        <v>0.79254079254079257</v>
      </c>
      <c r="K63" s="39">
        <v>90</v>
      </c>
      <c r="L63" s="40">
        <f t="shared" si="4"/>
        <v>0.65021071643588191</v>
      </c>
      <c r="M63" s="39">
        <v>99</v>
      </c>
      <c r="N63" s="40">
        <f t="shared" si="5"/>
        <v>0.92307692307692313</v>
      </c>
      <c r="O63" s="39">
        <v>90</v>
      </c>
      <c r="P63" s="40">
        <f t="shared" si="6"/>
        <v>0.65021071643588191</v>
      </c>
      <c r="Q63" s="39">
        <v>99</v>
      </c>
      <c r="R63" s="40">
        <f t="shared" si="7"/>
        <v>0.92307692307692313</v>
      </c>
      <c r="S63" s="39">
        <v>93</v>
      </c>
      <c r="T63" s="40">
        <f t="shared" si="8"/>
        <v>0.67188440698374463</v>
      </c>
      <c r="U63" s="39">
        <v>99</v>
      </c>
      <c r="V63" s="40">
        <f t="shared" si="9"/>
        <v>0.92307692307692313</v>
      </c>
      <c r="W63" s="39">
        <v>94</v>
      </c>
      <c r="X63" s="40">
        <f t="shared" si="10"/>
        <v>0.67910897049969887</v>
      </c>
    </row>
    <row r="64" spans="1:24" x14ac:dyDescent="0.25">
      <c r="A64" s="2" t="s">
        <v>2</v>
      </c>
      <c r="B64" s="2" t="s">
        <v>68</v>
      </c>
      <c r="C64" s="71">
        <v>715</v>
      </c>
      <c r="D64" s="71">
        <f t="shared" si="0"/>
        <v>655.41666666666674</v>
      </c>
      <c r="E64" s="71">
        <v>590</v>
      </c>
      <c r="F64" s="71">
        <f t="shared" si="1"/>
        <v>540.83333333333326</v>
      </c>
      <c r="G64" s="39">
        <v>540</v>
      </c>
      <c r="H64" s="40">
        <f t="shared" si="2"/>
        <v>0.82390336935791475</v>
      </c>
      <c r="I64" s="39">
        <v>517</v>
      </c>
      <c r="J64" s="40">
        <f t="shared" si="3"/>
        <v>0.78881118881118872</v>
      </c>
      <c r="K64" s="39">
        <v>537</v>
      </c>
      <c r="L64" s="40">
        <f t="shared" si="4"/>
        <v>0.99291217257318964</v>
      </c>
      <c r="M64" s="39">
        <v>543</v>
      </c>
      <c r="N64" s="40">
        <f t="shared" si="5"/>
        <v>0.82848061029879205</v>
      </c>
      <c r="O64" s="39">
        <v>545</v>
      </c>
      <c r="P64" s="40">
        <f t="shared" si="6"/>
        <v>1.0077041602465333</v>
      </c>
      <c r="Q64" s="39">
        <v>549</v>
      </c>
      <c r="R64" s="40">
        <f t="shared" si="7"/>
        <v>0.83763509218054666</v>
      </c>
      <c r="S64" s="39">
        <v>532</v>
      </c>
      <c r="T64" s="40">
        <f t="shared" si="8"/>
        <v>0.9836671802773499</v>
      </c>
      <c r="U64" s="39">
        <v>535</v>
      </c>
      <c r="V64" s="40">
        <f t="shared" si="9"/>
        <v>0.81627463445645254</v>
      </c>
      <c r="W64" s="39">
        <v>533</v>
      </c>
      <c r="X64" s="40">
        <f t="shared" si="10"/>
        <v>0.98551617873651787</v>
      </c>
    </row>
    <row r="65" spans="1:24" x14ac:dyDescent="0.25">
      <c r="A65" s="2" t="s">
        <v>2</v>
      </c>
      <c r="B65" s="2" t="s">
        <v>69</v>
      </c>
      <c r="C65" s="71">
        <v>312</v>
      </c>
      <c r="D65" s="71">
        <f t="shared" si="0"/>
        <v>286</v>
      </c>
      <c r="E65" s="71">
        <v>276</v>
      </c>
      <c r="F65" s="71">
        <f t="shared" si="1"/>
        <v>253</v>
      </c>
      <c r="G65" s="39">
        <v>252</v>
      </c>
      <c r="H65" s="40">
        <f t="shared" si="2"/>
        <v>0.88111888111888115</v>
      </c>
      <c r="I65" s="39">
        <v>246</v>
      </c>
      <c r="J65" s="40">
        <f t="shared" si="3"/>
        <v>0.8601398601398601</v>
      </c>
      <c r="K65" s="39">
        <v>248</v>
      </c>
      <c r="L65" s="40">
        <f t="shared" si="4"/>
        <v>0.98023715415019763</v>
      </c>
      <c r="M65" s="39">
        <v>251</v>
      </c>
      <c r="N65" s="40">
        <f t="shared" si="5"/>
        <v>0.8776223776223776</v>
      </c>
      <c r="O65" s="39">
        <v>251</v>
      </c>
      <c r="P65" s="40">
        <f t="shared" si="6"/>
        <v>0.9920948616600791</v>
      </c>
      <c r="Q65" s="39">
        <v>251</v>
      </c>
      <c r="R65" s="40">
        <f t="shared" si="7"/>
        <v>0.8776223776223776</v>
      </c>
      <c r="S65" s="39">
        <v>253</v>
      </c>
      <c r="T65" s="40">
        <f t="shared" si="8"/>
        <v>1</v>
      </c>
      <c r="U65" s="39">
        <v>254</v>
      </c>
      <c r="V65" s="40">
        <f t="shared" si="9"/>
        <v>0.88811188811188813</v>
      </c>
      <c r="W65" s="39">
        <v>245</v>
      </c>
      <c r="X65" s="40">
        <f t="shared" si="10"/>
        <v>0.96837944664031617</v>
      </c>
    </row>
    <row r="66" spans="1:24" x14ac:dyDescent="0.25">
      <c r="A66" s="2" t="s">
        <v>4</v>
      </c>
      <c r="B66" s="2" t="s">
        <v>70</v>
      </c>
      <c r="C66" s="71">
        <v>105</v>
      </c>
      <c r="D66" s="71">
        <f t="shared" si="0"/>
        <v>96.25</v>
      </c>
      <c r="E66" s="71">
        <v>118</v>
      </c>
      <c r="F66" s="71">
        <f t="shared" si="1"/>
        <v>108.16666666666667</v>
      </c>
      <c r="G66" s="39">
        <v>94</v>
      </c>
      <c r="H66" s="40">
        <f t="shared" si="2"/>
        <v>0.97662337662337662</v>
      </c>
      <c r="I66" s="39">
        <v>91</v>
      </c>
      <c r="J66" s="40">
        <f t="shared" si="3"/>
        <v>0.94545454545454544</v>
      </c>
      <c r="K66" s="39">
        <v>95</v>
      </c>
      <c r="L66" s="40">
        <f t="shared" si="4"/>
        <v>0.87827426810477649</v>
      </c>
      <c r="M66" s="39">
        <v>107</v>
      </c>
      <c r="N66" s="40">
        <f t="shared" si="5"/>
        <v>1.1116883116883116</v>
      </c>
      <c r="O66" s="39">
        <v>90</v>
      </c>
      <c r="P66" s="40">
        <f t="shared" si="6"/>
        <v>0.83204930662557774</v>
      </c>
      <c r="Q66" s="39">
        <v>107</v>
      </c>
      <c r="R66" s="40">
        <f t="shared" si="7"/>
        <v>1.1116883116883116</v>
      </c>
      <c r="S66" s="39">
        <v>95</v>
      </c>
      <c r="T66" s="40">
        <f t="shared" si="8"/>
        <v>0.87827426810477649</v>
      </c>
      <c r="U66" s="39">
        <v>111</v>
      </c>
      <c r="V66" s="40">
        <f t="shared" si="9"/>
        <v>1.1532467532467532</v>
      </c>
      <c r="W66" s="39">
        <v>87</v>
      </c>
      <c r="X66" s="40">
        <f t="shared" si="10"/>
        <v>0.8043143297380585</v>
      </c>
    </row>
    <row r="67" spans="1:24" x14ac:dyDescent="0.25">
      <c r="A67" s="2" t="s">
        <v>4</v>
      </c>
      <c r="B67" s="2" t="s">
        <v>71</v>
      </c>
      <c r="C67" s="71">
        <v>390</v>
      </c>
      <c r="D67" s="71">
        <f t="shared" ref="D67:D79" si="11">C67/12*11</f>
        <v>357.5</v>
      </c>
      <c r="E67" s="71">
        <v>510</v>
      </c>
      <c r="F67" s="71">
        <f t="shared" ref="F67:F79" si="12">E67/12*11</f>
        <v>467.5</v>
      </c>
      <c r="G67" s="39">
        <v>359</v>
      </c>
      <c r="H67" s="40">
        <f t="shared" ref="H67:H79" si="13">G67/D67</f>
        <v>1.0041958041958041</v>
      </c>
      <c r="I67" s="39">
        <v>344</v>
      </c>
      <c r="J67" s="40">
        <f t="shared" ref="J67:J79" si="14">I67/D67</f>
        <v>0.96223776223776225</v>
      </c>
      <c r="K67" s="39">
        <v>355</v>
      </c>
      <c r="L67" s="40">
        <f t="shared" ref="L67:L79" si="15">K67/F67</f>
        <v>0.75935828877005351</v>
      </c>
      <c r="M67" s="39">
        <v>358</v>
      </c>
      <c r="N67" s="40">
        <f t="shared" ref="N67:N79" si="16">M67/D67</f>
        <v>1.0013986013986014</v>
      </c>
      <c r="O67" s="39">
        <v>349</v>
      </c>
      <c r="P67" s="40">
        <f t="shared" ref="P67:P79" si="17">O67/F67</f>
        <v>0.74652406417112305</v>
      </c>
      <c r="Q67" s="39">
        <v>358</v>
      </c>
      <c r="R67" s="40">
        <f t="shared" ref="R67:R79" si="18">Q67/D67</f>
        <v>1.0013986013986014</v>
      </c>
      <c r="S67" s="39">
        <v>349</v>
      </c>
      <c r="T67" s="40">
        <f t="shared" ref="T67:T79" si="19">S67/F67</f>
        <v>0.74652406417112305</v>
      </c>
      <c r="U67" s="39">
        <v>370</v>
      </c>
      <c r="V67" s="40">
        <f t="shared" ref="V67:V79" si="20">U67/D67</f>
        <v>1.034965034965035</v>
      </c>
      <c r="W67" s="39">
        <v>337</v>
      </c>
      <c r="X67" s="40">
        <f t="shared" ref="X67:X79" si="21">W67/F67</f>
        <v>0.720855614973262</v>
      </c>
    </row>
    <row r="68" spans="1:24" x14ac:dyDescent="0.25">
      <c r="A68" s="2" t="s">
        <v>5</v>
      </c>
      <c r="B68" s="2" t="s">
        <v>72</v>
      </c>
      <c r="C68" s="71">
        <v>136</v>
      </c>
      <c r="D68" s="71">
        <f t="shared" si="11"/>
        <v>124.66666666666667</v>
      </c>
      <c r="E68" s="71">
        <v>132</v>
      </c>
      <c r="F68" s="71">
        <f t="shared" si="12"/>
        <v>121</v>
      </c>
      <c r="G68" s="39">
        <v>107</v>
      </c>
      <c r="H68" s="40">
        <f t="shared" si="13"/>
        <v>0.85828877005347592</v>
      </c>
      <c r="I68" s="39">
        <v>107</v>
      </c>
      <c r="J68" s="40">
        <f t="shared" si="14"/>
        <v>0.85828877005347592</v>
      </c>
      <c r="K68" s="39">
        <v>80</v>
      </c>
      <c r="L68" s="40">
        <f t="shared" si="15"/>
        <v>0.66115702479338845</v>
      </c>
      <c r="M68" s="39">
        <v>81</v>
      </c>
      <c r="N68" s="40">
        <f t="shared" si="16"/>
        <v>0.64973262032085555</v>
      </c>
      <c r="O68" s="39">
        <v>76</v>
      </c>
      <c r="P68" s="40">
        <f t="shared" si="17"/>
        <v>0.62809917355371903</v>
      </c>
      <c r="Q68" s="39">
        <v>84</v>
      </c>
      <c r="R68" s="40">
        <f t="shared" si="18"/>
        <v>0.6737967914438503</v>
      </c>
      <c r="S68" s="39">
        <v>81</v>
      </c>
      <c r="T68" s="40">
        <f t="shared" si="19"/>
        <v>0.66942148760330578</v>
      </c>
      <c r="U68" s="39">
        <v>82</v>
      </c>
      <c r="V68" s="40">
        <f t="shared" si="20"/>
        <v>0.65775401069518713</v>
      </c>
      <c r="W68" s="39">
        <v>82</v>
      </c>
      <c r="X68" s="40">
        <f t="shared" si="21"/>
        <v>0.6776859504132231</v>
      </c>
    </row>
    <row r="69" spans="1:24" x14ac:dyDescent="0.25">
      <c r="A69" s="2" t="s">
        <v>3</v>
      </c>
      <c r="B69" s="2" t="s">
        <v>73</v>
      </c>
      <c r="C69" s="71">
        <v>1860</v>
      </c>
      <c r="D69" s="71">
        <f t="shared" si="11"/>
        <v>1705</v>
      </c>
      <c r="E69" s="71">
        <v>2010</v>
      </c>
      <c r="F69" s="71">
        <f t="shared" si="12"/>
        <v>1842.5</v>
      </c>
      <c r="G69" s="39">
        <v>1335</v>
      </c>
      <c r="H69" s="40">
        <f t="shared" si="13"/>
        <v>0.78299120234604103</v>
      </c>
      <c r="I69" s="39">
        <v>1219</v>
      </c>
      <c r="J69" s="40">
        <f t="shared" si="14"/>
        <v>0.71495601173020529</v>
      </c>
      <c r="K69" s="39">
        <v>1222</v>
      </c>
      <c r="L69" s="40">
        <f t="shared" si="15"/>
        <v>0.66322930800542745</v>
      </c>
      <c r="M69" s="39">
        <v>1345</v>
      </c>
      <c r="N69" s="40">
        <f t="shared" si="16"/>
        <v>0.78885630498533721</v>
      </c>
      <c r="O69" s="39">
        <v>1247</v>
      </c>
      <c r="P69" s="40">
        <f t="shared" si="17"/>
        <v>0.67679782903663499</v>
      </c>
      <c r="Q69" s="39">
        <v>1363</v>
      </c>
      <c r="R69" s="40">
        <f t="shared" si="18"/>
        <v>0.7994134897360704</v>
      </c>
      <c r="S69" s="39">
        <v>1257</v>
      </c>
      <c r="T69" s="40">
        <f t="shared" si="19"/>
        <v>0.682225237449118</v>
      </c>
      <c r="U69" s="39">
        <v>1241</v>
      </c>
      <c r="V69" s="40">
        <f t="shared" si="20"/>
        <v>0.72785923753665693</v>
      </c>
      <c r="W69" s="39">
        <v>1275</v>
      </c>
      <c r="X69" s="40">
        <f t="shared" si="21"/>
        <v>0.69199457259158748</v>
      </c>
    </row>
    <row r="70" spans="1:24" x14ac:dyDescent="0.25">
      <c r="A70" s="2" t="s">
        <v>4</v>
      </c>
      <c r="B70" s="2" t="s">
        <v>74</v>
      </c>
      <c r="C70" s="71">
        <v>114</v>
      </c>
      <c r="D70" s="71">
        <f t="shared" si="11"/>
        <v>104.5</v>
      </c>
      <c r="E70" s="71">
        <v>154</v>
      </c>
      <c r="F70" s="71">
        <f t="shared" si="12"/>
        <v>141.16666666666669</v>
      </c>
      <c r="G70" s="39">
        <v>90</v>
      </c>
      <c r="H70" s="40">
        <f t="shared" si="13"/>
        <v>0.86124401913875603</v>
      </c>
      <c r="I70" s="39">
        <v>88</v>
      </c>
      <c r="J70" s="40">
        <f t="shared" si="14"/>
        <v>0.84210526315789469</v>
      </c>
      <c r="K70" s="39">
        <v>123</v>
      </c>
      <c r="L70" s="40">
        <f t="shared" si="15"/>
        <v>0.87131050767414397</v>
      </c>
      <c r="M70" s="39">
        <v>108</v>
      </c>
      <c r="N70" s="40">
        <f t="shared" si="16"/>
        <v>1.0334928229665072</v>
      </c>
      <c r="O70" s="39">
        <v>120</v>
      </c>
      <c r="P70" s="40">
        <f t="shared" si="17"/>
        <v>0.85005903187721354</v>
      </c>
      <c r="Q70" s="39">
        <v>109</v>
      </c>
      <c r="R70" s="40">
        <f t="shared" si="18"/>
        <v>1.0430622009569377</v>
      </c>
      <c r="S70" s="39">
        <v>123</v>
      </c>
      <c r="T70" s="40">
        <f t="shared" si="19"/>
        <v>0.87131050767414397</v>
      </c>
      <c r="U70" s="39">
        <v>106</v>
      </c>
      <c r="V70" s="40">
        <f t="shared" si="20"/>
        <v>1.0143540669856459</v>
      </c>
      <c r="W70" s="39">
        <v>111</v>
      </c>
      <c r="X70" s="40">
        <f t="shared" si="21"/>
        <v>0.78630460448642259</v>
      </c>
    </row>
    <row r="71" spans="1:24" x14ac:dyDescent="0.25">
      <c r="A71" s="2" t="s">
        <v>2</v>
      </c>
      <c r="B71" s="2" t="s">
        <v>75</v>
      </c>
      <c r="C71" s="71">
        <v>7421</v>
      </c>
      <c r="D71" s="71">
        <f t="shared" si="11"/>
        <v>6802.583333333333</v>
      </c>
      <c r="E71" s="71">
        <v>8250</v>
      </c>
      <c r="F71" s="71">
        <f t="shared" si="12"/>
        <v>7562.5</v>
      </c>
      <c r="G71" s="39">
        <v>6073</v>
      </c>
      <c r="H71" s="40">
        <f t="shared" si="13"/>
        <v>0.89274907816883298</v>
      </c>
      <c r="I71" s="39">
        <v>5901</v>
      </c>
      <c r="J71" s="40">
        <f t="shared" si="14"/>
        <v>0.8674645661574647</v>
      </c>
      <c r="K71" s="39">
        <v>5077</v>
      </c>
      <c r="L71" s="40">
        <f t="shared" si="15"/>
        <v>0.67133884297520663</v>
      </c>
      <c r="M71" s="39">
        <v>5485</v>
      </c>
      <c r="N71" s="40">
        <f t="shared" si="16"/>
        <v>0.80631132780438808</v>
      </c>
      <c r="O71" s="39">
        <v>5156</v>
      </c>
      <c r="P71" s="40">
        <f t="shared" si="17"/>
        <v>0.68178512396694213</v>
      </c>
      <c r="Q71" s="39">
        <v>5481</v>
      </c>
      <c r="R71" s="40">
        <f t="shared" si="18"/>
        <v>0.80572331589714696</v>
      </c>
      <c r="S71" s="39">
        <v>5223</v>
      </c>
      <c r="T71" s="40">
        <f t="shared" si="19"/>
        <v>0.6906446280991736</v>
      </c>
      <c r="U71" s="39">
        <v>4936</v>
      </c>
      <c r="V71" s="40">
        <f t="shared" si="20"/>
        <v>0.72560669353554408</v>
      </c>
      <c r="W71" s="39">
        <v>4770</v>
      </c>
      <c r="X71" s="40">
        <f t="shared" si="21"/>
        <v>0.63074380165289257</v>
      </c>
    </row>
    <row r="72" spans="1:24" x14ac:dyDescent="0.25">
      <c r="A72" s="2" t="s">
        <v>4</v>
      </c>
      <c r="B72" s="2" t="s">
        <v>76</v>
      </c>
      <c r="C72" s="71">
        <v>455</v>
      </c>
      <c r="D72" s="71">
        <f t="shared" si="11"/>
        <v>417.08333333333331</v>
      </c>
      <c r="E72" s="71">
        <v>602</v>
      </c>
      <c r="F72" s="71">
        <f t="shared" si="12"/>
        <v>551.83333333333326</v>
      </c>
      <c r="G72" s="39">
        <v>350</v>
      </c>
      <c r="H72" s="40">
        <f t="shared" si="13"/>
        <v>0.83916083916083917</v>
      </c>
      <c r="I72" s="39">
        <v>313</v>
      </c>
      <c r="J72" s="40">
        <f t="shared" si="14"/>
        <v>0.75044955044955053</v>
      </c>
      <c r="K72" s="39">
        <v>343</v>
      </c>
      <c r="L72" s="40">
        <f t="shared" si="15"/>
        <v>0.62156448202959835</v>
      </c>
      <c r="M72" s="39">
        <v>336</v>
      </c>
      <c r="N72" s="40">
        <f t="shared" si="16"/>
        <v>0.80559440559440565</v>
      </c>
      <c r="O72" s="39">
        <v>359</v>
      </c>
      <c r="P72" s="40">
        <f t="shared" si="17"/>
        <v>0.6505587435819995</v>
      </c>
      <c r="Q72" s="39">
        <v>368</v>
      </c>
      <c r="R72" s="40">
        <f t="shared" si="18"/>
        <v>0.88231768231768237</v>
      </c>
      <c r="S72" s="39">
        <v>319</v>
      </c>
      <c r="T72" s="40">
        <f t="shared" si="19"/>
        <v>0.5780730897009968</v>
      </c>
      <c r="U72" s="39">
        <v>343</v>
      </c>
      <c r="V72" s="40">
        <f t="shared" si="20"/>
        <v>0.82237762237762246</v>
      </c>
      <c r="W72" s="39">
        <v>364</v>
      </c>
      <c r="X72" s="40">
        <f t="shared" si="21"/>
        <v>0.65961945031712488</v>
      </c>
    </row>
    <row r="73" spans="1:24" x14ac:dyDescent="0.25">
      <c r="A73" s="2" t="s">
        <v>5</v>
      </c>
      <c r="B73" s="2" t="s">
        <v>77</v>
      </c>
      <c r="C73" s="71">
        <v>246</v>
      </c>
      <c r="D73" s="71">
        <f t="shared" si="11"/>
        <v>225.5</v>
      </c>
      <c r="E73" s="71">
        <v>330</v>
      </c>
      <c r="F73" s="71">
        <f t="shared" si="12"/>
        <v>302.5</v>
      </c>
      <c r="G73" s="39">
        <v>216</v>
      </c>
      <c r="H73" s="40">
        <f t="shared" si="13"/>
        <v>0.95787139689578715</v>
      </c>
      <c r="I73" s="39">
        <v>204</v>
      </c>
      <c r="J73" s="40">
        <f t="shared" si="14"/>
        <v>0.90465631929046564</v>
      </c>
      <c r="K73" s="39">
        <v>246</v>
      </c>
      <c r="L73" s="40">
        <f t="shared" si="15"/>
        <v>0.81322314049586775</v>
      </c>
      <c r="M73" s="39">
        <v>220</v>
      </c>
      <c r="N73" s="40">
        <f t="shared" si="16"/>
        <v>0.97560975609756095</v>
      </c>
      <c r="O73" s="39">
        <v>255</v>
      </c>
      <c r="P73" s="40">
        <f t="shared" si="17"/>
        <v>0.84297520661157022</v>
      </c>
      <c r="Q73" s="39">
        <v>226</v>
      </c>
      <c r="R73" s="40">
        <f t="shared" si="18"/>
        <v>1.0022172949002217</v>
      </c>
      <c r="S73" s="39">
        <v>268</v>
      </c>
      <c r="T73" s="40">
        <f t="shared" si="19"/>
        <v>0.8859504132231405</v>
      </c>
      <c r="U73" s="39">
        <v>212</v>
      </c>
      <c r="V73" s="40">
        <f t="shared" si="20"/>
        <v>0.94013303769401335</v>
      </c>
      <c r="W73" s="39">
        <v>256</v>
      </c>
      <c r="X73" s="40">
        <f t="shared" si="21"/>
        <v>0.84628099173553717</v>
      </c>
    </row>
    <row r="74" spans="1:24" x14ac:dyDescent="0.25">
      <c r="A74" s="2" t="s">
        <v>2</v>
      </c>
      <c r="B74" s="2" t="s">
        <v>78</v>
      </c>
      <c r="C74" s="71">
        <v>338</v>
      </c>
      <c r="D74" s="71">
        <f t="shared" si="11"/>
        <v>309.83333333333337</v>
      </c>
      <c r="E74" s="71">
        <v>323</v>
      </c>
      <c r="F74" s="71">
        <f t="shared" si="12"/>
        <v>296.08333333333337</v>
      </c>
      <c r="G74" s="39">
        <v>337</v>
      </c>
      <c r="H74" s="40">
        <f t="shared" si="13"/>
        <v>1.0876815492200107</v>
      </c>
      <c r="I74" s="39">
        <v>311</v>
      </c>
      <c r="J74" s="40">
        <f t="shared" si="14"/>
        <v>1.0037654653039267</v>
      </c>
      <c r="K74" s="39">
        <v>306</v>
      </c>
      <c r="L74" s="40">
        <f t="shared" si="15"/>
        <v>1.033492822966507</v>
      </c>
      <c r="M74" s="39">
        <v>340</v>
      </c>
      <c r="N74" s="40">
        <f t="shared" si="16"/>
        <v>1.0973641742872511</v>
      </c>
      <c r="O74" s="39">
        <v>298</v>
      </c>
      <c r="P74" s="40">
        <f t="shared" si="17"/>
        <v>1.0064734027582323</v>
      </c>
      <c r="Q74" s="39">
        <v>338</v>
      </c>
      <c r="R74" s="40">
        <f t="shared" si="18"/>
        <v>1.0909090909090908</v>
      </c>
      <c r="S74" s="39">
        <v>302</v>
      </c>
      <c r="T74" s="40">
        <f t="shared" si="19"/>
        <v>1.0199831128623698</v>
      </c>
      <c r="U74" s="39">
        <v>350</v>
      </c>
      <c r="V74" s="40">
        <f t="shared" si="20"/>
        <v>1.1296395911780526</v>
      </c>
      <c r="W74" s="39">
        <v>284</v>
      </c>
      <c r="X74" s="40">
        <f t="shared" si="21"/>
        <v>0.95918941739375163</v>
      </c>
    </row>
    <row r="75" spans="1:24" x14ac:dyDescent="0.25">
      <c r="A75" s="2" t="s">
        <v>2</v>
      </c>
      <c r="B75" s="2" t="s">
        <v>79</v>
      </c>
      <c r="C75" s="71">
        <v>1006</v>
      </c>
      <c r="D75" s="71">
        <f t="shared" si="11"/>
        <v>922.16666666666663</v>
      </c>
      <c r="E75" s="71">
        <v>1164</v>
      </c>
      <c r="F75" s="71">
        <f t="shared" si="12"/>
        <v>1067</v>
      </c>
      <c r="G75" s="39">
        <v>813</v>
      </c>
      <c r="H75" s="40">
        <f t="shared" si="13"/>
        <v>0.88161937466112417</v>
      </c>
      <c r="I75" s="39">
        <v>785</v>
      </c>
      <c r="J75" s="40">
        <f t="shared" si="14"/>
        <v>0.85125609976504613</v>
      </c>
      <c r="K75" s="39">
        <v>784</v>
      </c>
      <c r="L75" s="40">
        <f t="shared" si="15"/>
        <v>0.73477038425492036</v>
      </c>
      <c r="M75" s="39">
        <v>764</v>
      </c>
      <c r="N75" s="40">
        <f t="shared" si="16"/>
        <v>0.82848364359298754</v>
      </c>
      <c r="O75" s="39">
        <v>806</v>
      </c>
      <c r="P75" s="40">
        <f t="shared" si="17"/>
        <v>0.75538894095595122</v>
      </c>
      <c r="Q75" s="39">
        <v>747</v>
      </c>
      <c r="R75" s="40">
        <f t="shared" si="18"/>
        <v>0.81004879812036878</v>
      </c>
      <c r="S75" s="39">
        <v>813</v>
      </c>
      <c r="T75" s="40">
        <f t="shared" si="19"/>
        <v>0.76194939081537016</v>
      </c>
      <c r="U75" s="39">
        <v>630</v>
      </c>
      <c r="V75" s="40">
        <f t="shared" si="20"/>
        <v>0.68317368516175681</v>
      </c>
      <c r="W75" s="39">
        <v>733</v>
      </c>
      <c r="X75" s="40">
        <f t="shared" si="21"/>
        <v>0.68697282099343959</v>
      </c>
    </row>
    <row r="76" spans="1:24" x14ac:dyDescent="0.25">
      <c r="A76" s="2" t="s">
        <v>3</v>
      </c>
      <c r="B76" s="2" t="s">
        <v>80</v>
      </c>
      <c r="C76" s="71">
        <v>104</v>
      </c>
      <c r="D76" s="71">
        <f t="shared" si="11"/>
        <v>95.333333333333329</v>
      </c>
      <c r="E76" s="71">
        <v>119</v>
      </c>
      <c r="F76" s="71">
        <f t="shared" si="12"/>
        <v>109.08333333333333</v>
      </c>
      <c r="G76" s="39">
        <v>95</v>
      </c>
      <c r="H76" s="40">
        <f t="shared" si="13"/>
        <v>0.99650349650349657</v>
      </c>
      <c r="I76" s="39">
        <v>97</v>
      </c>
      <c r="J76" s="40">
        <f t="shared" si="14"/>
        <v>1.0174825174825175</v>
      </c>
      <c r="K76" s="39">
        <v>121</v>
      </c>
      <c r="L76" s="40">
        <f t="shared" si="15"/>
        <v>1.1092436974789917</v>
      </c>
      <c r="M76" s="39">
        <v>107</v>
      </c>
      <c r="N76" s="40">
        <f t="shared" si="16"/>
        <v>1.1223776223776225</v>
      </c>
      <c r="O76" s="39">
        <v>122</v>
      </c>
      <c r="P76" s="40">
        <f t="shared" si="17"/>
        <v>1.1184110007639421</v>
      </c>
      <c r="Q76" s="39">
        <v>111</v>
      </c>
      <c r="R76" s="40">
        <f t="shared" si="18"/>
        <v>1.1643356643356644</v>
      </c>
      <c r="S76" s="39">
        <v>123</v>
      </c>
      <c r="T76" s="40">
        <f t="shared" si="19"/>
        <v>1.1275783040488923</v>
      </c>
      <c r="U76" s="39">
        <v>107</v>
      </c>
      <c r="V76" s="40">
        <f t="shared" si="20"/>
        <v>1.1223776223776225</v>
      </c>
      <c r="W76" s="39">
        <v>113</v>
      </c>
      <c r="X76" s="40">
        <f t="shared" si="21"/>
        <v>1.0359052711993888</v>
      </c>
    </row>
    <row r="77" spans="1:24" x14ac:dyDescent="0.25">
      <c r="A77" s="2" t="s">
        <v>4</v>
      </c>
      <c r="B77" s="2" t="s">
        <v>81</v>
      </c>
      <c r="C77" s="71">
        <v>211</v>
      </c>
      <c r="D77" s="71">
        <f t="shared" si="11"/>
        <v>193.41666666666666</v>
      </c>
      <c r="E77" s="71">
        <v>192</v>
      </c>
      <c r="F77" s="71">
        <f t="shared" si="12"/>
        <v>176</v>
      </c>
      <c r="G77" s="39">
        <v>209</v>
      </c>
      <c r="H77" s="40">
        <f t="shared" si="13"/>
        <v>1.080568720379147</v>
      </c>
      <c r="I77" s="39">
        <v>197</v>
      </c>
      <c r="J77" s="40">
        <f t="shared" si="14"/>
        <v>1.018526497199483</v>
      </c>
      <c r="K77" s="39">
        <v>213</v>
      </c>
      <c r="L77" s="40">
        <f t="shared" si="15"/>
        <v>1.2102272727272727</v>
      </c>
      <c r="M77" s="39">
        <v>194</v>
      </c>
      <c r="N77" s="40">
        <f t="shared" si="16"/>
        <v>1.003015941404567</v>
      </c>
      <c r="O77" s="39">
        <v>185</v>
      </c>
      <c r="P77" s="40">
        <f t="shared" si="17"/>
        <v>1.0511363636363635</v>
      </c>
      <c r="Q77" s="39">
        <v>200</v>
      </c>
      <c r="R77" s="40">
        <f t="shared" si="18"/>
        <v>1.034037052994399</v>
      </c>
      <c r="S77" s="39">
        <v>189</v>
      </c>
      <c r="T77" s="40">
        <f t="shared" si="19"/>
        <v>1.0738636363636365</v>
      </c>
      <c r="U77" s="39">
        <v>192</v>
      </c>
      <c r="V77" s="40">
        <f t="shared" si="20"/>
        <v>0.9926755708746231</v>
      </c>
      <c r="W77" s="39">
        <v>171</v>
      </c>
      <c r="X77" s="40">
        <f t="shared" si="21"/>
        <v>0.97159090909090906</v>
      </c>
    </row>
    <row r="78" spans="1:24" x14ac:dyDescent="0.25">
      <c r="A78" s="2" t="s">
        <v>2</v>
      </c>
      <c r="B78" s="2" t="s">
        <v>82</v>
      </c>
      <c r="C78" s="71">
        <v>5925</v>
      </c>
      <c r="D78" s="71">
        <f t="shared" si="11"/>
        <v>5431.25</v>
      </c>
      <c r="E78" s="71">
        <v>6302</v>
      </c>
      <c r="F78" s="71">
        <f t="shared" si="12"/>
        <v>5776.833333333333</v>
      </c>
      <c r="G78" s="39">
        <v>4112</v>
      </c>
      <c r="H78" s="40">
        <f t="shared" si="13"/>
        <v>0.75710011507479857</v>
      </c>
      <c r="I78" s="39">
        <v>3653</v>
      </c>
      <c r="J78" s="40">
        <f t="shared" si="14"/>
        <v>0.67258918296892978</v>
      </c>
      <c r="K78" s="39">
        <v>4048</v>
      </c>
      <c r="L78" s="40">
        <f t="shared" si="15"/>
        <v>0.7007299270072993</v>
      </c>
      <c r="M78" s="39">
        <v>4018</v>
      </c>
      <c r="N78" s="40">
        <f t="shared" si="16"/>
        <v>0.73979286536248556</v>
      </c>
      <c r="O78" s="39">
        <v>4027</v>
      </c>
      <c r="P78" s="40">
        <f t="shared" si="17"/>
        <v>0.69709471740572981</v>
      </c>
      <c r="Q78" s="39">
        <v>4004</v>
      </c>
      <c r="R78" s="40">
        <f t="shared" si="18"/>
        <v>0.73721518987341772</v>
      </c>
      <c r="S78" s="39">
        <v>4010</v>
      </c>
      <c r="T78" s="40">
        <f t="shared" si="19"/>
        <v>0.69415192868064979</v>
      </c>
      <c r="U78" s="39">
        <v>3484</v>
      </c>
      <c r="V78" s="40">
        <f t="shared" si="20"/>
        <v>0.64147295742232446</v>
      </c>
      <c r="W78" s="39">
        <v>3912</v>
      </c>
      <c r="X78" s="40">
        <f t="shared" si="21"/>
        <v>0.67718761720665877</v>
      </c>
    </row>
    <row r="79" spans="1:24" x14ac:dyDescent="0.25">
      <c r="A79" s="2" t="s">
        <v>2</v>
      </c>
      <c r="B79" s="2" t="s">
        <v>83</v>
      </c>
      <c r="C79" s="71">
        <v>3947</v>
      </c>
      <c r="D79" s="71">
        <f t="shared" si="11"/>
        <v>3618.0833333333335</v>
      </c>
      <c r="E79" s="71">
        <v>4297</v>
      </c>
      <c r="F79" s="71">
        <f t="shared" si="12"/>
        <v>3938.9166666666665</v>
      </c>
      <c r="G79" s="39">
        <v>2490</v>
      </c>
      <c r="H79" s="40">
        <f t="shared" si="13"/>
        <v>0.68820968744961653</v>
      </c>
      <c r="I79" s="39">
        <v>2335</v>
      </c>
      <c r="J79" s="40">
        <f t="shared" si="14"/>
        <v>0.64536932537945968</v>
      </c>
      <c r="K79" s="39">
        <v>2535</v>
      </c>
      <c r="L79" s="40">
        <f t="shared" si="15"/>
        <v>0.64357797194660127</v>
      </c>
      <c r="M79" s="39">
        <v>2560</v>
      </c>
      <c r="N79" s="40">
        <f t="shared" si="16"/>
        <v>0.70755694773936473</v>
      </c>
      <c r="O79" s="39">
        <v>2517</v>
      </c>
      <c r="P79" s="40">
        <f t="shared" si="17"/>
        <v>0.63900818753041233</v>
      </c>
      <c r="Q79" s="39">
        <v>2541</v>
      </c>
      <c r="R79" s="40">
        <f t="shared" si="18"/>
        <v>0.70230554851786164</v>
      </c>
      <c r="S79" s="39">
        <v>2469</v>
      </c>
      <c r="T79" s="40">
        <f t="shared" si="19"/>
        <v>0.62682209575390868</v>
      </c>
      <c r="U79" s="39">
        <v>2364</v>
      </c>
      <c r="V79" s="40">
        <f t="shared" si="20"/>
        <v>0.65338461892806965</v>
      </c>
      <c r="W79" s="39">
        <v>2467</v>
      </c>
      <c r="X79" s="40">
        <f t="shared" si="21"/>
        <v>0.62631434192988766</v>
      </c>
    </row>
    <row r="81" spans="1:24" s="38" customFormat="1" x14ac:dyDescent="0.25">
      <c r="A81"/>
      <c r="B81" s="33" t="s">
        <v>111</v>
      </c>
      <c r="C81" s="34">
        <f>SUMIF($A$2:$A$79,"Norte",C$2:C$79)</f>
        <v>5856</v>
      </c>
      <c r="D81" s="34">
        <f>SUMIF($A$2:$A$79,"Norte",D$2:D$79)</f>
        <v>5368.0000000000009</v>
      </c>
      <c r="E81" s="34">
        <f>SUMIF($A$2:$A$79,"Norte",E$2:E$79)</f>
        <v>6573</v>
      </c>
      <c r="F81" s="34">
        <f>SUMIF($A$2:$A$79,"Norte",F$2:F$79)</f>
        <v>6025.25</v>
      </c>
      <c r="G81" s="39">
        <f>SUMIF($A$2:$A$79,"Norte",G$2:G$79)</f>
        <v>4797</v>
      </c>
      <c r="H81" s="40">
        <f t="shared" ref="H81:H84" si="22">G81/D81</f>
        <v>0.89362891207153483</v>
      </c>
      <c r="I81" s="39">
        <f>SUMIF($A$2:$A$79,"Norte",I$2:I$79)</f>
        <v>4466</v>
      </c>
      <c r="J81" s="40">
        <f t="shared" ref="J81:J84" si="23">I81/D81</f>
        <v>0.83196721311475397</v>
      </c>
      <c r="K81" s="39">
        <f>SUMIF($A$2:$A$79,"Norte",K$2:K$79)</f>
        <v>4497</v>
      </c>
      <c r="L81" s="40">
        <f>K81/F81</f>
        <v>0.74635907223766651</v>
      </c>
      <c r="M81" s="39">
        <f>SUMIF($A$2:$A$79,"Norte",M$2:M$79)</f>
        <v>4695</v>
      </c>
      <c r="N81" s="40">
        <f t="shared" ref="N81:N84" si="24">M81/D81</f>
        <v>0.87462742175856911</v>
      </c>
      <c r="O81" s="39">
        <f>SUMIF($A$2:$A$79,"Norte",O$2:O$79)</f>
        <v>4459</v>
      </c>
      <c r="P81" s="40">
        <f>O81/F81</f>
        <v>0.74005227998838219</v>
      </c>
      <c r="Q81" s="39">
        <f>SUMIF($A$2:$A$79,"Norte",Q$2:Q$79)</f>
        <v>4687</v>
      </c>
      <c r="R81" s="40">
        <f t="shared" ref="R81:R84" si="25">Q81/D81</f>
        <v>0.87313710879284634</v>
      </c>
      <c r="S81" s="39">
        <f>SUMIF($A$2:$A$79,"Norte",S$2:S$79)</f>
        <v>4433</v>
      </c>
      <c r="T81" s="40">
        <f>S81/F81</f>
        <v>0.73573710634413514</v>
      </c>
      <c r="U81" s="39">
        <f>SUMIF($A$2:$A$79,"Norte",U$2:U$79)</f>
        <v>4492</v>
      </c>
      <c r="V81" s="40">
        <f t="shared" ref="V81:V84" si="26">U81/D81</f>
        <v>0.83681073025335306</v>
      </c>
      <c r="W81" s="39">
        <f>SUMIF($A$2:$A$79,"Norte",W$2:W$79)</f>
        <v>4558</v>
      </c>
      <c r="X81" s="40">
        <f>W81/F81</f>
        <v>0.75648313347993856</v>
      </c>
    </row>
    <row r="82" spans="1:24" s="38" customFormat="1" x14ac:dyDescent="0.25">
      <c r="A82"/>
      <c r="B82" s="33" t="s">
        <v>112</v>
      </c>
      <c r="C82" s="34">
        <f>SUMIF($A$2:$A$79,"Central",C$2:C$79)</f>
        <v>6941</v>
      </c>
      <c r="D82" s="34">
        <f>SUMIF($A$2:$A$79,"Central",D$2:D$79)</f>
        <v>6362.583333333333</v>
      </c>
      <c r="E82" s="34">
        <f>SUMIF($A$2:$A$79,"Central",E$2:E$79)</f>
        <v>7658</v>
      </c>
      <c r="F82" s="34">
        <f>SUMIF($A$2:$A$79,"Central",F$2:F$79)</f>
        <v>7019.833333333333</v>
      </c>
      <c r="G82" s="39">
        <f>SUMIF($A$2:$A$79,"Central",G$2:G$79)</f>
        <v>5485</v>
      </c>
      <c r="H82" s="40">
        <f t="shared" si="22"/>
        <v>0.86207122369058697</v>
      </c>
      <c r="I82" s="39">
        <f>SUMIF($A$2:$A$79,"Central",I$2:I$79)</f>
        <v>5073</v>
      </c>
      <c r="J82" s="40">
        <f t="shared" si="23"/>
        <v>0.79731765137326305</v>
      </c>
      <c r="K82" s="39">
        <f>SUMIF($A$2:$A$79,"Central",K$2:K$79)</f>
        <v>5458</v>
      </c>
      <c r="L82" s="40">
        <f t="shared" ref="L82:L85" si="27">K82/F82</f>
        <v>0.77751133692632779</v>
      </c>
      <c r="M82" s="39">
        <f>SUMIF($A$2:$A$79,"Central",M$2:M$79)</f>
        <v>5402</v>
      </c>
      <c r="N82" s="40">
        <f t="shared" si="24"/>
        <v>0.84902620790821337</v>
      </c>
      <c r="O82" s="39">
        <f>SUMIF($A$2:$A$79,"Central",O$2:O$79)</f>
        <v>5398</v>
      </c>
      <c r="P82" s="40">
        <f t="shared" ref="P82:P85" si="28">O82/F82</f>
        <v>0.76896412545407067</v>
      </c>
      <c r="Q82" s="39">
        <f>SUMIF($A$2:$A$79,"Central",Q$2:Q$79)</f>
        <v>5357</v>
      </c>
      <c r="R82" s="40">
        <f t="shared" si="25"/>
        <v>0.84195360899005911</v>
      </c>
      <c r="S82" s="39">
        <f>SUMIF($A$2:$A$79,"Central",S$2:S$79)</f>
        <v>5186</v>
      </c>
      <c r="T82" s="40">
        <f t="shared" ref="T82:T85" si="29">S82/F82</f>
        <v>0.73876397825209528</v>
      </c>
      <c r="U82" s="39">
        <f>SUMIF($A$2:$A$79,"Central",U$2:U$79)</f>
        <v>5244</v>
      </c>
      <c r="V82" s="40">
        <f t="shared" si="26"/>
        <v>0.82419352726224937</v>
      </c>
      <c r="W82" s="39">
        <f>SUMIF($A$2:$A$79,"Central",W$2:W$79)</f>
        <v>5247</v>
      </c>
      <c r="X82" s="40">
        <f t="shared" ref="X82:X85" si="30">W82/F82</f>
        <v>0.74745364324889008</v>
      </c>
    </row>
    <row r="83" spans="1:24" s="38" customFormat="1" x14ac:dyDescent="0.25">
      <c r="A83"/>
      <c r="B83" s="33" t="s">
        <v>113</v>
      </c>
      <c r="C83" s="34">
        <f>SUMIF($A$2:$A$79,"Metropolitana",C$2:C$79)</f>
        <v>31097</v>
      </c>
      <c r="D83" s="34">
        <f>SUMIF($A$2:$A$79,"Metropolitana",D$2:D$79)</f>
        <v>28505.583333333332</v>
      </c>
      <c r="E83" s="34">
        <f>SUMIF($A$2:$A$79,"Metropolitana",E$2:E$79)</f>
        <v>33453</v>
      </c>
      <c r="F83" s="34">
        <f>SUMIF($A$2:$A$79,"Metropolitana",F$2:F$79)</f>
        <v>30665.249999999996</v>
      </c>
      <c r="G83" s="39">
        <f>SUMIF($A$2:$A$79,"Metropolitana",G$2:G$79)</f>
        <v>23800</v>
      </c>
      <c r="H83" s="40">
        <f t="shared" si="22"/>
        <v>0.83492415228595573</v>
      </c>
      <c r="I83" s="39">
        <f>SUMIF($A$2:$A$79,"Metropolitana",I$2:I$79)</f>
        <v>22438</v>
      </c>
      <c r="J83" s="40">
        <f t="shared" si="23"/>
        <v>0.78714403903328878</v>
      </c>
      <c r="K83" s="39">
        <f>SUMIF($A$2:$A$79,"Metropolitana",K$2:K$79)</f>
        <v>22199</v>
      </c>
      <c r="L83" s="40">
        <f t="shared" si="27"/>
        <v>0.72391387645624938</v>
      </c>
      <c r="M83" s="39">
        <f>SUMIF($A$2:$A$79,"Metropolitana",M$2:M$79)</f>
        <v>22501</v>
      </c>
      <c r="N83" s="40">
        <f t="shared" si="24"/>
        <v>0.78935413237757523</v>
      </c>
      <c r="O83" s="39">
        <f>SUMIF($A$2:$A$79,"Metropolitana",O$2:O$79)</f>
        <v>22227</v>
      </c>
      <c r="P83" s="40">
        <f t="shared" si="28"/>
        <v>0.72482696211509778</v>
      </c>
      <c r="Q83" s="39">
        <f>SUMIF($A$2:$A$79,"Metropolitana",Q$2:Q$79)</f>
        <v>22668</v>
      </c>
      <c r="R83" s="40">
        <f t="shared" si="25"/>
        <v>0.79521263378227081</v>
      </c>
      <c r="S83" s="39">
        <f>SUMIF($A$2:$A$79,"Metropolitana",S$2:S$79)</f>
        <v>22491</v>
      </c>
      <c r="T83" s="40">
        <f t="shared" si="29"/>
        <v>0.73343605546995383</v>
      </c>
      <c r="U83" s="39">
        <f>SUMIF($A$2:$A$79,"Metropolitana",U$2:U$79)</f>
        <v>20643</v>
      </c>
      <c r="V83" s="40">
        <f t="shared" si="26"/>
        <v>0.72417391914449514</v>
      </c>
      <c r="W83" s="39">
        <f>SUMIF($A$2:$A$79,"Metropolitana",W$2:W$79)</f>
        <v>21861</v>
      </c>
      <c r="X83" s="40">
        <f t="shared" si="30"/>
        <v>0.71289162814586549</v>
      </c>
    </row>
    <row r="84" spans="1:24" s="38" customFormat="1" x14ac:dyDescent="0.25">
      <c r="A84"/>
      <c r="B84" s="33" t="s">
        <v>114</v>
      </c>
      <c r="C84" s="34">
        <f>SUMIF($A$2:$A$79,"sul",C$2:C$79)</f>
        <v>8539</v>
      </c>
      <c r="D84" s="34">
        <f>SUMIF($A$2:$A$79,"sul",D$2:D$79)</f>
        <v>7827.416666666667</v>
      </c>
      <c r="E84" s="34">
        <f>SUMIF($A$2:$A$79,"sul",E$2:E$79)</f>
        <v>9170</v>
      </c>
      <c r="F84" s="34">
        <f>SUMIF($A$2:$A$79,"sul",F$2:F$79)</f>
        <v>8405.8333333333339</v>
      </c>
      <c r="G84" s="39">
        <f>SUMIF($A$2:$A$79,"sul",G$2:G$79)</f>
        <v>7006</v>
      </c>
      <c r="H84" s="40">
        <f t="shared" si="22"/>
        <v>0.89505903395117581</v>
      </c>
      <c r="I84" s="39">
        <f>SUMIF($A$2:$A$79,"sul",I$2:I$79)</f>
        <v>6557</v>
      </c>
      <c r="J84" s="40">
        <f t="shared" si="23"/>
        <v>0.83769655803851839</v>
      </c>
      <c r="K84" s="39">
        <f>SUMIF($A$2:$A$79,"sul",K$2:K$79)</f>
        <v>6716</v>
      </c>
      <c r="L84" s="40">
        <f t="shared" si="27"/>
        <v>0.79896896996133626</v>
      </c>
      <c r="M84" s="39">
        <f>SUMIF($A$2:$A$79,"sul",M$2:M$79)</f>
        <v>6861</v>
      </c>
      <c r="N84" s="40">
        <f t="shared" si="24"/>
        <v>0.87653440364530655</v>
      </c>
      <c r="O84" s="39">
        <f>SUMIF($A$2:$A$79,"sul",O$2:O$79)</f>
        <v>6771</v>
      </c>
      <c r="P84" s="40">
        <f t="shared" si="28"/>
        <v>0.80551204520670161</v>
      </c>
      <c r="Q84" s="39">
        <f>SUMIF($A$2:$A$79,"sul",Q$2:Q$79)</f>
        <v>6866</v>
      </c>
      <c r="R84" s="40">
        <f t="shared" si="25"/>
        <v>0.87717318400068134</v>
      </c>
      <c r="S84" s="39">
        <f>SUMIF($A$2:$A$79,"sul",S$2:S$79)</f>
        <v>6802</v>
      </c>
      <c r="T84" s="40">
        <f t="shared" si="29"/>
        <v>0.80919996034499841</v>
      </c>
      <c r="U84" s="39">
        <f>SUMIF($A$2:$A$79,"sul",U$2:U$79)</f>
        <v>6538</v>
      </c>
      <c r="V84" s="40">
        <f t="shared" si="26"/>
        <v>0.83526919268809419</v>
      </c>
      <c r="W84" s="39">
        <f>SUMIF($A$2:$A$79,"sul",W$2:W$79)</f>
        <v>6818</v>
      </c>
      <c r="X84" s="40">
        <f t="shared" si="30"/>
        <v>0.81110340041637741</v>
      </c>
    </row>
    <row r="85" spans="1:24" s="38" customFormat="1" x14ac:dyDescent="0.25">
      <c r="A85"/>
      <c r="B85" s="35" t="s">
        <v>110</v>
      </c>
      <c r="C85" s="36">
        <f>SUM(C2:C79)</f>
        <v>52433</v>
      </c>
      <c r="D85" s="36">
        <f>SUM(D2:D79)</f>
        <v>48063.583333333336</v>
      </c>
      <c r="E85" s="36">
        <f>SUM(E2:E79)</f>
        <v>56854</v>
      </c>
      <c r="F85" s="36">
        <f>SUM(F2:F79)</f>
        <v>52116.166666666679</v>
      </c>
      <c r="G85" s="35">
        <f>SUM(G2:G79)</f>
        <v>41088</v>
      </c>
      <c r="H85" s="37">
        <f>G85/D85</f>
        <v>0.85486759726265382</v>
      </c>
      <c r="I85" s="35">
        <f>SUM(I2:I79)</f>
        <v>38534</v>
      </c>
      <c r="J85" s="37">
        <f>I85/D85</f>
        <v>0.80172965325445633</v>
      </c>
      <c r="K85" s="35">
        <f>SUM(K2:K79)</f>
        <v>38870</v>
      </c>
      <c r="L85" s="37">
        <f t="shared" si="27"/>
        <v>0.74583382635586504</v>
      </c>
      <c r="M85" s="35">
        <f>SUM(M2:M79)</f>
        <v>39459</v>
      </c>
      <c r="N85" s="37">
        <f>M85/D85</f>
        <v>0.8209749931947784</v>
      </c>
      <c r="O85" s="35">
        <f>SUM(O2:O79)</f>
        <v>38855</v>
      </c>
      <c r="P85" s="37">
        <f t="shared" si="28"/>
        <v>0.74554600779668478</v>
      </c>
      <c r="Q85" s="35">
        <f>SUM(Q2:Q79)</f>
        <v>39578</v>
      </c>
      <c r="R85" s="37">
        <f>Q85/D85</f>
        <v>0.82345088017088475</v>
      </c>
      <c r="S85" s="35">
        <f>SUM(S2:S79)</f>
        <v>38912</v>
      </c>
      <c r="T85" s="37">
        <f t="shared" si="29"/>
        <v>0.74663971832156995</v>
      </c>
      <c r="U85" s="35">
        <f>SUM(U2:U79)</f>
        <v>36917</v>
      </c>
      <c r="V85" s="37">
        <f>U85/D85</f>
        <v>0.76808671846148235</v>
      </c>
      <c r="W85" s="35">
        <f>SUM(W2:W79)</f>
        <v>38484</v>
      </c>
      <c r="X85" s="37">
        <f t="shared" si="30"/>
        <v>0.73842729543295893</v>
      </c>
    </row>
    <row r="88" spans="1:24" x14ac:dyDescent="0.25">
      <c r="A88" s="84" t="s">
        <v>193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</row>
    <row r="89" spans="1:24" x14ac:dyDescent="0.25">
      <c r="A89" s="84" t="s">
        <v>194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</row>
    <row r="90" spans="1:24" x14ac:dyDescent="0.25">
      <c r="A90" s="85" t="s">
        <v>160</v>
      </c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</row>
    <row r="91" spans="1:24" x14ac:dyDescent="0.25">
      <c r="A91" s="83" t="s">
        <v>189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</row>
    <row r="92" spans="1:24" s="49" customFormat="1" ht="15" customHeight="1" x14ac:dyDescent="0.25">
      <c r="A92" s="87" t="s">
        <v>180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24" x14ac:dyDescent="0.25">
      <c r="A94" s="88" t="s">
        <v>182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</row>
    <row r="95" spans="1:24" x14ac:dyDescent="0.25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</row>
    <row r="96" spans="1:24" ht="17.25" x14ac:dyDescent="0.25">
      <c r="A96" s="82" t="s">
        <v>89</v>
      </c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</row>
    <row r="97" spans="1:12" x14ac:dyDescent="0.25">
      <c r="A97" s="83" t="s">
        <v>90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</row>
    <row r="98" spans="1:12" x14ac:dyDescent="0.25">
      <c r="A98" s="83" t="s">
        <v>91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</row>
  </sheetData>
  <customSheetViews>
    <customSheetView guid="{1A030D3C-92EE-4DAF-ABAC-228947DF045D}" showGridLines="0">
      <pane ySplit="1" topLeftCell="A2" activePane="bottomLeft" state="frozen"/>
      <selection pane="bottomLeft" activeCell="W2" sqref="W2:W79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9EFA0E2E-4423-4194-BE85-A51AF61C76D7}" showGridLines="0">
      <pane ySplit="1" topLeftCell="A2" activePane="bottomLeft" state="frozen"/>
      <selection pane="bottomLeft" activeCell="F2" sqref="F2:F79"/>
      <pageMargins left="0.511811024" right="0.511811024" top="0.78740157499999996" bottom="0.78740157499999996" header="0.31496062000000002" footer="0.31496062000000002"/>
      <pageSetup paperSize="9" orientation="portrait" r:id="rId2"/>
    </customSheetView>
  </customSheetViews>
  <mergeCells count="9">
    <mergeCell ref="A96:L96"/>
    <mergeCell ref="A97:L97"/>
    <mergeCell ref="A98:L98"/>
    <mergeCell ref="A94:L95"/>
    <mergeCell ref="A88:L88"/>
    <mergeCell ref="A89:L89"/>
    <mergeCell ref="A90:L90"/>
    <mergeCell ref="A91:L91"/>
    <mergeCell ref="A92:L93"/>
  </mergeCell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FF99CC"/>
  </sheetPr>
  <dimension ref="A1:P923"/>
  <sheetViews>
    <sheetView showGridLines="0" workbookViewId="0">
      <selection activeCell="F13" sqref="F13"/>
    </sheetView>
  </sheetViews>
  <sheetFormatPr defaultRowHeight="15" x14ac:dyDescent="0.25"/>
  <cols>
    <col min="1" max="1" width="18.140625" style="9" customWidth="1"/>
    <col min="2" max="2" width="23.85546875" style="9" bestFit="1" customWidth="1"/>
    <col min="3" max="3" width="14.28515625" style="9" customWidth="1"/>
    <col min="4" max="12" width="9.140625" style="9"/>
    <col min="13" max="13" width="26.5703125" customWidth="1"/>
    <col min="14" max="14" width="9.140625" customWidth="1"/>
    <col min="15" max="15" width="23.28515625" customWidth="1"/>
    <col min="16" max="16" width="8.7109375" customWidth="1"/>
    <col min="17" max="16384" width="9.140625" style="9"/>
  </cols>
  <sheetData>
    <row r="1" spans="1:9" ht="24.75" customHeight="1" thickBot="1" x14ac:dyDescent="0.3">
      <c r="A1" s="6" t="s">
        <v>0</v>
      </c>
      <c r="B1" s="7" t="s">
        <v>1</v>
      </c>
      <c r="C1" s="17" t="s">
        <v>86</v>
      </c>
      <c r="I1"/>
    </row>
    <row r="2" spans="1:9" x14ac:dyDescent="0.25">
      <c r="A2" s="18" t="s">
        <v>2</v>
      </c>
      <c r="B2" s="19" t="s">
        <v>6</v>
      </c>
      <c r="C2" s="25">
        <v>90.62</v>
      </c>
    </row>
    <row r="3" spans="1:9" x14ac:dyDescent="0.25">
      <c r="A3" s="20" t="s">
        <v>101</v>
      </c>
      <c r="B3" s="21" t="s">
        <v>7</v>
      </c>
      <c r="C3" s="26">
        <v>108.86</v>
      </c>
    </row>
    <row r="4" spans="1:9" x14ac:dyDescent="0.25">
      <c r="A4" s="20" t="s">
        <v>101</v>
      </c>
      <c r="B4" s="21" t="s">
        <v>8</v>
      </c>
      <c r="C4" s="26">
        <v>65.78</v>
      </c>
    </row>
    <row r="5" spans="1:9" x14ac:dyDescent="0.25">
      <c r="A5" s="20" t="s">
        <v>5</v>
      </c>
      <c r="B5" s="21" t="s">
        <v>9</v>
      </c>
      <c r="C5" s="26">
        <v>96.89</v>
      </c>
    </row>
    <row r="6" spans="1:9" x14ac:dyDescent="0.25">
      <c r="A6" s="20" t="s">
        <v>5</v>
      </c>
      <c r="B6" s="21" t="s">
        <v>10</v>
      </c>
      <c r="C6" s="26">
        <v>66.099999999999994</v>
      </c>
    </row>
    <row r="7" spans="1:9" x14ac:dyDescent="0.25">
      <c r="A7" s="20" t="s">
        <v>101</v>
      </c>
      <c r="B7" s="21" t="s">
        <v>11</v>
      </c>
      <c r="C7" s="26">
        <v>117.58</v>
      </c>
    </row>
    <row r="8" spans="1:9" x14ac:dyDescent="0.25">
      <c r="A8" s="20" t="s">
        <v>5</v>
      </c>
      <c r="B8" s="21" t="s">
        <v>12</v>
      </c>
      <c r="C8" s="26">
        <v>94.19</v>
      </c>
    </row>
    <row r="9" spans="1:9" x14ac:dyDescent="0.25">
      <c r="A9" s="20" t="s">
        <v>5</v>
      </c>
      <c r="B9" s="21" t="s">
        <v>13</v>
      </c>
      <c r="C9" s="26">
        <v>41.83</v>
      </c>
      <c r="I9"/>
    </row>
    <row r="10" spans="1:9" x14ac:dyDescent="0.25">
      <c r="A10" s="20" t="s">
        <v>2</v>
      </c>
      <c r="B10" s="21" t="s">
        <v>14</v>
      </c>
      <c r="C10" s="26">
        <v>82.83</v>
      </c>
    </row>
    <row r="11" spans="1:9" x14ac:dyDescent="0.25">
      <c r="A11" s="20" t="s">
        <v>5</v>
      </c>
      <c r="B11" s="21" t="s">
        <v>15</v>
      </c>
      <c r="C11" s="26">
        <v>68.66</v>
      </c>
    </row>
    <row r="12" spans="1:9" x14ac:dyDescent="0.25">
      <c r="A12" s="20" t="s">
        <v>101</v>
      </c>
      <c r="B12" s="21" t="s">
        <v>16</v>
      </c>
      <c r="C12" s="26">
        <v>81.88</v>
      </c>
    </row>
    <row r="13" spans="1:9" x14ac:dyDescent="0.25">
      <c r="A13" s="20" t="s">
        <v>101</v>
      </c>
      <c r="B13" s="21" t="s">
        <v>17</v>
      </c>
      <c r="C13" s="26">
        <v>76.86</v>
      </c>
    </row>
    <row r="14" spans="1:9" x14ac:dyDescent="0.25">
      <c r="A14" s="20" t="s">
        <v>101</v>
      </c>
      <c r="B14" s="21" t="s">
        <v>18</v>
      </c>
      <c r="C14" s="26">
        <v>65.489999999999995</v>
      </c>
    </row>
    <row r="15" spans="1:9" x14ac:dyDescent="0.25">
      <c r="A15" s="20" t="s">
        <v>5</v>
      </c>
      <c r="B15" s="21" t="s">
        <v>19</v>
      </c>
      <c r="C15" s="26">
        <v>44.22</v>
      </c>
      <c r="I15"/>
    </row>
    <row r="16" spans="1:9" x14ac:dyDescent="0.25">
      <c r="A16" s="20" t="s">
        <v>2</v>
      </c>
      <c r="B16" s="21" t="s">
        <v>20</v>
      </c>
      <c r="C16" s="26">
        <v>97.73</v>
      </c>
    </row>
    <row r="17" spans="1:16" x14ac:dyDescent="0.25">
      <c r="A17" s="20" t="s">
        <v>5</v>
      </c>
      <c r="B17" s="21" t="s">
        <v>21</v>
      </c>
      <c r="C17" s="26">
        <v>78.239999999999995</v>
      </c>
      <c r="I17"/>
    </row>
    <row r="18" spans="1:16" x14ac:dyDescent="0.25">
      <c r="A18" s="20" t="s">
        <v>2</v>
      </c>
      <c r="B18" s="21" t="s">
        <v>22</v>
      </c>
      <c r="C18" s="26">
        <v>71.819999999999993</v>
      </c>
    </row>
    <row r="19" spans="1:16" x14ac:dyDescent="0.25">
      <c r="A19" s="20" t="s">
        <v>5</v>
      </c>
      <c r="B19" s="21" t="s">
        <v>23</v>
      </c>
      <c r="C19" s="26">
        <v>87.46</v>
      </c>
    </row>
    <row r="20" spans="1:16" x14ac:dyDescent="0.25">
      <c r="A20" s="20" t="s">
        <v>101</v>
      </c>
      <c r="B20" s="21" t="s">
        <v>24</v>
      </c>
      <c r="C20" s="26">
        <v>59.74</v>
      </c>
    </row>
    <row r="21" spans="1:16" x14ac:dyDescent="0.25">
      <c r="A21" s="20" t="s">
        <v>101</v>
      </c>
      <c r="B21" s="21" t="s">
        <v>25</v>
      </c>
      <c r="C21" s="26">
        <v>56.38</v>
      </c>
      <c r="I21"/>
    </row>
    <row r="22" spans="1:16" x14ac:dyDescent="0.25">
      <c r="A22" s="20" t="s">
        <v>2</v>
      </c>
      <c r="B22" s="21" t="s">
        <v>26</v>
      </c>
      <c r="C22" s="26">
        <v>88.15</v>
      </c>
    </row>
    <row r="23" spans="1:16" x14ac:dyDescent="0.25">
      <c r="A23" s="20" t="s">
        <v>5</v>
      </c>
      <c r="B23" s="21" t="s">
        <v>27</v>
      </c>
      <c r="C23" s="26">
        <v>92.06</v>
      </c>
      <c r="I23"/>
    </row>
    <row r="24" spans="1:16" x14ac:dyDescent="0.25">
      <c r="A24" s="20" t="s">
        <v>2</v>
      </c>
      <c r="B24" s="21" t="s">
        <v>28</v>
      </c>
      <c r="C24" s="26">
        <v>107.58</v>
      </c>
    </row>
    <row r="25" spans="1:16" x14ac:dyDescent="0.25">
      <c r="A25" s="20" t="s">
        <v>5</v>
      </c>
      <c r="B25" s="21" t="s">
        <v>29</v>
      </c>
      <c r="C25" s="26">
        <v>107.14</v>
      </c>
    </row>
    <row r="26" spans="1:16" x14ac:dyDescent="0.25">
      <c r="A26" s="20" t="s">
        <v>101</v>
      </c>
      <c r="B26" s="21" t="s">
        <v>30</v>
      </c>
      <c r="C26" s="26">
        <v>90.02</v>
      </c>
      <c r="I26"/>
    </row>
    <row r="27" spans="1:16" x14ac:dyDescent="0.25">
      <c r="A27" s="20" t="s">
        <v>2</v>
      </c>
      <c r="B27" s="21" t="s">
        <v>31</v>
      </c>
      <c r="C27" s="26">
        <v>58.64</v>
      </c>
    </row>
    <row r="28" spans="1:16" x14ac:dyDescent="0.25">
      <c r="A28" s="20" t="s">
        <v>101</v>
      </c>
      <c r="B28" s="21" t="s">
        <v>32</v>
      </c>
      <c r="C28" s="26">
        <v>73.59</v>
      </c>
    </row>
    <row r="29" spans="1:16" x14ac:dyDescent="0.25">
      <c r="A29" s="20" t="s">
        <v>5</v>
      </c>
      <c r="B29" s="21" t="s">
        <v>33</v>
      </c>
      <c r="C29" s="26">
        <v>75.55</v>
      </c>
      <c r="I29"/>
      <c r="N29" s="69"/>
    </row>
    <row r="30" spans="1:16" x14ac:dyDescent="0.25">
      <c r="A30" s="20" t="s">
        <v>2</v>
      </c>
      <c r="B30" s="21" t="s">
        <v>34</v>
      </c>
      <c r="C30" s="26">
        <v>73.22</v>
      </c>
      <c r="I30"/>
      <c r="J30" s="69"/>
      <c r="K30"/>
      <c r="L30"/>
      <c r="M30" s="9"/>
      <c r="N30" s="9"/>
      <c r="O30" s="9"/>
      <c r="P30" s="9"/>
    </row>
    <row r="31" spans="1:16" x14ac:dyDescent="0.25">
      <c r="A31" s="20" t="s">
        <v>2</v>
      </c>
      <c r="B31" s="21" t="s">
        <v>35</v>
      </c>
      <c r="C31" s="26">
        <v>99.59</v>
      </c>
      <c r="I31"/>
      <c r="J31"/>
      <c r="K31"/>
      <c r="L31"/>
      <c r="M31" s="9"/>
      <c r="N31" s="9"/>
      <c r="O31" s="9"/>
      <c r="P31" s="9"/>
    </row>
    <row r="32" spans="1:16" x14ac:dyDescent="0.25">
      <c r="A32" s="20" t="s">
        <v>2</v>
      </c>
      <c r="B32" s="21" t="s">
        <v>36</v>
      </c>
      <c r="C32" s="26">
        <v>81.77</v>
      </c>
      <c r="J32"/>
      <c r="K32"/>
      <c r="L32"/>
      <c r="M32" s="9"/>
      <c r="N32" s="9"/>
      <c r="O32" s="9"/>
      <c r="P32" s="9"/>
    </row>
    <row r="33" spans="1:16" x14ac:dyDescent="0.25">
      <c r="A33" s="20" t="s">
        <v>5</v>
      </c>
      <c r="B33" s="21" t="s">
        <v>37</v>
      </c>
      <c r="C33" s="26">
        <v>98.62</v>
      </c>
      <c r="J33"/>
      <c r="K33"/>
      <c r="L33"/>
      <c r="M33" s="9"/>
      <c r="N33" s="9"/>
      <c r="O33" s="9"/>
      <c r="P33" s="9"/>
    </row>
    <row r="34" spans="1:16" x14ac:dyDescent="0.25">
      <c r="A34" s="20" t="s">
        <v>5</v>
      </c>
      <c r="B34" s="21" t="s">
        <v>38</v>
      </c>
      <c r="C34" s="26">
        <v>81.67</v>
      </c>
      <c r="J34"/>
      <c r="K34"/>
      <c r="L34"/>
      <c r="M34" s="9"/>
      <c r="N34" s="9"/>
      <c r="O34" s="9"/>
      <c r="P34" s="9"/>
    </row>
    <row r="35" spans="1:16" x14ac:dyDescent="0.25">
      <c r="A35" s="20" t="s">
        <v>5</v>
      </c>
      <c r="B35" s="21" t="s">
        <v>39</v>
      </c>
      <c r="C35" s="26">
        <v>68.91</v>
      </c>
      <c r="I35"/>
      <c r="J35"/>
      <c r="K35"/>
      <c r="L35"/>
      <c r="M35" s="9"/>
      <c r="N35" s="9"/>
      <c r="O35" s="9"/>
      <c r="P35" s="9"/>
    </row>
    <row r="36" spans="1:16" x14ac:dyDescent="0.25">
      <c r="A36" s="20" t="s">
        <v>2</v>
      </c>
      <c r="B36" s="21" t="s">
        <v>40</v>
      </c>
      <c r="C36" s="26">
        <v>96.75</v>
      </c>
      <c r="J36"/>
      <c r="K36"/>
      <c r="L36"/>
      <c r="M36" s="9"/>
      <c r="N36" s="9"/>
      <c r="O36" s="9"/>
      <c r="P36" s="9"/>
    </row>
    <row r="37" spans="1:16" x14ac:dyDescent="0.25">
      <c r="A37" s="20" t="s">
        <v>5</v>
      </c>
      <c r="B37" s="21" t="s">
        <v>41</v>
      </c>
      <c r="C37" s="26">
        <v>85.98</v>
      </c>
      <c r="I37"/>
      <c r="J37"/>
      <c r="K37"/>
      <c r="L37"/>
      <c r="M37" s="9"/>
      <c r="N37" s="9"/>
      <c r="O37" s="9"/>
      <c r="P37" s="9"/>
    </row>
    <row r="38" spans="1:16" x14ac:dyDescent="0.25">
      <c r="A38" s="20" t="s">
        <v>2</v>
      </c>
      <c r="B38" s="21" t="s">
        <v>42</v>
      </c>
      <c r="C38" s="26">
        <v>85.64</v>
      </c>
      <c r="J38"/>
      <c r="K38"/>
      <c r="L38"/>
      <c r="M38" s="9"/>
      <c r="N38" s="9"/>
      <c r="O38" s="9"/>
      <c r="P38" s="9"/>
    </row>
    <row r="39" spans="1:16" x14ac:dyDescent="0.25">
      <c r="A39" s="20" t="s">
        <v>5</v>
      </c>
      <c r="B39" s="21" t="s">
        <v>43</v>
      </c>
      <c r="C39" s="26">
        <v>78.459999999999994</v>
      </c>
      <c r="J39"/>
      <c r="K39"/>
      <c r="L39"/>
      <c r="M39" s="9"/>
      <c r="N39" s="9"/>
      <c r="O39" s="9"/>
      <c r="P39" s="9"/>
    </row>
    <row r="40" spans="1:16" x14ac:dyDescent="0.25">
      <c r="A40" s="20" t="s">
        <v>101</v>
      </c>
      <c r="B40" s="21" t="s">
        <v>44</v>
      </c>
      <c r="C40" s="26">
        <v>78.260000000000005</v>
      </c>
      <c r="J40"/>
      <c r="K40"/>
      <c r="L40"/>
      <c r="M40" s="9"/>
      <c r="N40" s="9"/>
      <c r="O40" s="9"/>
      <c r="P40" s="9"/>
    </row>
    <row r="41" spans="1:16" x14ac:dyDescent="0.25">
      <c r="A41" s="20" t="s">
        <v>5</v>
      </c>
      <c r="B41" s="21" t="s">
        <v>45</v>
      </c>
      <c r="C41" s="26">
        <v>101.6</v>
      </c>
      <c r="I41"/>
      <c r="J41"/>
      <c r="K41"/>
      <c r="L41"/>
      <c r="M41" s="9"/>
      <c r="N41" s="9"/>
      <c r="O41" s="9"/>
      <c r="P41" s="9"/>
    </row>
    <row r="42" spans="1:16" x14ac:dyDescent="0.25">
      <c r="A42" s="20" t="s">
        <v>2</v>
      </c>
      <c r="B42" s="21" t="s">
        <v>46</v>
      </c>
      <c r="C42" s="26">
        <v>77.7</v>
      </c>
      <c r="I42"/>
      <c r="J42"/>
      <c r="K42"/>
      <c r="L42"/>
      <c r="M42" s="9"/>
      <c r="N42" s="9"/>
      <c r="O42" s="9"/>
      <c r="P42" s="9"/>
    </row>
    <row r="43" spans="1:16" x14ac:dyDescent="0.25">
      <c r="A43" s="20" t="s">
        <v>2</v>
      </c>
      <c r="B43" s="21" t="s">
        <v>47</v>
      </c>
      <c r="C43" s="26">
        <v>99.29</v>
      </c>
      <c r="J43"/>
      <c r="K43"/>
      <c r="L43"/>
      <c r="M43" s="9"/>
      <c r="N43" s="9"/>
      <c r="O43" s="9"/>
      <c r="P43" s="9"/>
    </row>
    <row r="44" spans="1:16" x14ac:dyDescent="0.25">
      <c r="A44" s="20" t="s">
        <v>101</v>
      </c>
      <c r="B44" s="21" t="s">
        <v>48</v>
      </c>
      <c r="C44" s="26">
        <v>71</v>
      </c>
      <c r="J44"/>
      <c r="K44"/>
      <c r="L44"/>
      <c r="M44" s="9"/>
      <c r="N44" s="9"/>
      <c r="O44" s="9"/>
      <c r="P44" s="9"/>
    </row>
    <row r="45" spans="1:16" x14ac:dyDescent="0.25">
      <c r="A45" s="20" t="s">
        <v>101</v>
      </c>
      <c r="B45" s="21" t="s">
        <v>49</v>
      </c>
      <c r="C45" s="26">
        <v>87.7</v>
      </c>
      <c r="J45"/>
      <c r="K45"/>
      <c r="L45"/>
      <c r="M45" s="9"/>
      <c r="N45" s="9"/>
      <c r="O45" s="9"/>
      <c r="P45" s="9"/>
    </row>
    <row r="46" spans="1:16" x14ac:dyDescent="0.25">
      <c r="A46" s="20" t="s">
        <v>5</v>
      </c>
      <c r="B46" s="21" t="s">
        <v>50</v>
      </c>
      <c r="C46" s="26">
        <v>106.94</v>
      </c>
      <c r="I46"/>
      <c r="J46"/>
      <c r="K46"/>
      <c r="L46"/>
      <c r="M46" s="9"/>
      <c r="N46" s="9"/>
      <c r="O46" s="9"/>
      <c r="P46" s="9"/>
    </row>
    <row r="47" spans="1:16" x14ac:dyDescent="0.25">
      <c r="A47" s="20" t="s">
        <v>2</v>
      </c>
      <c r="B47" s="21" t="s">
        <v>51</v>
      </c>
      <c r="C47" s="26">
        <v>99.43</v>
      </c>
      <c r="J47"/>
      <c r="K47"/>
      <c r="L47"/>
      <c r="M47" s="9"/>
      <c r="N47" s="9"/>
      <c r="O47" s="9"/>
      <c r="P47" s="9"/>
    </row>
    <row r="48" spans="1:16" x14ac:dyDescent="0.25">
      <c r="A48" s="20" t="s">
        <v>101</v>
      </c>
      <c r="B48" s="21" t="s">
        <v>52</v>
      </c>
      <c r="C48" s="26">
        <v>97.4</v>
      </c>
      <c r="J48"/>
      <c r="K48"/>
      <c r="L48"/>
      <c r="M48" s="9"/>
      <c r="N48" s="9"/>
      <c r="O48" s="9"/>
      <c r="P48" s="9"/>
    </row>
    <row r="49" spans="1:16" x14ac:dyDescent="0.25">
      <c r="A49" s="20" t="s">
        <v>5</v>
      </c>
      <c r="B49" s="21" t="s">
        <v>53</v>
      </c>
      <c r="C49" s="26">
        <v>81.88</v>
      </c>
      <c r="J49"/>
      <c r="K49"/>
      <c r="L49"/>
      <c r="M49" s="9"/>
      <c r="N49" s="9"/>
      <c r="O49" s="9"/>
      <c r="P49" s="9"/>
    </row>
    <row r="50" spans="1:16" x14ac:dyDescent="0.25">
      <c r="A50" s="20" t="s">
        <v>101</v>
      </c>
      <c r="B50" s="21" t="s">
        <v>54</v>
      </c>
      <c r="C50" s="26">
        <v>102.18</v>
      </c>
      <c r="J50"/>
      <c r="K50"/>
      <c r="L50"/>
      <c r="M50" s="9"/>
      <c r="N50" s="9"/>
      <c r="O50" s="9"/>
      <c r="P50" s="9"/>
    </row>
    <row r="51" spans="1:16" x14ac:dyDescent="0.25">
      <c r="A51" s="20" t="s">
        <v>101</v>
      </c>
      <c r="B51" s="21" t="s">
        <v>55</v>
      </c>
      <c r="C51" s="26">
        <v>88.75</v>
      </c>
      <c r="J51"/>
      <c r="K51"/>
      <c r="L51"/>
      <c r="M51" s="9"/>
      <c r="N51" s="9"/>
      <c r="O51" s="9"/>
      <c r="P51" s="9"/>
    </row>
    <row r="52" spans="1:16" x14ac:dyDescent="0.25">
      <c r="A52" s="20" t="s">
        <v>5</v>
      </c>
      <c r="B52" s="21" t="s">
        <v>56</v>
      </c>
      <c r="C52" s="26">
        <v>75.53</v>
      </c>
      <c r="J52"/>
      <c r="K52"/>
      <c r="L52"/>
      <c r="M52" s="9"/>
      <c r="N52" s="9"/>
      <c r="O52" s="9"/>
      <c r="P52" s="9"/>
    </row>
    <row r="53" spans="1:16" x14ac:dyDescent="0.25">
      <c r="A53" s="20" t="s">
        <v>5</v>
      </c>
      <c r="B53" s="21" t="s">
        <v>57</v>
      </c>
      <c r="C53" s="26">
        <v>79.64</v>
      </c>
    </row>
    <row r="54" spans="1:16" x14ac:dyDescent="0.25">
      <c r="A54" s="20" t="s">
        <v>101</v>
      </c>
      <c r="B54" s="21" t="s">
        <v>58</v>
      </c>
      <c r="C54" s="26">
        <v>45.89</v>
      </c>
    </row>
    <row r="55" spans="1:16" x14ac:dyDescent="0.25">
      <c r="A55" s="20" t="s">
        <v>101</v>
      </c>
      <c r="B55" s="21" t="s">
        <v>59</v>
      </c>
      <c r="C55" s="26">
        <v>70.72</v>
      </c>
    </row>
    <row r="56" spans="1:16" x14ac:dyDescent="0.25">
      <c r="A56" s="20" t="s">
        <v>101</v>
      </c>
      <c r="B56" s="21" t="s">
        <v>60</v>
      </c>
      <c r="C56" s="26">
        <v>53.6</v>
      </c>
    </row>
    <row r="57" spans="1:16" x14ac:dyDescent="0.25">
      <c r="A57" s="20" t="s">
        <v>101</v>
      </c>
      <c r="B57" s="21" t="s">
        <v>61</v>
      </c>
      <c r="C57" s="26">
        <v>62.11</v>
      </c>
    </row>
    <row r="58" spans="1:16" x14ac:dyDescent="0.25">
      <c r="A58" s="20" t="s">
        <v>5</v>
      </c>
      <c r="B58" s="21" t="s">
        <v>62</v>
      </c>
      <c r="C58" s="26">
        <v>70.05</v>
      </c>
    </row>
    <row r="59" spans="1:16" x14ac:dyDescent="0.25">
      <c r="A59" s="20" t="s">
        <v>101</v>
      </c>
      <c r="B59" s="21" t="s">
        <v>63</v>
      </c>
      <c r="C59" s="26">
        <v>84.35</v>
      </c>
      <c r="N59" s="69"/>
    </row>
    <row r="60" spans="1:16" x14ac:dyDescent="0.25">
      <c r="A60" s="20" t="s">
        <v>5</v>
      </c>
      <c r="B60" s="21" t="s">
        <v>64</v>
      </c>
      <c r="C60" s="26">
        <v>133.5</v>
      </c>
      <c r="N60" s="69"/>
    </row>
    <row r="61" spans="1:16" x14ac:dyDescent="0.25">
      <c r="A61" s="20" t="s">
        <v>101</v>
      </c>
      <c r="B61" s="21" t="s">
        <v>65</v>
      </c>
      <c r="C61" s="26">
        <v>99.12</v>
      </c>
      <c r="N61" s="69"/>
    </row>
    <row r="62" spans="1:16" x14ac:dyDescent="0.25">
      <c r="A62" s="20" t="s">
        <v>5</v>
      </c>
      <c r="B62" s="21" t="s">
        <v>66</v>
      </c>
      <c r="C62" s="26">
        <v>78.569999999999993</v>
      </c>
      <c r="I62"/>
      <c r="N62" s="69"/>
    </row>
    <row r="63" spans="1:16" x14ac:dyDescent="0.25">
      <c r="A63" s="20" t="s">
        <v>2</v>
      </c>
      <c r="B63" s="21" t="s">
        <v>67</v>
      </c>
      <c r="C63" s="26">
        <v>63.57</v>
      </c>
      <c r="I63"/>
      <c r="N63" s="69"/>
    </row>
    <row r="64" spans="1:16" x14ac:dyDescent="0.25">
      <c r="A64" s="20" t="s">
        <v>2</v>
      </c>
      <c r="B64" s="21" t="s">
        <v>68</v>
      </c>
      <c r="C64" s="26">
        <v>94.93</v>
      </c>
      <c r="I64"/>
      <c r="N64" s="69"/>
    </row>
    <row r="65" spans="1:14" x14ac:dyDescent="0.25">
      <c r="A65" s="20" t="s">
        <v>2</v>
      </c>
      <c r="B65" s="21" t="s">
        <v>69</v>
      </c>
      <c r="C65" s="26">
        <v>97.07</v>
      </c>
      <c r="N65" s="69"/>
    </row>
    <row r="66" spans="1:14" x14ac:dyDescent="0.25">
      <c r="A66" s="20" t="s">
        <v>101</v>
      </c>
      <c r="B66" s="21" t="s">
        <v>70</v>
      </c>
      <c r="C66" s="26">
        <v>89.65</v>
      </c>
      <c r="N66" s="69"/>
    </row>
    <row r="67" spans="1:14" x14ac:dyDescent="0.25">
      <c r="A67" s="20" t="s">
        <v>101</v>
      </c>
      <c r="B67" s="21" t="s">
        <v>71</v>
      </c>
      <c r="C67" s="26">
        <v>54.21</v>
      </c>
      <c r="N67" s="69"/>
    </row>
    <row r="68" spans="1:14" x14ac:dyDescent="0.25">
      <c r="A68" s="20" t="s">
        <v>5</v>
      </c>
      <c r="B68" s="21" t="s">
        <v>72</v>
      </c>
      <c r="C68" s="26">
        <v>94.8</v>
      </c>
      <c r="N68" s="69"/>
    </row>
    <row r="69" spans="1:14" x14ac:dyDescent="0.25">
      <c r="A69" s="20" t="s">
        <v>101</v>
      </c>
      <c r="B69" s="21" t="s">
        <v>73</v>
      </c>
      <c r="C69" s="26">
        <v>68.56</v>
      </c>
      <c r="N69" s="69"/>
    </row>
    <row r="70" spans="1:14" x14ac:dyDescent="0.25">
      <c r="A70" s="20" t="s">
        <v>101</v>
      </c>
      <c r="B70" s="21" t="s">
        <v>74</v>
      </c>
      <c r="C70" s="26">
        <v>80.31</v>
      </c>
      <c r="I70"/>
      <c r="N70" s="69"/>
    </row>
    <row r="71" spans="1:14" x14ac:dyDescent="0.25">
      <c r="A71" s="20" t="s">
        <v>2</v>
      </c>
      <c r="B71" s="21" t="s">
        <v>75</v>
      </c>
      <c r="C71" s="26">
        <v>69.06</v>
      </c>
      <c r="N71" s="69"/>
    </row>
    <row r="72" spans="1:14" x14ac:dyDescent="0.25">
      <c r="A72" s="20" t="s">
        <v>101</v>
      </c>
      <c r="B72" s="21" t="s">
        <v>76</v>
      </c>
      <c r="C72" s="26">
        <v>64.67</v>
      </c>
      <c r="N72" s="69"/>
    </row>
    <row r="73" spans="1:14" x14ac:dyDescent="0.25">
      <c r="A73" s="20" t="s">
        <v>5</v>
      </c>
      <c r="B73" s="21" t="s">
        <v>77</v>
      </c>
      <c r="C73" s="26">
        <v>86.41</v>
      </c>
      <c r="I73"/>
      <c r="N73" s="69"/>
    </row>
    <row r="74" spans="1:14" x14ac:dyDescent="0.25">
      <c r="A74" s="20" t="s">
        <v>2</v>
      </c>
      <c r="B74" s="21" t="s">
        <v>78</v>
      </c>
      <c r="C74" s="26">
        <v>70.81</v>
      </c>
      <c r="I74"/>
      <c r="N74" s="69"/>
    </row>
    <row r="75" spans="1:14" x14ac:dyDescent="0.25">
      <c r="A75" s="20" t="s">
        <v>2</v>
      </c>
      <c r="B75" s="21" t="s">
        <v>79</v>
      </c>
      <c r="C75" s="26">
        <v>73.459999999999994</v>
      </c>
      <c r="N75" s="69"/>
    </row>
    <row r="76" spans="1:14" x14ac:dyDescent="0.25">
      <c r="A76" s="20" t="s">
        <v>101</v>
      </c>
      <c r="B76" s="21" t="s">
        <v>80</v>
      </c>
      <c r="C76" s="26">
        <v>107.69</v>
      </c>
      <c r="N76" s="69"/>
    </row>
    <row r="77" spans="1:14" x14ac:dyDescent="0.25">
      <c r="A77" s="20" t="s">
        <v>101</v>
      </c>
      <c r="B77" s="21" t="s">
        <v>81</v>
      </c>
      <c r="C77" s="26">
        <v>100.29</v>
      </c>
      <c r="I77"/>
      <c r="N77" s="69"/>
    </row>
    <row r="78" spans="1:14" x14ac:dyDescent="0.25">
      <c r="A78" s="20" t="s">
        <v>2</v>
      </c>
      <c r="B78" s="21" t="s">
        <v>82</v>
      </c>
      <c r="C78" s="26">
        <v>76.09</v>
      </c>
      <c r="I78"/>
      <c r="N78" s="69"/>
    </row>
    <row r="79" spans="1:14" ht="15.75" thickBot="1" x14ac:dyDescent="0.3">
      <c r="A79" s="22" t="s">
        <v>2</v>
      </c>
      <c r="B79" s="23" t="s">
        <v>83</v>
      </c>
      <c r="C79" s="27">
        <v>72.069999999999993</v>
      </c>
      <c r="N79" s="69"/>
    </row>
    <row r="80" spans="1:14" ht="15.75" thickBot="1" x14ac:dyDescent="0.3">
      <c r="A80" s="91" t="s">
        <v>84</v>
      </c>
      <c r="B80" s="92"/>
      <c r="C80" s="10">
        <v>75.17</v>
      </c>
      <c r="N80" s="69"/>
    </row>
    <row r="81" spans="1:14" x14ac:dyDescent="0.25">
      <c r="N81" s="69"/>
    </row>
    <row r="82" spans="1:14" x14ac:dyDescent="0.25">
      <c r="A82" s="90" t="s">
        <v>85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N82" s="69"/>
    </row>
    <row r="83" spans="1:14" x14ac:dyDescent="0.25">
      <c r="A83" s="90" t="s">
        <v>105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N83" s="69"/>
    </row>
    <row r="84" spans="1:14" x14ac:dyDescent="0.25">
      <c r="A84" s="90" t="s">
        <v>87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N84" s="69"/>
    </row>
    <row r="85" spans="1:14" x14ac:dyDescent="0.25">
      <c r="A85" s="89" t="s">
        <v>185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N85" s="69"/>
    </row>
    <row r="86" spans="1:14" x14ac:dyDescent="0.25">
      <c r="A86" s="89" t="s">
        <v>187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N86" s="69"/>
    </row>
    <row r="87" spans="1:14" x14ac:dyDescent="0.25">
      <c r="A87" s="90" t="s">
        <v>108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N87" s="69"/>
    </row>
    <row r="88" spans="1:14" x14ac:dyDescent="0.25">
      <c r="A88" s="86" t="s">
        <v>181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N88" s="69"/>
    </row>
    <row r="89" spans="1:14" x14ac:dyDescent="0.25">
      <c r="N89" s="69"/>
    </row>
    <row r="90" spans="1:14" x14ac:dyDescent="0.25">
      <c r="N90" s="69"/>
    </row>
    <row r="91" spans="1:14" x14ac:dyDescent="0.25">
      <c r="N91" s="69"/>
    </row>
    <row r="92" spans="1:14" x14ac:dyDescent="0.25">
      <c r="N92" s="69"/>
    </row>
    <row r="93" spans="1:14" x14ac:dyDescent="0.25">
      <c r="N93" s="69"/>
    </row>
    <row r="94" spans="1:14" x14ac:dyDescent="0.25">
      <c r="N94" s="69"/>
    </row>
    <row r="95" spans="1:14" x14ac:dyDescent="0.25">
      <c r="N95" s="69"/>
    </row>
    <row r="96" spans="1:14" x14ac:dyDescent="0.25">
      <c r="N96" s="69"/>
    </row>
    <row r="97" spans="14:14" x14ac:dyDescent="0.25">
      <c r="N97" s="69"/>
    </row>
    <row r="98" spans="14:14" x14ac:dyDescent="0.25">
      <c r="N98" s="69"/>
    </row>
    <row r="99" spans="14:14" x14ac:dyDescent="0.25">
      <c r="N99" s="69"/>
    </row>
    <row r="100" spans="14:14" x14ac:dyDescent="0.25">
      <c r="N100" s="69"/>
    </row>
    <row r="101" spans="14:14" x14ac:dyDescent="0.25">
      <c r="N101" s="69"/>
    </row>
    <row r="102" spans="14:14" x14ac:dyDescent="0.25">
      <c r="N102" s="69"/>
    </row>
    <row r="103" spans="14:14" x14ac:dyDescent="0.25">
      <c r="N103" s="69"/>
    </row>
    <row r="104" spans="14:14" x14ac:dyDescent="0.25">
      <c r="N104" s="69"/>
    </row>
    <row r="105" spans="14:14" x14ac:dyDescent="0.25">
      <c r="N105" s="69"/>
    </row>
    <row r="106" spans="14:14" x14ac:dyDescent="0.25">
      <c r="N106" s="69"/>
    </row>
    <row r="107" spans="14:14" x14ac:dyDescent="0.25">
      <c r="N107" s="69"/>
    </row>
    <row r="108" spans="14:14" x14ac:dyDescent="0.25">
      <c r="N108" s="69"/>
    </row>
    <row r="109" spans="14:14" x14ac:dyDescent="0.25">
      <c r="N109" s="69"/>
    </row>
    <row r="110" spans="14:14" x14ac:dyDescent="0.25">
      <c r="N110" s="69"/>
    </row>
    <row r="111" spans="14:14" x14ac:dyDescent="0.25">
      <c r="N111" s="69"/>
    </row>
    <row r="112" spans="14:14" x14ac:dyDescent="0.25">
      <c r="N112" s="69"/>
    </row>
    <row r="113" spans="14:14" x14ac:dyDescent="0.25">
      <c r="N113" s="69"/>
    </row>
    <row r="114" spans="14:14" x14ac:dyDescent="0.25">
      <c r="N114" s="69"/>
    </row>
    <row r="115" spans="14:14" x14ac:dyDescent="0.25">
      <c r="N115" s="69"/>
    </row>
    <row r="116" spans="14:14" x14ac:dyDescent="0.25">
      <c r="N116" s="69"/>
    </row>
    <row r="117" spans="14:14" x14ac:dyDescent="0.25">
      <c r="N117" s="69"/>
    </row>
    <row r="118" spans="14:14" x14ac:dyDescent="0.25">
      <c r="N118" s="69"/>
    </row>
    <row r="119" spans="14:14" x14ac:dyDescent="0.25">
      <c r="N119" s="69"/>
    </row>
    <row r="120" spans="14:14" x14ac:dyDescent="0.25">
      <c r="N120" s="69"/>
    </row>
    <row r="121" spans="14:14" x14ac:dyDescent="0.25">
      <c r="N121" s="69"/>
    </row>
    <row r="122" spans="14:14" x14ac:dyDescent="0.25">
      <c r="N122" s="69"/>
    </row>
    <row r="123" spans="14:14" x14ac:dyDescent="0.25">
      <c r="N123" s="69"/>
    </row>
    <row r="124" spans="14:14" x14ac:dyDescent="0.25">
      <c r="N124" s="69"/>
    </row>
    <row r="125" spans="14:14" x14ac:dyDescent="0.25">
      <c r="N125" s="69"/>
    </row>
    <row r="126" spans="14:14" x14ac:dyDescent="0.25">
      <c r="N126" s="69"/>
    </row>
    <row r="127" spans="14:14" x14ac:dyDescent="0.25">
      <c r="N127" s="69"/>
    </row>
    <row r="128" spans="14:14" x14ac:dyDescent="0.25">
      <c r="N128" s="69"/>
    </row>
    <row r="129" spans="14:14" x14ac:dyDescent="0.25">
      <c r="N129" s="69"/>
    </row>
    <row r="130" spans="14:14" x14ac:dyDescent="0.25">
      <c r="N130" s="69"/>
    </row>
    <row r="131" spans="14:14" x14ac:dyDescent="0.25">
      <c r="N131" s="69"/>
    </row>
    <row r="132" spans="14:14" x14ac:dyDescent="0.25">
      <c r="N132" s="69"/>
    </row>
    <row r="133" spans="14:14" x14ac:dyDescent="0.25">
      <c r="N133" s="69"/>
    </row>
    <row r="134" spans="14:14" x14ac:dyDescent="0.25">
      <c r="N134" s="69"/>
    </row>
    <row r="135" spans="14:14" x14ac:dyDescent="0.25">
      <c r="N135" s="69"/>
    </row>
    <row r="136" spans="14:14" x14ac:dyDescent="0.25">
      <c r="N136" s="69"/>
    </row>
    <row r="137" spans="14:14" x14ac:dyDescent="0.25">
      <c r="N137" s="69"/>
    </row>
    <row r="138" spans="14:14" x14ac:dyDescent="0.25">
      <c r="N138" s="69"/>
    </row>
    <row r="139" spans="14:14" x14ac:dyDescent="0.25">
      <c r="N139" s="69"/>
    </row>
    <row r="140" spans="14:14" x14ac:dyDescent="0.25">
      <c r="N140" s="69"/>
    </row>
    <row r="141" spans="14:14" x14ac:dyDescent="0.25">
      <c r="N141" s="69"/>
    </row>
    <row r="142" spans="14:14" x14ac:dyDescent="0.25">
      <c r="N142" s="69"/>
    </row>
    <row r="143" spans="14:14" x14ac:dyDescent="0.25">
      <c r="N143" s="69"/>
    </row>
    <row r="144" spans="14:14" x14ac:dyDescent="0.25">
      <c r="N144" s="69"/>
    </row>
    <row r="145" spans="14:14" x14ac:dyDescent="0.25">
      <c r="N145" s="69"/>
    </row>
    <row r="146" spans="14:14" x14ac:dyDescent="0.25">
      <c r="N146" s="69"/>
    </row>
    <row r="147" spans="14:14" x14ac:dyDescent="0.25">
      <c r="N147" s="69"/>
    </row>
    <row r="148" spans="14:14" x14ac:dyDescent="0.25">
      <c r="N148" s="69"/>
    </row>
    <row r="149" spans="14:14" x14ac:dyDescent="0.25">
      <c r="N149" s="69"/>
    </row>
    <row r="150" spans="14:14" x14ac:dyDescent="0.25">
      <c r="N150" s="69"/>
    </row>
    <row r="151" spans="14:14" x14ac:dyDescent="0.25">
      <c r="N151" s="69"/>
    </row>
    <row r="152" spans="14:14" x14ac:dyDescent="0.25">
      <c r="N152" s="69"/>
    </row>
    <row r="153" spans="14:14" x14ac:dyDescent="0.25">
      <c r="N153" s="69"/>
    </row>
    <row r="154" spans="14:14" x14ac:dyDescent="0.25">
      <c r="N154" s="69"/>
    </row>
    <row r="155" spans="14:14" x14ac:dyDescent="0.25">
      <c r="N155" s="69"/>
    </row>
    <row r="156" spans="14:14" x14ac:dyDescent="0.25">
      <c r="N156" s="69"/>
    </row>
    <row r="157" spans="14:14" x14ac:dyDescent="0.25">
      <c r="N157" s="69"/>
    </row>
    <row r="158" spans="14:14" x14ac:dyDescent="0.25">
      <c r="N158" s="69"/>
    </row>
    <row r="159" spans="14:14" x14ac:dyDescent="0.25">
      <c r="N159" s="69"/>
    </row>
    <row r="160" spans="14:14" x14ac:dyDescent="0.25">
      <c r="N160" s="69"/>
    </row>
    <row r="161" spans="14:14" x14ac:dyDescent="0.25">
      <c r="N161" s="69"/>
    </row>
    <row r="162" spans="14:14" x14ac:dyDescent="0.25">
      <c r="N162" s="69"/>
    </row>
    <row r="163" spans="14:14" x14ac:dyDescent="0.25">
      <c r="N163" s="69"/>
    </row>
    <row r="164" spans="14:14" x14ac:dyDescent="0.25">
      <c r="N164" s="69"/>
    </row>
    <row r="165" spans="14:14" x14ac:dyDescent="0.25">
      <c r="N165" s="69"/>
    </row>
    <row r="166" spans="14:14" x14ac:dyDescent="0.25">
      <c r="N166" s="69"/>
    </row>
    <row r="167" spans="14:14" x14ac:dyDescent="0.25">
      <c r="N167" s="69"/>
    </row>
    <row r="168" spans="14:14" x14ac:dyDescent="0.25">
      <c r="N168" s="69"/>
    </row>
    <row r="169" spans="14:14" x14ac:dyDescent="0.25">
      <c r="N169" s="69"/>
    </row>
    <row r="170" spans="14:14" x14ac:dyDescent="0.25">
      <c r="N170" s="69"/>
    </row>
    <row r="171" spans="14:14" x14ac:dyDescent="0.25">
      <c r="N171" s="69"/>
    </row>
    <row r="172" spans="14:14" x14ac:dyDescent="0.25">
      <c r="N172" s="69"/>
    </row>
    <row r="173" spans="14:14" x14ac:dyDescent="0.25">
      <c r="N173" s="69"/>
    </row>
    <row r="174" spans="14:14" x14ac:dyDescent="0.25">
      <c r="N174" s="69"/>
    </row>
    <row r="175" spans="14:14" x14ac:dyDescent="0.25">
      <c r="N175" s="69"/>
    </row>
    <row r="176" spans="14:14" x14ac:dyDescent="0.25">
      <c r="N176" s="69"/>
    </row>
    <row r="177" spans="14:14" x14ac:dyDescent="0.25">
      <c r="N177" s="69"/>
    </row>
    <row r="178" spans="14:14" x14ac:dyDescent="0.25">
      <c r="N178" s="69"/>
    </row>
    <row r="179" spans="14:14" x14ac:dyDescent="0.25">
      <c r="N179" s="69"/>
    </row>
    <row r="180" spans="14:14" x14ac:dyDescent="0.25">
      <c r="N180" s="69"/>
    </row>
    <row r="181" spans="14:14" x14ac:dyDescent="0.25">
      <c r="N181" s="69"/>
    </row>
    <row r="182" spans="14:14" x14ac:dyDescent="0.25">
      <c r="N182" s="69"/>
    </row>
    <row r="183" spans="14:14" x14ac:dyDescent="0.25">
      <c r="N183" s="69"/>
    </row>
    <row r="184" spans="14:14" x14ac:dyDescent="0.25">
      <c r="N184" s="69"/>
    </row>
    <row r="185" spans="14:14" x14ac:dyDescent="0.25">
      <c r="N185" s="69"/>
    </row>
    <row r="186" spans="14:14" x14ac:dyDescent="0.25">
      <c r="N186" s="69"/>
    </row>
    <row r="187" spans="14:14" x14ac:dyDescent="0.25">
      <c r="N187" s="69"/>
    </row>
    <row r="188" spans="14:14" x14ac:dyDescent="0.25">
      <c r="N188" s="69"/>
    </row>
    <row r="189" spans="14:14" x14ac:dyDescent="0.25">
      <c r="N189" s="69"/>
    </row>
    <row r="190" spans="14:14" x14ac:dyDescent="0.25">
      <c r="N190" s="69"/>
    </row>
    <row r="191" spans="14:14" x14ac:dyDescent="0.25">
      <c r="N191" s="69"/>
    </row>
    <row r="192" spans="14:14" x14ac:dyDescent="0.25">
      <c r="N192" s="69"/>
    </row>
    <row r="193" spans="14:14" x14ac:dyDescent="0.25">
      <c r="N193" s="69"/>
    </row>
    <row r="194" spans="14:14" x14ac:dyDescent="0.25">
      <c r="N194" s="69"/>
    </row>
    <row r="195" spans="14:14" x14ac:dyDescent="0.25">
      <c r="N195" s="69"/>
    </row>
    <row r="196" spans="14:14" x14ac:dyDescent="0.25">
      <c r="N196" s="69"/>
    </row>
    <row r="197" spans="14:14" x14ac:dyDescent="0.25">
      <c r="N197" s="69"/>
    </row>
    <row r="198" spans="14:14" x14ac:dyDescent="0.25">
      <c r="N198" s="69"/>
    </row>
    <row r="199" spans="14:14" x14ac:dyDescent="0.25">
      <c r="N199" s="69"/>
    </row>
    <row r="200" spans="14:14" x14ac:dyDescent="0.25">
      <c r="N200" s="69"/>
    </row>
    <row r="201" spans="14:14" x14ac:dyDescent="0.25">
      <c r="N201" s="69"/>
    </row>
    <row r="202" spans="14:14" x14ac:dyDescent="0.25">
      <c r="N202" s="69"/>
    </row>
    <row r="203" spans="14:14" x14ac:dyDescent="0.25">
      <c r="N203" s="69"/>
    </row>
    <row r="204" spans="14:14" x14ac:dyDescent="0.25">
      <c r="N204" s="69"/>
    </row>
    <row r="205" spans="14:14" x14ac:dyDescent="0.25">
      <c r="N205" s="69"/>
    </row>
    <row r="206" spans="14:14" x14ac:dyDescent="0.25">
      <c r="N206" s="69"/>
    </row>
    <row r="207" spans="14:14" x14ac:dyDescent="0.25">
      <c r="N207" s="69"/>
    </row>
    <row r="208" spans="14:14" x14ac:dyDescent="0.25">
      <c r="N208" s="69"/>
    </row>
    <row r="209" spans="14:14" x14ac:dyDescent="0.25">
      <c r="N209" s="69"/>
    </row>
    <row r="210" spans="14:14" x14ac:dyDescent="0.25">
      <c r="N210" s="69"/>
    </row>
    <row r="211" spans="14:14" x14ac:dyDescent="0.25">
      <c r="N211" s="69"/>
    </row>
    <row r="212" spans="14:14" x14ac:dyDescent="0.25">
      <c r="N212" s="69"/>
    </row>
    <row r="213" spans="14:14" x14ac:dyDescent="0.25">
      <c r="N213" s="69"/>
    </row>
    <row r="214" spans="14:14" x14ac:dyDescent="0.25">
      <c r="N214" s="69"/>
    </row>
    <row r="215" spans="14:14" x14ac:dyDescent="0.25">
      <c r="N215" s="69"/>
    </row>
    <row r="216" spans="14:14" x14ac:dyDescent="0.25">
      <c r="N216" s="69"/>
    </row>
    <row r="217" spans="14:14" x14ac:dyDescent="0.25">
      <c r="N217" s="69"/>
    </row>
    <row r="218" spans="14:14" x14ac:dyDescent="0.25">
      <c r="N218" s="69"/>
    </row>
    <row r="219" spans="14:14" x14ac:dyDescent="0.25">
      <c r="N219" s="69"/>
    </row>
    <row r="220" spans="14:14" x14ac:dyDescent="0.25">
      <c r="N220" s="69"/>
    </row>
    <row r="221" spans="14:14" x14ac:dyDescent="0.25">
      <c r="N221" s="69"/>
    </row>
    <row r="222" spans="14:14" x14ac:dyDescent="0.25">
      <c r="N222" s="69"/>
    </row>
    <row r="223" spans="14:14" x14ac:dyDescent="0.25">
      <c r="N223" s="69"/>
    </row>
    <row r="224" spans="14:14" x14ac:dyDescent="0.25">
      <c r="N224" s="69"/>
    </row>
    <row r="225" spans="14:14" x14ac:dyDescent="0.25">
      <c r="N225" s="69"/>
    </row>
    <row r="226" spans="14:14" x14ac:dyDescent="0.25">
      <c r="N226" s="69"/>
    </row>
    <row r="227" spans="14:14" x14ac:dyDescent="0.25">
      <c r="N227" s="69"/>
    </row>
    <row r="228" spans="14:14" x14ac:dyDescent="0.25">
      <c r="N228" s="69"/>
    </row>
    <row r="229" spans="14:14" x14ac:dyDescent="0.25">
      <c r="N229" s="69"/>
    </row>
    <row r="230" spans="14:14" x14ac:dyDescent="0.25">
      <c r="N230" s="69"/>
    </row>
    <row r="231" spans="14:14" x14ac:dyDescent="0.25">
      <c r="N231" s="69"/>
    </row>
    <row r="232" spans="14:14" x14ac:dyDescent="0.25">
      <c r="N232" s="69"/>
    </row>
    <row r="233" spans="14:14" x14ac:dyDescent="0.25">
      <c r="N233" s="69"/>
    </row>
    <row r="234" spans="14:14" x14ac:dyDescent="0.25">
      <c r="N234" s="69"/>
    </row>
    <row r="235" spans="14:14" x14ac:dyDescent="0.25">
      <c r="N235" s="69"/>
    </row>
    <row r="236" spans="14:14" x14ac:dyDescent="0.25">
      <c r="N236" s="69"/>
    </row>
    <row r="237" spans="14:14" x14ac:dyDescent="0.25">
      <c r="N237" s="69"/>
    </row>
    <row r="238" spans="14:14" x14ac:dyDescent="0.25">
      <c r="N238" s="69"/>
    </row>
    <row r="239" spans="14:14" x14ac:dyDescent="0.25">
      <c r="N239" s="69"/>
    </row>
    <row r="240" spans="14:14" x14ac:dyDescent="0.25">
      <c r="N240" s="69"/>
    </row>
    <row r="241" spans="14:14" x14ac:dyDescent="0.25">
      <c r="N241" s="69"/>
    </row>
    <row r="242" spans="14:14" x14ac:dyDescent="0.25">
      <c r="N242" s="69"/>
    </row>
    <row r="243" spans="14:14" x14ac:dyDescent="0.25">
      <c r="N243" s="69"/>
    </row>
    <row r="244" spans="14:14" x14ac:dyDescent="0.25">
      <c r="N244" s="69"/>
    </row>
    <row r="245" spans="14:14" x14ac:dyDescent="0.25">
      <c r="N245" s="69"/>
    </row>
    <row r="246" spans="14:14" x14ac:dyDescent="0.25">
      <c r="N246" s="69"/>
    </row>
    <row r="247" spans="14:14" x14ac:dyDescent="0.25">
      <c r="N247" s="69"/>
    </row>
    <row r="248" spans="14:14" x14ac:dyDescent="0.25">
      <c r="N248" s="69"/>
    </row>
    <row r="249" spans="14:14" x14ac:dyDescent="0.25">
      <c r="N249" s="69"/>
    </row>
    <row r="250" spans="14:14" x14ac:dyDescent="0.25">
      <c r="N250" s="69"/>
    </row>
    <row r="251" spans="14:14" x14ac:dyDescent="0.25">
      <c r="N251" s="69"/>
    </row>
    <row r="252" spans="14:14" x14ac:dyDescent="0.25">
      <c r="N252" s="69"/>
    </row>
    <row r="253" spans="14:14" x14ac:dyDescent="0.25">
      <c r="N253" s="69"/>
    </row>
    <row r="254" spans="14:14" x14ac:dyDescent="0.25">
      <c r="N254" s="69"/>
    </row>
    <row r="255" spans="14:14" x14ac:dyDescent="0.25">
      <c r="N255" s="69"/>
    </row>
    <row r="256" spans="14:14" x14ac:dyDescent="0.25">
      <c r="N256" s="69"/>
    </row>
    <row r="257" spans="14:14" x14ac:dyDescent="0.25">
      <c r="N257" s="69"/>
    </row>
    <row r="258" spans="14:14" x14ac:dyDescent="0.25">
      <c r="N258" s="69"/>
    </row>
    <row r="259" spans="14:14" x14ac:dyDescent="0.25">
      <c r="N259" s="69"/>
    </row>
    <row r="260" spans="14:14" x14ac:dyDescent="0.25">
      <c r="N260" s="69"/>
    </row>
    <row r="261" spans="14:14" x14ac:dyDescent="0.25">
      <c r="N261" s="69"/>
    </row>
    <row r="262" spans="14:14" x14ac:dyDescent="0.25">
      <c r="N262" s="69"/>
    </row>
    <row r="263" spans="14:14" x14ac:dyDescent="0.25">
      <c r="N263" s="69"/>
    </row>
    <row r="264" spans="14:14" x14ac:dyDescent="0.25">
      <c r="N264" s="69"/>
    </row>
    <row r="265" spans="14:14" x14ac:dyDescent="0.25">
      <c r="N265" s="69"/>
    </row>
    <row r="266" spans="14:14" x14ac:dyDescent="0.25">
      <c r="N266" s="69"/>
    </row>
    <row r="267" spans="14:14" x14ac:dyDescent="0.25">
      <c r="N267" s="69"/>
    </row>
    <row r="268" spans="14:14" x14ac:dyDescent="0.25">
      <c r="N268" s="69"/>
    </row>
    <row r="269" spans="14:14" x14ac:dyDescent="0.25">
      <c r="N269" s="69"/>
    </row>
    <row r="270" spans="14:14" x14ac:dyDescent="0.25">
      <c r="N270" s="69"/>
    </row>
    <row r="271" spans="14:14" x14ac:dyDescent="0.25">
      <c r="N271" s="69"/>
    </row>
    <row r="272" spans="14:14" x14ac:dyDescent="0.25">
      <c r="N272" s="69"/>
    </row>
    <row r="273" spans="14:14" x14ac:dyDescent="0.25">
      <c r="N273" s="69"/>
    </row>
    <row r="274" spans="14:14" x14ac:dyDescent="0.25">
      <c r="N274" s="69"/>
    </row>
    <row r="275" spans="14:14" x14ac:dyDescent="0.25">
      <c r="N275" s="69"/>
    </row>
    <row r="276" spans="14:14" x14ac:dyDescent="0.25">
      <c r="N276" s="69"/>
    </row>
    <row r="277" spans="14:14" x14ac:dyDescent="0.25">
      <c r="N277" s="69"/>
    </row>
    <row r="278" spans="14:14" x14ac:dyDescent="0.25">
      <c r="N278" s="69"/>
    </row>
    <row r="279" spans="14:14" x14ac:dyDescent="0.25">
      <c r="N279" s="69"/>
    </row>
    <row r="280" spans="14:14" x14ac:dyDescent="0.25">
      <c r="N280" s="69"/>
    </row>
    <row r="281" spans="14:14" x14ac:dyDescent="0.25">
      <c r="N281" s="69"/>
    </row>
    <row r="282" spans="14:14" x14ac:dyDescent="0.25">
      <c r="N282" s="69"/>
    </row>
    <row r="283" spans="14:14" x14ac:dyDescent="0.25">
      <c r="N283" s="69"/>
    </row>
    <row r="284" spans="14:14" x14ac:dyDescent="0.25">
      <c r="N284" s="69"/>
    </row>
    <row r="285" spans="14:14" x14ac:dyDescent="0.25">
      <c r="N285" s="69"/>
    </row>
    <row r="286" spans="14:14" x14ac:dyDescent="0.25">
      <c r="N286" s="69"/>
    </row>
    <row r="287" spans="14:14" x14ac:dyDescent="0.25">
      <c r="N287" s="69"/>
    </row>
    <row r="288" spans="14:14" x14ac:dyDescent="0.25">
      <c r="N288" s="69"/>
    </row>
    <row r="289" spans="14:14" x14ac:dyDescent="0.25">
      <c r="N289" s="69"/>
    </row>
    <row r="290" spans="14:14" x14ac:dyDescent="0.25">
      <c r="N290" s="69"/>
    </row>
    <row r="291" spans="14:14" x14ac:dyDescent="0.25">
      <c r="N291" s="69"/>
    </row>
    <row r="292" spans="14:14" x14ac:dyDescent="0.25">
      <c r="N292" s="69"/>
    </row>
    <row r="293" spans="14:14" x14ac:dyDescent="0.25">
      <c r="N293" s="69"/>
    </row>
    <row r="294" spans="14:14" x14ac:dyDescent="0.25">
      <c r="N294" s="69"/>
    </row>
    <row r="295" spans="14:14" x14ac:dyDescent="0.25">
      <c r="N295" s="69"/>
    </row>
    <row r="296" spans="14:14" x14ac:dyDescent="0.25">
      <c r="N296" s="69"/>
    </row>
    <row r="297" spans="14:14" x14ac:dyDescent="0.25">
      <c r="N297" s="69"/>
    </row>
    <row r="298" spans="14:14" x14ac:dyDescent="0.25">
      <c r="N298" s="69"/>
    </row>
    <row r="299" spans="14:14" x14ac:dyDescent="0.25">
      <c r="N299" s="69"/>
    </row>
    <row r="300" spans="14:14" x14ac:dyDescent="0.25">
      <c r="N300" s="69"/>
    </row>
    <row r="301" spans="14:14" x14ac:dyDescent="0.25">
      <c r="N301" s="69"/>
    </row>
    <row r="302" spans="14:14" x14ac:dyDescent="0.25">
      <c r="N302" s="69"/>
    </row>
    <row r="303" spans="14:14" x14ac:dyDescent="0.25">
      <c r="N303" s="69"/>
    </row>
    <row r="304" spans="14:14" x14ac:dyDescent="0.25">
      <c r="N304" s="69"/>
    </row>
    <row r="305" spans="14:14" x14ac:dyDescent="0.25">
      <c r="N305" s="69"/>
    </row>
    <row r="306" spans="14:14" x14ac:dyDescent="0.25">
      <c r="N306" s="69"/>
    </row>
    <row r="307" spans="14:14" x14ac:dyDescent="0.25">
      <c r="N307" s="69"/>
    </row>
    <row r="308" spans="14:14" x14ac:dyDescent="0.25">
      <c r="N308" s="69"/>
    </row>
    <row r="309" spans="14:14" x14ac:dyDescent="0.25">
      <c r="N309" s="69"/>
    </row>
    <row r="310" spans="14:14" x14ac:dyDescent="0.25">
      <c r="N310" s="69"/>
    </row>
    <row r="311" spans="14:14" x14ac:dyDescent="0.25">
      <c r="N311" s="69"/>
    </row>
    <row r="312" spans="14:14" x14ac:dyDescent="0.25">
      <c r="N312" s="69"/>
    </row>
    <row r="313" spans="14:14" x14ac:dyDescent="0.25">
      <c r="N313" s="69"/>
    </row>
    <row r="314" spans="14:14" x14ac:dyDescent="0.25">
      <c r="N314" s="69"/>
    </row>
    <row r="315" spans="14:14" x14ac:dyDescent="0.25">
      <c r="N315" s="69"/>
    </row>
    <row r="316" spans="14:14" x14ac:dyDescent="0.25">
      <c r="N316" s="69"/>
    </row>
    <row r="317" spans="14:14" x14ac:dyDescent="0.25">
      <c r="N317" s="69"/>
    </row>
    <row r="318" spans="14:14" x14ac:dyDescent="0.25">
      <c r="N318" s="69"/>
    </row>
    <row r="319" spans="14:14" x14ac:dyDescent="0.25">
      <c r="N319" s="69"/>
    </row>
    <row r="320" spans="14:14" x14ac:dyDescent="0.25">
      <c r="N320" s="69"/>
    </row>
    <row r="321" spans="14:14" x14ac:dyDescent="0.25">
      <c r="N321" s="69"/>
    </row>
    <row r="322" spans="14:14" x14ac:dyDescent="0.25">
      <c r="N322" s="69"/>
    </row>
    <row r="323" spans="14:14" x14ac:dyDescent="0.25">
      <c r="N323" s="69"/>
    </row>
    <row r="324" spans="14:14" x14ac:dyDescent="0.25">
      <c r="N324" s="69"/>
    </row>
    <row r="325" spans="14:14" x14ac:dyDescent="0.25">
      <c r="N325" s="69"/>
    </row>
    <row r="326" spans="14:14" x14ac:dyDescent="0.25">
      <c r="N326" s="69"/>
    </row>
    <row r="327" spans="14:14" x14ac:dyDescent="0.25">
      <c r="N327" s="69"/>
    </row>
    <row r="328" spans="14:14" x14ac:dyDescent="0.25">
      <c r="N328" s="69"/>
    </row>
    <row r="329" spans="14:14" x14ac:dyDescent="0.25">
      <c r="N329" s="69"/>
    </row>
    <row r="330" spans="14:14" x14ac:dyDescent="0.25">
      <c r="N330" s="69"/>
    </row>
    <row r="331" spans="14:14" x14ac:dyDescent="0.25">
      <c r="N331" s="69"/>
    </row>
    <row r="332" spans="14:14" x14ac:dyDescent="0.25">
      <c r="N332" s="69"/>
    </row>
    <row r="333" spans="14:14" x14ac:dyDescent="0.25">
      <c r="N333" s="69"/>
    </row>
    <row r="334" spans="14:14" x14ac:dyDescent="0.25">
      <c r="N334" s="69"/>
    </row>
    <row r="335" spans="14:14" x14ac:dyDescent="0.25">
      <c r="N335" s="69"/>
    </row>
    <row r="336" spans="14:14" x14ac:dyDescent="0.25">
      <c r="N336" s="69"/>
    </row>
    <row r="337" spans="14:14" x14ac:dyDescent="0.25">
      <c r="N337" s="69"/>
    </row>
    <row r="338" spans="14:14" x14ac:dyDescent="0.25">
      <c r="N338" s="69"/>
    </row>
    <row r="339" spans="14:14" x14ac:dyDescent="0.25">
      <c r="N339" s="69"/>
    </row>
    <row r="340" spans="14:14" x14ac:dyDescent="0.25">
      <c r="N340" s="69"/>
    </row>
    <row r="341" spans="14:14" x14ac:dyDescent="0.25">
      <c r="N341" s="69"/>
    </row>
    <row r="342" spans="14:14" x14ac:dyDescent="0.25">
      <c r="N342" s="69"/>
    </row>
    <row r="343" spans="14:14" x14ac:dyDescent="0.25">
      <c r="N343" s="69"/>
    </row>
    <row r="344" spans="14:14" x14ac:dyDescent="0.25">
      <c r="N344" s="69"/>
    </row>
    <row r="345" spans="14:14" x14ac:dyDescent="0.25">
      <c r="N345" s="69"/>
    </row>
    <row r="346" spans="14:14" x14ac:dyDescent="0.25">
      <c r="N346" s="69"/>
    </row>
    <row r="347" spans="14:14" x14ac:dyDescent="0.25">
      <c r="N347" s="69"/>
    </row>
    <row r="348" spans="14:14" x14ac:dyDescent="0.25">
      <c r="N348" s="69"/>
    </row>
    <row r="349" spans="14:14" x14ac:dyDescent="0.25">
      <c r="N349" s="69"/>
    </row>
    <row r="350" spans="14:14" x14ac:dyDescent="0.25">
      <c r="N350" s="69"/>
    </row>
    <row r="351" spans="14:14" x14ac:dyDescent="0.25">
      <c r="N351" s="69"/>
    </row>
    <row r="352" spans="14:14" x14ac:dyDescent="0.25">
      <c r="N352" s="69"/>
    </row>
    <row r="353" spans="14:14" x14ac:dyDescent="0.25">
      <c r="N353" s="69"/>
    </row>
    <row r="354" spans="14:14" x14ac:dyDescent="0.25">
      <c r="N354" s="69"/>
    </row>
    <row r="355" spans="14:14" x14ac:dyDescent="0.25">
      <c r="N355" s="69"/>
    </row>
    <row r="356" spans="14:14" x14ac:dyDescent="0.25">
      <c r="N356" s="69"/>
    </row>
    <row r="357" spans="14:14" x14ac:dyDescent="0.25">
      <c r="N357" s="69"/>
    </row>
    <row r="358" spans="14:14" x14ac:dyDescent="0.25">
      <c r="N358" s="69"/>
    </row>
    <row r="359" spans="14:14" x14ac:dyDescent="0.25">
      <c r="N359" s="69"/>
    </row>
    <row r="360" spans="14:14" x14ac:dyDescent="0.25">
      <c r="N360" s="69"/>
    </row>
    <row r="361" spans="14:14" x14ac:dyDescent="0.25">
      <c r="N361" s="69"/>
    </row>
    <row r="362" spans="14:14" x14ac:dyDescent="0.25">
      <c r="N362" s="69"/>
    </row>
    <row r="363" spans="14:14" x14ac:dyDescent="0.25">
      <c r="N363" s="69"/>
    </row>
    <row r="364" spans="14:14" x14ac:dyDescent="0.25">
      <c r="N364" s="69"/>
    </row>
    <row r="365" spans="14:14" x14ac:dyDescent="0.25">
      <c r="N365" s="69"/>
    </row>
    <row r="366" spans="14:14" x14ac:dyDescent="0.25">
      <c r="N366" s="69"/>
    </row>
    <row r="367" spans="14:14" x14ac:dyDescent="0.25">
      <c r="N367" s="69"/>
    </row>
    <row r="368" spans="14:14" x14ac:dyDescent="0.25">
      <c r="N368" s="69"/>
    </row>
    <row r="369" spans="14:14" x14ac:dyDescent="0.25">
      <c r="N369" s="69"/>
    </row>
    <row r="370" spans="14:14" x14ac:dyDescent="0.25">
      <c r="N370" s="69"/>
    </row>
    <row r="371" spans="14:14" x14ac:dyDescent="0.25">
      <c r="N371" s="69"/>
    </row>
    <row r="372" spans="14:14" x14ac:dyDescent="0.25">
      <c r="N372" s="69"/>
    </row>
    <row r="373" spans="14:14" x14ac:dyDescent="0.25">
      <c r="N373" s="69"/>
    </row>
    <row r="374" spans="14:14" x14ac:dyDescent="0.25">
      <c r="N374" s="69"/>
    </row>
    <row r="375" spans="14:14" x14ac:dyDescent="0.25">
      <c r="N375" s="69"/>
    </row>
    <row r="376" spans="14:14" x14ac:dyDescent="0.25">
      <c r="N376" s="69"/>
    </row>
    <row r="377" spans="14:14" x14ac:dyDescent="0.25">
      <c r="N377" s="69"/>
    </row>
    <row r="378" spans="14:14" x14ac:dyDescent="0.25">
      <c r="N378" s="69"/>
    </row>
    <row r="379" spans="14:14" x14ac:dyDescent="0.25">
      <c r="N379" s="69"/>
    </row>
    <row r="380" spans="14:14" x14ac:dyDescent="0.25">
      <c r="N380" s="69"/>
    </row>
    <row r="381" spans="14:14" x14ac:dyDescent="0.25">
      <c r="N381" s="69"/>
    </row>
    <row r="382" spans="14:14" x14ac:dyDescent="0.25">
      <c r="N382" s="69"/>
    </row>
    <row r="383" spans="14:14" x14ac:dyDescent="0.25">
      <c r="N383" s="69"/>
    </row>
    <row r="384" spans="14:14" x14ac:dyDescent="0.25">
      <c r="N384" s="69"/>
    </row>
    <row r="385" spans="14:14" x14ac:dyDescent="0.25">
      <c r="N385" s="69"/>
    </row>
    <row r="386" spans="14:14" x14ac:dyDescent="0.25">
      <c r="N386" s="69"/>
    </row>
    <row r="387" spans="14:14" x14ac:dyDescent="0.25">
      <c r="N387" s="69"/>
    </row>
    <row r="388" spans="14:14" x14ac:dyDescent="0.25">
      <c r="N388" s="69"/>
    </row>
    <row r="389" spans="14:14" x14ac:dyDescent="0.25">
      <c r="N389" s="69"/>
    </row>
    <row r="390" spans="14:14" x14ac:dyDescent="0.25">
      <c r="N390" s="69"/>
    </row>
    <row r="391" spans="14:14" x14ac:dyDescent="0.25">
      <c r="N391" s="69"/>
    </row>
    <row r="392" spans="14:14" x14ac:dyDescent="0.25">
      <c r="N392" s="69"/>
    </row>
    <row r="393" spans="14:14" x14ac:dyDescent="0.25">
      <c r="N393" s="69"/>
    </row>
    <row r="394" spans="14:14" x14ac:dyDescent="0.25">
      <c r="N394" s="69"/>
    </row>
    <row r="395" spans="14:14" x14ac:dyDescent="0.25">
      <c r="N395" s="69"/>
    </row>
    <row r="396" spans="14:14" x14ac:dyDescent="0.25">
      <c r="N396" s="69"/>
    </row>
    <row r="397" spans="14:14" x14ac:dyDescent="0.25">
      <c r="N397" s="69"/>
    </row>
    <row r="398" spans="14:14" x14ac:dyDescent="0.25">
      <c r="N398" s="69"/>
    </row>
    <row r="399" spans="14:14" x14ac:dyDescent="0.25">
      <c r="N399" s="69"/>
    </row>
    <row r="400" spans="14:14" x14ac:dyDescent="0.25">
      <c r="N400" s="69"/>
    </row>
    <row r="401" spans="14:14" x14ac:dyDescent="0.25">
      <c r="N401" s="69"/>
    </row>
    <row r="402" spans="14:14" x14ac:dyDescent="0.25">
      <c r="N402" s="69"/>
    </row>
    <row r="403" spans="14:14" x14ac:dyDescent="0.25">
      <c r="N403" s="69"/>
    </row>
    <row r="404" spans="14:14" x14ac:dyDescent="0.25">
      <c r="N404" s="69"/>
    </row>
    <row r="405" spans="14:14" x14ac:dyDescent="0.25">
      <c r="N405" s="69"/>
    </row>
    <row r="406" spans="14:14" x14ac:dyDescent="0.25">
      <c r="N406" s="69"/>
    </row>
    <row r="407" spans="14:14" x14ac:dyDescent="0.25">
      <c r="N407" s="69"/>
    </row>
    <row r="408" spans="14:14" x14ac:dyDescent="0.25">
      <c r="N408" s="69"/>
    </row>
    <row r="409" spans="14:14" x14ac:dyDescent="0.25">
      <c r="N409" s="69"/>
    </row>
    <row r="410" spans="14:14" x14ac:dyDescent="0.25">
      <c r="N410" s="69"/>
    </row>
    <row r="411" spans="14:14" x14ac:dyDescent="0.25">
      <c r="N411" s="69"/>
    </row>
    <row r="412" spans="14:14" x14ac:dyDescent="0.25">
      <c r="N412" s="69"/>
    </row>
    <row r="413" spans="14:14" x14ac:dyDescent="0.25">
      <c r="N413" s="69"/>
    </row>
    <row r="414" spans="14:14" x14ac:dyDescent="0.25">
      <c r="N414" s="69"/>
    </row>
    <row r="415" spans="14:14" x14ac:dyDescent="0.25">
      <c r="N415" s="69"/>
    </row>
    <row r="416" spans="14:14" x14ac:dyDescent="0.25">
      <c r="N416" s="69"/>
    </row>
    <row r="417" spans="14:14" x14ac:dyDescent="0.25">
      <c r="N417" s="69"/>
    </row>
    <row r="418" spans="14:14" x14ac:dyDescent="0.25">
      <c r="N418" s="69"/>
    </row>
    <row r="419" spans="14:14" x14ac:dyDescent="0.25">
      <c r="N419" s="69"/>
    </row>
    <row r="420" spans="14:14" x14ac:dyDescent="0.25">
      <c r="N420" s="69"/>
    </row>
    <row r="421" spans="14:14" x14ac:dyDescent="0.25">
      <c r="N421" s="69"/>
    </row>
    <row r="422" spans="14:14" x14ac:dyDescent="0.25">
      <c r="N422" s="69"/>
    </row>
    <row r="423" spans="14:14" x14ac:dyDescent="0.25">
      <c r="N423" s="69"/>
    </row>
    <row r="424" spans="14:14" x14ac:dyDescent="0.25">
      <c r="N424" s="69"/>
    </row>
    <row r="425" spans="14:14" x14ac:dyDescent="0.25">
      <c r="N425" s="69"/>
    </row>
    <row r="426" spans="14:14" x14ac:dyDescent="0.25">
      <c r="N426" s="69"/>
    </row>
    <row r="427" spans="14:14" x14ac:dyDescent="0.25">
      <c r="N427" s="69"/>
    </row>
    <row r="428" spans="14:14" x14ac:dyDescent="0.25">
      <c r="N428" s="69"/>
    </row>
    <row r="429" spans="14:14" x14ac:dyDescent="0.25">
      <c r="N429" s="69"/>
    </row>
    <row r="430" spans="14:14" x14ac:dyDescent="0.25">
      <c r="N430" s="69"/>
    </row>
    <row r="431" spans="14:14" x14ac:dyDescent="0.25">
      <c r="N431" s="69"/>
    </row>
    <row r="432" spans="14:14" x14ac:dyDescent="0.25">
      <c r="N432" s="69"/>
    </row>
    <row r="433" spans="14:14" x14ac:dyDescent="0.25">
      <c r="N433" s="69"/>
    </row>
    <row r="434" spans="14:14" x14ac:dyDescent="0.25">
      <c r="N434" s="69"/>
    </row>
    <row r="435" spans="14:14" x14ac:dyDescent="0.25">
      <c r="N435" s="69"/>
    </row>
    <row r="436" spans="14:14" x14ac:dyDescent="0.25">
      <c r="N436" s="69"/>
    </row>
    <row r="437" spans="14:14" x14ac:dyDescent="0.25">
      <c r="N437" s="69"/>
    </row>
    <row r="438" spans="14:14" x14ac:dyDescent="0.25">
      <c r="N438" s="69"/>
    </row>
    <row r="439" spans="14:14" x14ac:dyDescent="0.25">
      <c r="N439" s="69"/>
    </row>
    <row r="440" spans="14:14" x14ac:dyDescent="0.25">
      <c r="N440" s="69"/>
    </row>
    <row r="441" spans="14:14" x14ac:dyDescent="0.25">
      <c r="N441" s="69"/>
    </row>
    <row r="442" spans="14:14" x14ac:dyDescent="0.25">
      <c r="N442" s="69"/>
    </row>
    <row r="443" spans="14:14" x14ac:dyDescent="0.25">
      <c r="N443" s="69"/>
    </row>
    <row r="444" spans="14:14" x14ac:dyDescent="0.25">
      <c r="N444" s="69"/>
    </row>
    <row r="445" spans="14:14" x14ac:dyDescent="0.25">
      <c r="N445" s="69"/>
    </row>
    <row r="446" spans="14:14" x14ac:dyDescent="0.25">
      <c r="N446" s="69"/>
    </row>
    <row r="447" spans="14:14" x14ac:dyDescent="0.25">
      <c r="N447" s="69"/>
    </row>
    <row r="448" spans="14:14" x14ac:dyDescent="0.25">
      <c r="N448" s="69"/>
    </row>
    <row r="449" spans="14:14" x14ac:dyDescent="0.25">
      <c r="N449" s="69"/>
    </row>
    <row r="450" spans="14:14" x14ac:dyDescent="0.25">
      <c r="N450" s="69"/>
    </row>
    <row r="451" spans="14:14" x14ac:dyDescent="0.25">
      <c r="N451" s="69"/>
    </row>
    <row r="452" spans="14:14" x14ac:dyDescent="0.25">
      <c r="N452" s="69"/>
    </row>
    <row r="453" spans="14:14" x14ac:dyDescent="0.25">
      <c r="N453" s="69"/>
    </row>
    <row r="454" spans="14:14" x14ac:dyDescent="0.25">
      <c r="N454" s="69"/>
    </row>
    <row r="455" spans="14:14" x14ac:dyDescent="0.25">
      <c r="N455" s="69"/>
    </row>
    <row r="456" spans="14:14" x14ac:dyDescent="0.25">
      <c r="N456" s="69"/>
    </row>
    <row r="457" spans="14:14" x14ac:dyDescent="0.25">
      <c r="N457" s="69"/>
    </row>
    <row r="458" spans="14:14" x14ac:dyDescent="0.25">
      <c r="N458" s="69"/>
    </row>
    <row r="459" spans="14:14" x14ac:dyDescent="0.25">
      <c r="N459" s="69"/>
    </row>
    <row r="460" spans="14:14" x14ac:dyDescent="0.25">
      <c r="N460" s="69"/>
    </row>
    <row r="461" spans="14:14" x14ac:dyDescent="0.25">
      <c r="N461" s="69"/>
    </row>
    <row r="462" spans="14:14" x14ac:dyDescent="0.25">
      <c r="N462" s="69"/>
    </row>
    <row r="463" spans="14:14" x14ac:dyDescent="0.25">
      <c r="N463" s="69"/>
    </row>
    <row r="464" spans="14:14" x14ac:dyDescent="0.25">
      <c r="N464" s="69"/>
    </row>
    <row r="465" spans="14:14" x14ac:dyDescent="0.25">
      <c r="N465" s="69"/>
    </row>
    <row r="466" spans="14:14" x14ac:dyDescent="0.25">
      <c r="N466" s="69"/>
    </row>
    <row r="467" spans="14:14" x14ac:dyDescent="0.25">
      <c r="N467" s="69"/>
    </row>
    <row r="468" spans="14:14" x14ac:dyDescent="0.25">
      <c r="N468" s="69"/>
    </row>
    <row r="469" spans="14:14" x14ac:dyDescent="0.25">
      <c r="N469" s="69"/>
    </row>
    <row r="470" spans="14:14" x14ac:dyDescent="0.25">
      <c r="N470" s="69"/>
    </row>
    <row r="471" spans="14:14" x14ac:dyDescent="0.25">
      <c r="N471" s="69"/>
    </row>
    <row r="472" spans="14:14" x14ac:dyDescent="0.25">
      <c r="N472" s="69"/>
    </row>
    <row r="473" spans="14:14" x14ac:dyDescent="0.25">
      <c r="N473" s="69"/>
    </row>
    <row r="474" spans="14:14" x14ac:dyDescent="0.25">
      <c r="N474" s="69"/>
    </row>
    <row r="475" spans="14:14" x14ac:dyDescent="0.25">
      <c r="N475" s="69"/>
    </row>
    <row r="476" spans="14:14" x14ac:dyDescent="0.25">
      <c r="N476" s="69"/>
    </row>
    <row r="477" spans="14:14" x14ac:dyDescent="0.25">
      <c r="N477" s="69"/>
    </row>
    <row r="478" spans="14:14" x14ac:dyDescent="0.25">
      <c r="N478" s="69"/>
    </row>
    <row r="479" spans="14:14" x14ac:dyDescent="0.25">
      <c r="N479" s="69"/>
    </row>
    <row r="480" spans="14:14" x14ac:dyDescent="0.25">
      <c r="N480" s="69"/>
    </row>
    <row r="481" spans="14:14" x14ac:dyDescent="0.25">
      <c r="N481" s="69"/>
    </row>
    <row r="482" spans="14:14" x14ac:dyDescent="0.25">
      <c r="N482" s="69"/>
    </row>
    <row r="483" spans="14:14" x14ac:dyDescent="0.25">
      <c r="N483" s="69"/>
    </row>
    <row r="484" spans="14:14" x14ac:dyDescent="0.25">
      <c r="N484" s="69"/>
    </row>
    <row r="485" spans="14:14" x14ac:dyDescent="0.25">
      <c r="N485" s="69"/>
    </row>
    <row r="486" spans="14:14" x14ac:dyDescent="0.25">
      <c r="N486" s="69"/>
    </row>
    <row r="487" spans="14:14" x14ac:dyDescent="0.25">
      <c r="N487" s="69"/>
    </row>
    <row r="488" spans="14:14" x14ac:dyDescent="0.25">
      <c r="N488" s="69"/>
    </row>
    <row r="489" spans="14:14" x14ac:dyDescent="0.25">
      <c r="N489" s="69"/>
    </row>
    <row r="490" spans="14:14" x14ac:dyDescent="0.25">
      <c r="N490" s="69"/>
    </row>
    <row r="491" spans="14:14" x14ac:dyDescent="0.25">
      <c r="N491" s="69"/>
    </row>
    <row r="492" spans="14:14" x14ac:dyDescent="0.25">
      <c r="N492" s="69"/>
    </row>
    <row r="493" spans="14:14" x14ac:dyDescent="0.25">
      <c r="N493" s="69"/>
    </row>
    <row r="494" spans="14:14" x14ac:dyDescent="0.25">
      <c r="N494" s="69"/>
    </row>
    <row r="495" spans="14:14" x14ac:dyDescent="0.25">
      <c r="N495" s="69"/>
    </row>
    <row r="496" spans="14:14" x14ac:dyDescent="0.25">
      <c r="N496" s="69"/>
    </row>
    <row r="497" spans="14:14" x14ac:dyDescent="0.25">
      <c r="N497" s="69"/>
    </row>
    <row r="498" spans="14:14" x14ac:dyDescent="0.25">
      <c r="N498" s="69"/>
    </row>
    <row r="499" spans="14:14" x14ac:dyDescent="0.25">
      <c r="N499" s="69"/>
    </row>
    <row r="500" spans="14:14" x14ac:dyDescent="0.25">
      <c r="N500" s="69"/>
    </row>
    <row r="501" spans="14:14" x14ac:dyDescent="0.25">
      <c r="N501" s="69"/>
    </row>
    <row r="502" spans="14:14" x14ac:dyDescent="0.25">
      <c r="N502" s="69"/>
    </row>
    <row r="503" spans="14:14" x14ac:dyDescent="0.25">
      <c r="N503" s="69"/>
    </row>
    <row r="504" spans="14:14" x14ac:dyDescent="0.25">
      <c r="N504" s="69"/>
    </row>
    <row r="505" spans="14:14" x14ac:dyDescent="0.25">
      <c r="N505" s="69"/>
    </row>
    <row r="506" spans="14:14" x14ac:dyDescent="0.25">
      <c r="N506" s="69"/>
    </row>
    <row r="507" spans="14:14" x14ac:dyDescent="0.25">
      <c r="N507" s="69"/>
    </row>
    <row r="508" spans="14:14" x14ac:dyDescent="0.25">
      <c r="N508" s="69"/>
    </row>
    <row r="509" spans="14:14" x14ac:dyDescent="0.25">
      <c r="N509" s="69"/>
    </row>
    <row r="510" spans="14:14" x14ac:dyDescent="0.25">
      <c r="N510" s="69"/>
    </row>
    <row r="511" spans="14:14" x14ac:dyDescent="0.25">
      <c r="N511" s="69"/>
    </row>
    <row r="512" spans="14:14" x14ac:dyDescent="0.25">
      <c r="N512" s="69"/>
    </row>
    <row r="513" spans="14:14" x14ac:dyDescent="0.25">
      <c r="N513" s="69"/>
    </row>
    <row r="514" spans="14:14" x14ac:dyDescent="0.25">
      <c r="N514" s="69"/>
    </row>
    <row r="515" spans="14:14" x14ac:dyDescent="0.25">
      <c r="N515" s="69"/>
    </row>
    <row r="516" spans="14:14" x14ac:dyDescent="0.25">
      <c r="N516" s="69"/>
    </row>
    <row r="517" spans="14:14" x14ac:dyDescent="0.25">
      <c r="N517" s="69"/>
    </row>
    <row r="518" spans="14:14" x14ac:dyDescent="0.25">
      <c r="N518" s="69"/>
    </row>
    <row r="519" spans="14:14" x14ac:dyDescent="0.25">
      <c r="N519" s="69"/>
    </row>
    <row r="520" spans="14:14" x14ac:dyDescent="0.25">
      <c r="N520" s="69"/>
    </row>
    <row r="521" spans="14:14" x14ac:dyDescent="0.25">
      <c r="N521" s="69"/>
    </row>
    <row r="522" spans="14:14" x14ac:dyDescent="0.25">
      <c r="N522" s="69"/>
    </row>
    <row r="523" spans="14:14" x14ac:dyDescent="0.25">
      <c r="N523" s="69"/>
    </row>
    <row r="524" spans="14:14" x14ac:dyDescent="0.25">
      <c r="N524" s="69"/>
    </row>
    <row r="525" spans="14:14" x14ac:dyDescent="0.25">
      <c r="N525" s="69"/>
    </row>
    <row r="526" spans="14:14" x14ac:dyDescent="0.25">
      <c r="N526" s="69"/>
    </row>
    <row r="527" spans="14:14" x14ac:dyDescent="0.25">
      <c r="N527" s="69"/>
    </row>
    <row r="528" spans="14:14" x14ac:dyDescent="0.25">
      <c r="N528" s="69"/>
    </row>
    <row r="529" spans="14:14" x14ac:dyDescent="0.25">
      <c r="N529" s="69"/>
    </row>
    <row r="530" spans="14:14" x14ac:dyDescent="0.25">
      <c r="N530" s="69"/>
    </row>
    <row r="531" spans="14:14" x14ac:dyDescent="0.25">
      <c r="N531" s="69"/>
    </row>
    <row r="532" spans="14:14" x14ac:dyDescent="0.25">
      <c r="N532" s="69"/>
    </row>
    <row r="533" spans="14:14" x14ac:dyDescent="0.25">
      <c r="N533" s="69"/>
    </row>
    <row r="534" spans="14:14" x14ac:dyDescent="0.25">
      <c r="N534" s="69"/>
    </row>
    <row r="535" spans="14:14" x14ac:dyDescent="0.25">
      <c r="N535" s="69"/>
    </row>
    <row r="536" spans="14:14" x14ac:dyDescent="0.25">
      <c r="N536" s="69"/>
    </row>
    <row r="537" spans="14:14" x14ac:dyDescent="0.25">
      <c r="N537" s="69"/>
    </row>
    <row r="538" spans="14:14" x14ac:dyDescent="0.25">
      <c r="N538" s="69"/>
    </row>
    <row r="539" spans="14:14" x14ac:dyDescent="0.25">
      <c r="N539" s="69"/>
    </row>
    <row r="540" spans="14:14" x14ac:dyDescent="0.25">
      <c r="N540" s="69"/>
    </row>
    <row r="541" spans="14:14" x14ac:dyDescent="0.25">
      <c r="N541" s="69"/>
    </row>
    <row r="542" spans="14:14" x14ac:dyDescent="0.25">
      <c r="N542" s="69"/>
    </row>
    <row r="543" spans="14:14" x14ac:dyDescent="0.25">
      <c r="N543" s="69"/>
    </row>
    <row r="544" spans="14:14" x14ac:dyDescent="0.25">
      <c r="N544" s="69"/>
    </row>
    <row r="545" spans="14:14" x14ac:dyDescent="0.25">
      <c r="N545" s="69"/>
    </row>
    <row r="546" spans="14:14" x14ac:dyDescent="0.25">
      <c r="N546" s="69"/>
    </row>
    <row r="547" spans="14:14" x14ac:dyDescent="0.25">
      <c r="N547" s="69"/>
    </row>
    <row r="548" spans="14:14" x14ac:dyDescent="0.25">
      <c r="N548" s="69"/>
    </row>
    <row r="549" spans="14:14" x14ac:dyDescent="0.25">
      <c r="N549" s="69"/>
    </row>
    <row r="550" spans="14:14" x14ac:dyDescent="0.25">
      <c r="N550" s="69"/>
    </row>
    <row r="551" spans="14:14" x14ac:dyDescent="0.25">
      <c r="N551" s="69"/>
    </row>
    <row r="552" spans="14:14" x14ac:dyDescent="0.25">
      <c r="N552" s="69"/>
    </row>
    <row r="553" spans="14:14" x14ac:dyDescent="0.25">
      <c r="N553" s="69"/>
    </row>
    <row r="554" spans="14:14" x14ac:dyDescent="0.25">
      <c r="N554" s="69"/>
    </row>
    <row r="555" spans="14:14" x14ac:dyDescent="0.25">
      <c r="N555" s="69"/>
    </row>
    <row r="556" spans="14:14" x14ac:dyDescent="0.25">
      <c r="N556" s="69"/>
    </row>
    <row r="557" spans="14:14" x14ac:dyDescent="0.25">
      <c r="N557" s="69"/>
    </row>
    <row r="558" spans="14:14" x14ac:dyDescent="0.25">
      <c r="N558" s="69"/>
    </row>
    <row r="559" spans="14:14" x14ac:dyDescent="0.25">
      <c r="N559" s="69"/>
    </row>
    <row r="560" spans="14:14" x14ac:dyDescent="0.25">
      <c r="N560" s="69"/>
    </row>
    <row r="561" spans="14:14" x14ac:dyDescent="0.25">
      <c r="N561" s="69"/>
    </row>
    <row r="562" spans="14:14" x14ac:dyDescent="0.25">
      <c r="N562" s="69"/>
    </row>
    <row r="563" spans="14:14" x14ac:dyDescent="0.25">
      <c r="N563" s="69"/>
    </row>
    <row r="564" spans="14:14" x14ac:dyDescent="0.25">
      <c r="N564" s="69"/>
    </row>
    <row r="565" spans="14:14" x14ac:dyDescent="0.25">
      <c r="N565" s="69"/>
    </row>
    <row r="566" spans="14:14" x14ac:dyDescent="0.25">
      <c r="N566" s="69"/>
    </row>
    <row r="567" spans="14:14" x14ac:dyDescent="0.25">
      <c r="N567" s="69"/>
    </row>
    <row r="568" spans="14:14" x14ac:dyDescent="0.25">
      <c r="N568" s="69"/>
    </row>
    <row r="569" spans="14:14" x14ac:dyDescent="0.25">
      <c r="N569" s="69"/>
    </row>
    <row r="570" spans="14:14" x14ac:dyDescent="0.25">
      <c r="N570" s="69"/>
    </row>
    <row r="571" spans="14:14" x14ac:dyDescent="0.25">
      <c r="N571" s="69"/>
    </row>
    <row r="572" spans="14:14" x14ac:dyDescent="0.25">
      <c r="N572" s="69"/>
    </row>
    <row r="573" spans="14:14" x14ac:dyDescent="0.25">
      <c r="N573" s="69"/>
    </row>
    <row r="574" spans="14:14" x14ac:dyDescent="0.25">
      <c r="N574" s="69"/>
    </row>
    <row r="575" spans="14:14" x14ac:dyDescent="0.25">
      <c r="N575" s="69"/>
    </row>
    <row r="576" spans="14:14" x14ac:dyDescent="0.25">
      <c r="N576" s="69"/>
    </row>
    <row r="577" spans="14:14" x14ac:dyDescent="0.25">
      <c r="N577" s="69"/>
    </row>
    <row r="578" spans="14:14" x14ac:dyDescent="0.25">
      <c r="N578" s="69"/>
    </row>
    <row r="579" spans="14:14" x14ac:dyDescent="0.25">
      <c r="N579" s="69"/>
    </row>
    <row r="580" spans="14:14" x14ac:dyDescent="0.25">
      <c r="N580" s="69"/>
    </row>
    <row r="581" spans="14:14" x14ac:dyDescent="0.25">
      <c r="N581" s="69"/>
    </row>
    <row r="582" spans="14:14" x14ac:dyDescent="0.25">
      <c r="N582" s="69"/>
    </row>
    <row r="583" spans="14:14" x14ac:dyDescent="0.25">
      <c r="N583" s="69"/>
    </row>
    <row r="584" spans="14:14" x14ac:dyDescent="0.25">
      <c r="N584" s="69"/>
    </row>
    <row r="585" spans="14:14" x14ac:dyDescent="0.25">
      <c r="N585" s="69"/>
    </row>
    <row r="586" spans="14:14" x14ac:dyDescent="0.25">
      <c r="N586" s="69"/>
    </row>
    <row r="587" spans="14:14" x14ac:dyDescent="0.25">
      <c r="N587" s="69"/>
    </row>
    <row r="588" spans="14:14" x14ac:dyDescent="0.25">
      <c r="N588" s="69"/>
    </row>
    <row r="589" spans="14:14" x14ac:dyDescent="0.25">
      <c r="N589" s="69"/>
    </row>
    <row r="590" spans="14:14" x14ac:dyDescent="0.25">
      <c r="N590" s="69"/>
    </row>
    <row r="591" spans="14:14" x14ac:dyDescent="0.25">
      <c r="N591" s="69"/>
    </row>
    <row r="592" spans="14:14" x14ac:dyDescent="0.25">
      <c r="N592" s="69"/>
    </row>
    <row r="593" spans="14:14" x14ac:dyDescent="0.25">
      <c r="N593" s="69"/>
    </row>
    <row r="594" spans="14:14" x14ac:dyDescent="0.25">
      <c r="N594" s="69"/>
    </row>
    <row r="595" spans="14:14" x14ac:dyDescent="0.25">
      <c r="N595" s="69"/>
    </row>
    <row r="596" spans="14:14" x14ac:dyDescent="0.25">
      <c r="N596" s="69"/>
    </row>
    <row r="597" spans="14:14" x14ac:dyDescent="0.25">
      <c r="N597" s="69"/>
    </row>
    <row r="598" spans="14:14" x14ac:dyDescent="0.25">
      <c r="N598" s="69"/>
    </row>
    <row r="599" spans="14:14" x14ac:dyDescent="0.25">
      <c r="N599" s="69"/>
    </row>
    <row r="600" spans="14:14" x14ac:dyDescent="0.25">
      <c r="N600" s="69"/>
    </row>
    <row r="601" spans="14:14" x14ac:dyDescent="0.25">
      <c r="N601" s="69"/>
    </row>
    <row r="602" spans="14:14" x14ac:dyDescent="0.25">
      <c r="N602" s="69"/>
    </row>
    <row r="603" spans="14:14" x14ac:dyDescent="0.25">
      <c r="N603" s="69"/>
    </row>
    <row r="604" spans="14:14" x14ac:dyDescent="0.25">
      <c r="N604" s="69"/>
    </row>
    <row r="605" spans="14:14" x14ac:dyDescent="0.25">
      <c r="N605" s="69"/>
    </row>
    <row r="606" spans="14:14" x14ac:dyDescent="0.25">
      <c r="N606" s="69"/>
    </row>
    <row r="607" spans="14:14" x14ac:dyDescent="0.25">
      <c r="N607" s="69"/>
    </row>
    <row r="608" spans="14:14" x14ac:dyDescent="0.25">
      <c r="N608" s="69"/>
    </row>
    <row r="609" spans="14:14" x14ac:dyDescent="0.25">
      <c r="N609" s="69"/>
    </row>
    <row r="610" spans="14:14" x14ac:dyDescent="0.25">
      <c r="N610" s="69"/>
    </row>
    <row r="611" spans="14:14" x14ac:dyDescent="0.25">
      <c r="N611" s="69"/>
    </row>
    <row r="612" spans="14:14" x14ac:dyDescent="0.25">
      <c r="N612" s="69"/>
    </row>
    <row r="613" spans="14:14" x14ac:dyDescent="0.25">
      <c r="N613" s="69"/>
    </row>
    <row r="614" spans="14:14" x14ac:dyDescent="0.25">
      <c r="N614" s="69"/>
    </row>
    <row r="615" spans="14:14" x14ac:dyDescent="0.25">
      <c r="N615" s="69"/>
    </row>
    <row r="616" spans="14:14" x14ac:dyDescent="0.25">
      <c r="N616" s="69"/>
    </row>
    <row r="617" spans="14:14" x14ac:dyDescent="0.25">
      <c r="N617" s="69"/>
    </row>
    <row r="618" spans="14:14" x14ac:dyDescent="0.25">
      <c r="N618" s="69"/>
    </row>
    <row r="619" spans="14:14" x14ac:dyDescent="0.25">
      <c r="N619" s="69"/>
    </row>
    <row r="620" spans="14:14" x14ac:dyDescent="0.25">
      <c r="N620" s="69"/>
    </row>
    <row r="621" spans="14:14" x14ac:dyDescent="0.25">
      <c r="N621" s="69"/>
    </row>
    <row r="622" spans="14:14" x14ac:dyDescent="0.25">
      <c r="N622" s="69"/>
    </row>
    <row r="623" spans="14:14" x14ac:dyDescent="0.25">
      <c r="N623" s="69"/>
    </row>
    <row r="624" spans="14:14" x14ac:dyDescent="0.25">
      <c r="N624" s="69"/>
    </row>
    <row r="625" spans="14:14" x14ac:dyDescent="0.25">
      <c r="N625" s="69"/>
    </row>
    <row r="626" spans="14:14" x14ac:dyDescent="0.25">
      <c r="N626" s="69"/>
    </row>
    <row r="627" spans="14:14" x14ac:dyDescent="0.25">
      <c r="N627" s="69"/>
    </row>
    <row r="628" spans="14:14" x14ac:dyDescent="0.25">
      <c r="N628" s="69"/>
    </row>
    <row r="629" spans="14:14" x14ac:dyDescent="0.25">
      <c r="N629" s="69"/>
    </row>
    <row r="630" spans="14:14" x14ac:dyDescent="0.25">
      <c r="N630" s="69"/>
    </row>
    <row r="631" spans="14:14" x14ac:dyDescent="0.25">
      <c r="N631" s="69"/>
    </row>
    <row r="632" spans="14:14" x14ac:dyDescent="0.25">
      <c r="N632" s="69"/>
    </row>
    <row r="633" spans="14:14" x14ac:dyDescent="0.25">
      <c r="N633" s="69"/>
    </row>
    <row r="634" spans="14:14" x14ac:dyDescent="0.25">
      <c r="N634" s="69"/>
    </row>
    <row r="635" spans="14:14" x14ac:dyDescent="0.25">
      <c r="N635" s="69"/>
    </row>
    <row r="636" spans="14:14" x14ac:dyDescent="0.25">
      <c r="N636" s="69"/>
    </row>
    <row r="637" spans="14:14" x14ac:dyDescent="0.25">
      <c r="N637" s="69"/>
    </row>
    <row r="638" spans="14:14" x14ac:dyDescent="0.25">
      <c r="N638" s="69"/>
    </row>
    <row r="639" spans="14:14" x14ac:dyDescent="0.25">
      <c r="N639" s="69"/>
    </row>
    <row r="640" spans="14:14" x14ac:dyDescent="0.25">
      <c r="N640" s="69"/>
    </row>
    <row r="641" spans="14:14" x14ac:dyDescent="0.25">
      <c r="N641" s="69"/>
    </row>
    <row r="642" spans="14:14" x14ac:dyDescent="0.25">
      <c r="N642" s="69"/>
    </row>
    <row r="643" spans="14:14" x14ac:dyDescent="0.25">
      <c r="N643" s="69"/>
    </row>
    <row r="644" spans="14:14" x14ac:dyDescent="0.25">
      <c r="N644" s="69"/>
    </row>
    <row r="645" spans="14:14" x14ac:dyDescent="0.25">
      <c r="N645" s="69"/>
    </row>
    <row r="646" spans="14:14" x14ac:dyDescent="0.25">
      <c r="N646" s="69"/>
    </row>
    <row r="647" spans="14:14" x14ac:dyDescent="0.25">
      <c r="N647" s="69"/>
    </row>
    <row r="648" spans="14:14" x14ac:dyDescent="0.25">
      <c r="N648" s="69"/>
    </row>
    <row r="649" spans="14:14" x14ac:dyDescent="0.25">
      <c r="N649" s="69"/>
    </row>
    <row r="650" spans="14:14" x14ac:dyDescent="0.25">
      <c r="N650" s="69"/>
    </row>
    <row r="651" spans="14:14" x14ac:dyDescent="0.25">
      <c r="N651" s="69"/>
    </row>
    <row r="652" spans="14:14" x14ac:dyDescent="0.25">
      <c r="N652" s="69"/>
    </row>
    <row r="653" spans="14:14" x14ac:dyDescent="0.25">
      <c r="N653" s="69"/>
    </row>
    <row r="654" spans="14:14" x14ac:dyDescent="0.25">
      <c r="N654" s="69"/>
    </row>
    <row r="655" spans="14:14" x14ac:dyDescent="0.25">
      <c r="N655" s="69"/>
    </row>
    <row r="656" spans="14:14" x14ac:dyDescent="0.25">
      <c r="N656" s="69"/>
    </row>
    <row r="657" spans="14:14" x14ac:dyDescent="0.25">
      <c r="N657" s="69"/>
    </row>
    <row r="658" spans="14:14" x14ac:dyDescent="0.25">
      <c r="N658" s="69"/>
    </row>
    <row r="659" spans="14:14" x14ac:dyDescent="0.25">
      <c r="N659" s="69"/>
    </row>
    <row r="660" spans="14:14" x14ac:dyDescent="0.25">
      <c r="N660" s="69"/>
    </row>
    <row r="661" spans="14:14" x14ac:dyDescent="0.25">
      <c r="N661" s="69"/>
    </row>
    <row r="662" spans="14:14" x14ac:dyDescent="0.25">
      <c r="N662" s="69"/>
    </row>
    <row r="663" spans="14:14" x14ac:dyDescent="0.25">
      <c r="N663" s="69"/>
    </row>
    <row r="664" spans="14:14" x14ac:dyDescent="0.25">
      <c r="N664" s="69"/>
    </row>
    <row r="665" spans="14:14" x14ac:dyDescent="0.25">
      <c r="N665" s="69"/>
    </row>
    <row r="666" spans="14:14" x14ac:dyDescent="0.25">
      <c r="N666" s="69"/>
    </row>
    <row r="667" spans="14:14" x14ac:dyDescent="0.25">
      <c r="N667" s="69"/>
    </row>
    <row r="668" spans="14:14" x14ac:dyDescent="0.25">
      <c r="N668" s="69"/>
    </row>
    <row r="669" spans="14:14" x14ac:dyDescent="0.25">
      <c r="N669" s="69"/>
    </row>
    <row r="670" spans="14:14" x14ac:dyDescent="0.25">
      <c r="N670" s="69"/>
    </row>
    <row r="671" spans="14:14" x14ac:dyDescent="0.25">
      <c r="N671" s="69"/>
    </row>
    <row r="672" spans="14:14" x14ac:dyDescent="0.25">
      <c r="N672" s="69"/>
    </row>
    <row r="673" spans="14:14" x14ac:dyDescent="0.25">
      <c r="N673" s="69"/>
    </row>
    <row r="674" spans="14:14" x14ac:dyDescent="0.25">
      <c r="N674" s="69"/>
    </row>
    <row r="675" spans="14:14" x14ac:dyDescent="0.25">
      <c r="N675" s="69"/>
    </row>
    <row r="676" spans="14:14" x14ac:dyDescent="0.25">
      <c r="N676" s="69"/>
    </row>
    <row r="677" spans="14:14" x14ac:dyDescent="0.25">
      <c r="N677" s="69"/>
    </row>
    <row r="678" spans="14:14" x14ac:dyDescent="0.25">
      <c r="N678" s="69"/>
    </row>
    <row r="679" spans="14:14" x14ac:dyDescent="0.25">
      <c r="N679" s="69"/>
    </row>
    <row r="680" spans="14:14" x14ac:dyDescent="0.25">
      <c r="N680" s="69"/>
    </row>
    <row r="681" spans="14:14" x14ac:dyDescent="0.25">
      <c r="N681" s="69"/>
    </row>
    <row r="682" spans="14:14" x14ac:dyDescent="0.25">
      <c r="N682" s="69"/>
    </row>
    <row r="683" spans="14:14" x14ac:dyDescent="0.25">
      <c r="N683" s="69"/>
    </row>
    <row r="684" spans="14:14" x14ac:dyDescent="0.25">
      <c r="N684" s="69"/>
    </row>
    <row r="685" spans="14:14" x14ac:dyDescent="0.25">
      <c r="N685" s="69"/>
    </row>
    <row r="686" spans="14:14" x14ac:dyDescent="0.25">
      <c r="N686" s="69"/>
    </row>
    <row r="687" spans="14:14" x14ac:dyDescent="0.25">
      <c r="N687" s="69"/>
    </row>
    <row r="688" spans="14:14" x14ac:dyDescent="0.25">
      <c r="N688" s="69"/>
    </row>
    <row r="689" spans="14:14" x14ac:dyDescent="0.25">
      <c r="N689" s="69"/>
    </row>
    <row r="690" spans="14:14" x14ac:dyDescent="0.25">
      <c r="N690" s="69"/>
    </row>
    <row r="691" spans="14:14" x14ac:dyDescent="0.25">
      <c r="N691" s="69"/>
    </row>
    <row r="692" spans="14:14" x14ac:dyDescent="0.25">
      <c r="N692" s="69"/>
    </row>
    <row r="693" spans="14:14" x14ac:dyDescent="0.25">
      <c r="N693" s="69"/>
    </row>
    <row r="694" spans="14:14" x14ac:dyDescent="0.25">
      <c r="N694" s="69"/>
    </row>
    <row r="695" spans="14:14" x14ac:dyDescent="0.25">
      <c r="N695" s="69"/>
    </row>
    <row r="696" spans="14:14" x14ac:dyDescent="0.25">
      <c r="N696" s="69"/>
    </row>
    <row r="697" spans="14:14" x14ac:dyDescent="0.25">
      <c r="N697" s="69"/>
    </row>
    <row r="698" spans="14:14" x14ac:dyDescent="0.25">
      <c r="N698" s="69"/>
    </row>
    <row r="699" spans="14:14" x14ac:dyDescent="0.25">
      <c r="N699" s="69"/>
    </row>
    <row r="700" spans="14:14" x14ac:dyDescent="0.25">
      <c r="N700" s="69"/>
    </row>
    <row r="701" spans="14:14" x14ac:dyDescent="0.25">
      <c r="N701" s="69"/>
    </row>
    <row r="702" spans="14:14" x14ac:dyDescent="0.25">
      <c r="N702" s="69"/>
    </row>
    <row r="703" spans="14:14" x14ac:dyDescent="0.25">
      <c r="N703" s="69"/>
    </row>
    <row r="704" spans="14:14" x14ac:dyDescent="0.25">
      <c r="N704" s="69"/>
    </row>
    <row r="705" spans="14:14" x14ac:dyDescent="0.25">
      <c r="N705" s="69"/>
    </row>
    <row r="706" spans="14:14" x14ac:dyDescent="0.25">
      <c r="N706" s="69"/>
    </row>
    <row r="707" spans="14:14" x14ac:dyDescent="0.25">
      <c r="N707" s="69"/>
    </row>
    <row r="708" spans="14:14" x14ac:dyDescent="0.25">
      <c r="N708" s="69"/>
    </row>
    <row r="709" spans="14:14" x14ac:dyDescent="0.25">
      <c r="N709" s="69"/>
    </row>
    <row r="710" spans="14:14" x14ac:dyDescent="0.25">
      <c r="N710" s="69"/>
    </row>
    <row r="711" spans="14:14" x14ac:dyDescent="0.25">
      <c r="N711" s="69"/>
    </row>
    <row r="712" spans="14:14" x14ac:dyDescent="0.25">
      <c r="N712" s="69"/>
    </row>
    <row r="713" spans="14:14" x14ac:dyDescent="0.25">
      <c r="N713" s="69"/>
    </row>
    <row r="714" spans="14:14" x14ac:dyDescent="0.25">
      <c r="N714" s="69"/>
    </row>
    <row r="715" spans="14:14" x14ac:dyDescent="0.25">
      <c r="N715" s="69"/>
    </row>
    <row r="716" spans="14:14" x14ac:dyDescent="0.25">
      <c r="N716" s="69"/>
    </row>
    <row r="717" spans="14:14" x14ac:dyDescent="0.25">
      <c r="N717" s="69"/>
    </row>
    <row r="718" spans="14:14" x14ac:dyDescent="0.25">
      <c r="N718" s="69"/>
    </row>
    <row r="719" spans="14:14" x14ac:dyDescent="0.25">
      <c r="N719" s="69"/>
    </row>
    <row r="720" spans="14:14" x14ac:dyDescent="0.25">
      <c r="N720" s="69"/>
    </row>
    <row r="721" spans="14:14" x14ac:dyDescent="0.25">
      <c r="N721" s="69"/>
    </row>
    <row r="722" spans="14:14" x14ac:dyDescent="0.25">
      <c r="N722" s="69"/>
    </row>
    <row r="723" spans="14:14" x14ac:dyDescent="0.25">
      <c r="N723" s="69"/>
    </row>
    <row r="724" spans="14:14" x14ac:dyDescent="0.25">
      <c r="N724" s="69"/>
    </row>
    <row r="725" spans="14:14" x14ac:dyDescent="0.25">
      <c r="N725" s="69"/>
    </row>
    <row r="726" spans="14:14" x14ac:dyDescent="0.25">
      <c r="N726" s="69"/>
    </row>
    <row r="727" spans="14:14" x14ac:dyDescent="0.25">
      <c r="N727" s="69"/>
    </row>
    <row r="728" spans="14:14" x14ac:dyDescent="0.25">
      <c r="N728" s="69"/>
    </row>
    <row r="729" spans="14:14" x14ac:dyDescent="0.25">
      <c r="N729" s="69"/>
    </row>
    <row r="730" spans="14:14" x14ac:dyDescent="0.25">
      <c r="N730" s="69"/>
    </row>
    <row r="731" spans="14:14" x14ac:dyDescent="0.25">
      <c r="N731" s="69"/>
    </row>
    <row r="732" spans="14:14" x14ac:dyDescent="0.25">
      <c r="N732" s="69"/>
    </row>
    <row r="733" spans="14:14" x14ac:dyDescent="0.25">
      <c r="N733" s="69"/>
    </row>
    <row r="734" spans="14:14" x14ac:dyDescent="0.25">
      <c r="N734" s="69"/>
    </row>
    <row r="735" spans="14:14" x14ac:dyDescent="0.25">
      <c r="N735" s="69"/>
    </row>
    <row r="736" spans="14:14" x14ac:dyDescent="0.25">
      <c r="N736" s="69"/>
    </row>
    <row r="737" spans="14:14" x14ac:dyDescent="0.25">
      <c r="N737" s="69"/>
    </row>
    <row r="738" spans="14:14" x14ac:dyDescent="0.25">
      <c r="N738" s="69"/>
    </row>
    <row r="739" spans="14:14" x14ac:dyDescent="0.25">
      <c r="N739" s="69"/>
    </row>
    <row r="740" spans="14:14" x14ac:dyDescent="0.25">
      <c r="N740" s="69"/>
    </row>
    <row r="741" spans="14:14" x14ac:dyDescent="0.25">
      <c r="N741" s="69"/>
    </row>
    <row r="742" spans="14:14" x14ac:dyDescent="0.25">
      <c r="N742" s="69"/>
    </row>
    <row r="743" spans="14:14" x14ac:dyDescent="0.25">
      <c r="N743" s="69"/>
    </row>
    <row r="744" spans="14:14" x14ac:dyDescent="0.25">
      <c r="N744" s="69"/>
    </row>
    <row r="745" spans="14:14" x14ac:dyDescent="0.25">
      <c r="N745" s="69"/>
    </row>
    <row r="746" spans="14:14" x14ac:dyDescent="0.25">
      <c r="N746" s="69"/>
    </row>
    <row r="747" spans="14:14" x14ac:dyDescent="0.25">
      <c r="N747" s="69"/>
    </row>
    <row r="748" spans="14:14" x14ac:dyDescent="0.25">
      <c r="N748" s="69"/>
    </row>
    <row r="749" spans="14:14" x14ac:dyDescent="0.25">
      <c r="N749" s="69"/>
    </row>
    <row r="750" spans="14:14" x14ac:dyDescent="0.25">
      <c r="N750" s="69"/>
    </row>
    <row r="751" spans="14:14" x14ac:dyDescent="0.25">
      <c r="N751" s="69"/>
    </row>
    <row r="752" spans="14:14" x14ac:dyDescent="0.25">
      <c r="N752" s="69"/>
    </row>
    <row r="753" spans="14:14" x14ac:dyDescent="0.25">
      <c r="N753" s="69"/>
    </row>
    <row r="754" spans="14:14" x14ac:dyDescent="0.25">
      <c r="N754" s="69"/>
    </row>
    <row r="755" spans="14:14" x14ac:dyDescent="0.25">
      <c r="N755" s="69"/>
    </row>
    <row r="756" spans="14:14" x14ac:dyDescent="0.25">
      <c r="N756" s="69"/>
    </row>
    <row r="757" spans="14:14" x14ac:dyDescent="0.25">
      <c r="N757" s="69"/>
    </row>
    <row r="758" spans="14:14" x14ac:dyDescent="0.25">
      <c r="N758" s="69"/>
    </row>
    <row r="759" spans="14:14" x14ac:dyDescent="0.25">
      <c r="N759" s="69"/>
    </row>
    <row r="760" spans="14:14" x14ac:dyDescent="0.25">
      <c r="N760" s="69"/>
    </row>
    <row r="761" spans="14:14" x14ac:dyDescent="0.25">
      <c r="N761" s="69"/>
    </row>
    <row r="762" spans="14:14" x14ac:dyDescent="0.25">
      <c r="N762" s="69"/>
    </row>
    <row r="763" spans="14:14" x14ac:dyDescent="0.25">
      <c r="N763" s="69"/>
    </row>
    <row r="764" spans="14:14" x14ac:dyDescent="0.25">
      <c r="N764" s="69"/>
    </row>
    <row r="765" spans="14:14" x14ac:dyDescent="0.25">
      <c r="N765" s="69"/>
    </row>
    <row r="766" spans="14:14" x14ac:dyDescent="0.25">
      <c r="N766" s="69"/>
    </row>
    <row r="767" spans="14:14" x14ac:dyDescent="0.25">
      <c r="N767" s="69"/>
    </row>
    <row r="768" spans="14:14" x14ac:dyDescent="0.25">
      <c r="N768" s="69"/>
    </row>
    <row r="769" spans="14:14" x14ac:dyDescent="0.25">
      <c r="N769" s="69"/>
    </row>
    <row r="770" spans="14:14" x14ac:dyDescent="0.25">
      <c r="N770" s="69"/>
    </row>
    <row r="771" spans="14:14" x14ac:dyDescent="0.25">
      <c r="N771" s="69"/>
    </row>
    <row r="772" spans="14:14" x14ac:dyDescent="0.25">
      <c r="N772" s="69"/>
    </row>
    <row r="773" spans="14:14" x14ac:dyDescent="0.25">
      <c r="N773" s="69"/>
    </row>
    <row r="774" spans="14:14" x14ac:dyDescent="0.25">
      <c r="N774" s="69"/>
    </row>
    <row r="775" spans="14:14" x14ac:dyDescent="0.25">
      <c r="N775" s="69"/>
    </row>
    <row r="776" spans="14:14" x14ac:dyDescent="0.25">
      <c r="N776" s="69"/>
    </row>
    <row r="777" spans="14:14" x14ac:dyDescent="0.25">
      <c r="N777" s="69"/>
    </row>
    <row r="778" spans="14:14" x14ac:dyDescent="0.25">
      <c r="N778" s="69"/>
    </row>
    <row r="779" spans="14:14" x14ac:dyDescent="0.25">
      <c r="N779" s="69"/>
    </row>
    <row r="780" spans="14:14" x14ac:dyDescent="0.25">
      <c r="N780" s="69"/>
    </row>
    <row r="781" spans="14:14" x14ac:dyDescent="0.25">
      <c r="N781" s="69"/>
    </row>
    <row r="782" spans="14:14" x14ac:dyDescent="0.25">
      <c r="N782" s="69"/>
    </row>
    <row r="783" spans="14:14" x14ac:dyDescent="0.25">
      <c r="N783" s="69"/>
    </row>
    <row r="784" spans="14:14" x14ac:dyDescent="0.25">
      <c r="N784" s="69"/>
    </row>
    <row r="785" spans="14:14" x14ac:dyDescent="0.25">
      <c r="N785" s="69"/>
    </row>
    <row r="786" spans="14:14" x14ac:dyDescent="0.25">
      <c r="N786" s="69"/>
    </row>
    <row r="787" spans="14:14" x14ac:dyDescent="0.25">
      <c r="N787" s="69"/>
    </row>
    <row r="788" spans="14:14" x14ac:dyDescent="0.25">
      <c r="N788" s="69"/>
    </row>
    <row r="789" spans="14:14" x14ac:dyDescent="0.25">
      <c r="N789" s="69"/>
    </row>
    <row r="790" spans="14:14" x14ac:dyDescent="0.25">
      <c r="N790" s="69"/>
    </row>
    <row r="791" spans="14:14" x14ac:dyDescent="0.25">
      <c r="N791" s="69"/>
    </row>
    <row r="792" spans="14:14" x14ac:dyDescent="0.25">
      <c r="N792" s="69"/>
    </row>
    <row r="793" spans="14:14" x14ac:dyDescent="0.25">
      <c r="N793" s="69"/>
    </row>
    <row r="794" spans="14:14" x14ac:dyDescent="0.25">
      <c r="N794" s="69"/>
    </row>
    <row r="795" spans="14:14" x14ac:dyDescent="0.25">
      <c r="N795" s="69"/>
    </row>
    <row r="796" spans="14:14" x14ac:dyDescent="0.25">
      <c r="N796" s="69"/>
    </row>
    <row r="797" spans="14:14" x14ac:dyDescent="0.25">
      <c r="N797" s="69"/>
    </row>
    <row r="798" spans="14:14" x14ac:dyDescent="0.25">
      <c r="N798" s="69"/>
    </row>
    <row r="799" spans="14:14" x14ac:dyDescent="0.25">
      <c r="N799" s="69"/>
    </row>
    <row r="800" spans="14:14" x14ac:dyDescent="0.25">
      <c r="N800" s="69"/>
    </row>
    <row r="801" spans="14:14" x14ac:dyDescent="0.25">
      <c r="N801" s="69"/>
    </row>
    <row r="802" spans="14:14" x14ac:dyDescent="0.25">
      <c r="N802" s="69"/>
    </row>
    <row r="803" spans="14:14" x14ac:dyDescent="0.25">
      <c r="N803" s="69"/>
    </row>
    <row r="804" spans="14:14" x14ac:dyDescent="0.25">
      <c r="N804" s="69"/>
    </row>
    <row r="805" spans="14:14" x14ac:dyDescent="0.25">
      <c r="N805" s="69"/>
    </row>
    <row r="806" spans="14:14" x14ac:dyDescent="0.25">
      <c r="N806" s="69"/>
    </row>
    <row r="807" spans="14:14" x14ac:dyDescent="0.25">
      <c r="N807" s="69"/>
    </row>
    <row r="808" spans="14:14" x14ac:dyDescent="0.25">
      <c r="N808" s="69"/>
    </row>
    <row r="809" spans="14:14" x14ac:dyDescent="0.25">
      <c r="N809" s="69"/>
    </row>
    <row r="810" spans="14:14" x14ac:dyDescent="0.25">
      <c r="N810" s="69"/>
    </row>
    <row r="811" spans="14:14" x14ac:dyDescent="0.25">
      <c r="N811" s="69"/>
    </row>
    <row r="812" spans="14:14" x14ac:dyDescent="0.25">
      <c r="N812" s="69"/>
    </row>
    <row r="813" spans="14:14" x14ac:dyDescent="0.25">
      <c r="N813" s="69"/>
    </row>
    <row r="814" spans="14:14" x14ac:dyDescent="0.25">
      <c r="N814" s="69"/>
    </row>
    <row r="815" spans="14:14" x14ac:dyDescent="0.25">
      <c r="N815" s="69"/>
    </row>
    <row r="816" spans="14:14" x14ac:dyDescent="0.25">
      <c r="N816" s="69"/>
    </row>
    <row r="817" spans="14:14" x14ac:dyDescent="0.25">
      <c r="N817" s="69"/>
    </row>
    <row r="818" spans="14:14" x14ac:dyDescent="0.25">
      <c r="N818" s="69"/>
    </row>
    <row r="819" spans="14:14" x14ac:dyDescent="0.25">
      <c r="N819" s="69"/>
    </row>
    <row r="820" spans="14:14" x14ac:dyDescent="0.25">
      <c r="N820" s="69"/>
    </row>
    <row r="821" spans="14:14" x14ac:dyDescent="0.25">
      <c r="N821" s="69"/>
    </row>
    <row r="822" spans="14:14" x14ac:dyDescent="0.25">
      <c r="N822" s="69"/>
    </row>
    <row r="823" spans="14:14" x14ac:dyDescent="0.25">
      <c r="N823" s="69"/>
    </row>
    <row r="824" spans="14:14" x14ac:dyDescent="0.25">
      <c r="N824" s="69"/>
    </row>
    <row r="825" spans="14:14" x14ac:dyDescent="0.25">
      <c r="N825" s="69"/>
    </row>
    <row r="826" spans="14:14" x14ac:dyDescent="0.25">
      <c r="N826" s="69"/>
    </row>
    <row r="827" spans="14:14" x14ac:dyDescent="0.25">
      <c r="N827" s="69"/>
    </row>
    <row r="828" spans="14:14" x14ac:dyDescent="0.25">
      <c r="N828" s="69"/>
    </row>
    <row r="829" spans="14:14" x14ac:dyDescent="0.25">
      <c r="N829" s="69"/>
    </row>
    <row r="830" spans="14:14" x14ac:dyDescent="0.25">
      <c r="N830" s="69"/>
    </row>
    <row r="831" spans="14:14" x14ac:dyDescent="0.25">
      <c r="N831" s="69"/>
    </row>
    <row r="832" spans="14:14" x14ac:dyDescent="0.25">
      <c r="N832" s="69"/>
    </row>
    <row r="833" spans="14:14" x14ac:dyDescent="0.25">
      <c r="N833" s="69"/>
    </row>
    <row r="834" spans="14:14" x14ac:dyDescent="0.25">
      <c r="N834" s="69"/>
    </row>
    <row r="835" spans="14:14" x14ac:dyDescent="0.25">
      <c r="N835" s="69"/>
    </row>
    <row r="836" spans="14:14" x14ac:dyDescent="0.25">
      <c r="N836" s="69"/>
    </row>
    <row r="837" spans="14:14" x14ac:dyDescent="0.25">
      <c r="N837" s="69"/>
    </row>
    <row r="838" spans="14:14" x14ac:dyDescent="0.25">
      <c r="N838" s="69"/>
    </row>
    <row r="839" spans="14:14" x14ac:dyDescent="0.25">
      <c r="N839" s="69"/>
    </row>
    <row r="840" spans="14:14" x14ac:dyDescent="0.25">
      <c r="N840" s="69"/>
    </row>
    <row r="841" spans="14:14" x14ac:dyDescent="0.25">
      <c r="N841" s="69"/>
    </row>
    <row r="842" spans="14:14" x14ac:dyDescent="0.25">
      <c r="N842" s="69"/>
    </row>
    <row r="843" spans="14:14" x14ac:dyDescent="0.25">
      <c r="N843" s="69"/>
    </row>
    <row r="844" spans="14:14" x14ac:dyDescent="0.25">
      <c r="N844" s="69"/>
    </row>
    <row r="845" spans="14:14" x14ac:dyDescent="0.25">
      <c r="N845" s="69"/>
    </row>
    <row r="846" spans="14:14" x14ac:dyDescent="0.25">
      <c r="N846" s="69"/>
    </row>
    <row r="847" spans="14:14" x14ac:dyDescent="0.25">
      <c r="N847" s="69"/>
    </row>
    <row r="848" spans="14:14" x14ac:dyDescent="0.25">
      <c r="N848" s="69"/>
    </row>
    <row r="849" spans="14:14" x14ac:dyDescent="0.25">
      <c r="N849" s="69"/>
    </row>
    <row r="850" spans="14:14" x14ac:dyDescent="0.25">
      <c r="N850" s="69"/>
    </row>
    <row r="851" spans="14:14" x14ac:dyDescent="0.25">
      <c r="N851" s="69"/>
    </row>
    <row r="852" spans="14:14" x14ac:dyDescent="0.25">
      <c r="N852" s="69"/>
    </row>
    <row r="853" spans="14:14" x14ac:dyDescent="0.25">
      <c r="N853" s="69"/>
    </row>
    <row r="854" spans="14:14" x14ac:dyDescent="0.25">
      <c r="N854" s="69"/>
    </row>
    <row r="855" spans="14:14" x14ac:dyDescent="0.25">
      <c r="N855" s="69"/>
    </row>
    <row r="856" spans="14:14" x14ac:dyDescent="0.25">
      <c r="N856" s="69"/>
    </row>
    <row r="857" spans="14:14" x14ac:dyDescent="0.25">
      <c r="N857" s="69"/>
    </row>
    <row r="858" spans="14:14" x14ac:dyDescent="0.25">
      <c r="N858" s="69"/>
    </row>
    <row r="859" spans="14:14" x14ac:dyDescent="0.25">
      <c r="N859" s="69"/>
    </row>
    <row r="860" spans="14:14" x14ac:dyDescent="0.25">
      <c r="N860" s="69"/>
    </row>
    <row r="861" spans="14:14" x14ac:dyDescent="0.25">
      <c r="N861" s="69"/>
    </row>
    <row r="862" spans="14:14" x14ac:dyDescent="0.25">
      <c r="N862" s="69"/>
    </row>
    <row r="863" spans="14:14" x14ac:dyDescent="0.25">
      <c r="N863" s="69"/>
    </row>
    <row r="864" spans="14:14" x14ac:dyDescent="0.25">
      <c r="N864" s="69"/>
    </row>
    <row r="865" spans="14:14" x14ac:dyDescent="0.25">
      <c r="N865" s="69"/>
    </row>
    <row r="866" spans="14:14" x14ac:dyDescent="0.25">
      <c r="N866" s="69"/>
    </row>
    <row r="867" spans="14:14" x14ac:dyDescent="0.25">
      <c r="N867" s="69"/>
    </row>
    <row r="868" spans="14:14" x14ac:dyDescent="0.25">
      <c r="N868" s="69"/>
    </row>
    <row r="869" spans="14:14" x14ac:dyDescent="0.25">
      <c r="N869" s="69"/>
    </row>
    <row r="870" spans="14:14" x14ac:dyDescent="0.25">
      <c r="N870" s="69"/>
    </row>
    <row r="871" spans="14:14" x14ac:dyDescent="0.25">
      <c r="N871" s="69"/>
    </row>
    <row r="872" spans="14:14" x14ac:dyDescent="0.25">
      <c r="N872" s="69"/>
    </row>
    <row r="873" spans="14:14" x14ac:dyDescent="0.25">
      <c r="N873" s="69"/>
    </row>
    <row r="874" spans="14:14" x14ac:dyDescent="0.25">
      <c r="N874" s="69"/>
    </row>
    <row r="875" spans="14:14" x14ac:dyDescent="0.25">
      <c r="N875" s="69"/>
    </row>
    <row r="876" spans="14:14" x14ac:dyDescent="0.25">
      <c r="N876" s="69"/>
    </row>
    <row r="877" spans="14:14" x14ac:dyDescent="0.25">
      <c r="N877" s="69"/>
    </row>
    <row r="878" spans="14:14" x14ac:dyDescent="0.25">
      <c r="N878" s="69"/>
    </row>
    <row r="879" spans="14:14" x14ac:dyDescent="0.25">
      <c r="N879" s="69"/>
    </row>
    <row r="880" spans="14:14" x14ac:dyDescent="0.25">
      <c r="N880" s="69"/>
    </row>
    <row r="881" spans="14:14" x14ac:dyDescent="0.25">
      <c r="N881" s="69"/>
    </row>
    <row r="882" spans="14:14" x14ac:dyDescent="0.25">
      <c r="N882" s="69"/>
    </row>
    <row r="883" spans="14:14" x14ac:dyDescent="0.25">
      <c r="N883" s="69"/>
    </row>
    <row r="884" spans="14:14" x14ac:dyDescent="0.25">
      <c r="N884" s="69"/>
    </row>
    <row r="885" spans="14:14" x14ac:dyDescent="0.25">
      <c r="N885" s="69"/>
    </row>
    <row r="886" spans="14:14" x14ac:dyDescent="0.25">
      <c r="N886" s="69"/>
    </row>
    <row r="887" spans="14:14" x14ac:dyDescent="0.25">
      <c r="N887" s="69"/>
    </row>
    <row r="888" spans="14:14" x14ac:dyDescent="0.25">
      <c r="N888" s="69"/>
    </row>
    <row r="889" spans="14:14" x14ac:dyDescent="0.25">
      <c r="N889" s="69"/>
    </row>
    <row r="890" spans="14:14" x14ac:dyDescent="0.25">
      <c r="N890" s="69"/>
    </row>
    <row r="891" spans="14:14" x14ac:dyDescent="0.25">
      <c r="N891" s="69"/>
    </row>
    <row r="892" spans="14:14" x14ac:dyDescent="0.25">
      <c r="N892" s="69"/>
    </row>
    <row r="893" spans="14:14" x14ac:dyDescent="0.25">
      <c r="N893" s="69"/>
    </row>
    <row r="894" spans="14:14" x14ac:dyDescent="0.25">
      <c r="N894" s="69"/>
    </row>
    <row r="895" spans="14:14" x14ac:dyDescent="0.25">
      <c r="N895" s="69"/>
    </row>
    <row r="896" spans="14:14" x14ac:dyDescent="0.25">
      <c r="N896" s="69"/>
    </row>
    <row r="897" spans="14:14" x14ac:dyDescent="0.25">
      <c r="N897" s="69"/>
    </row>
    <row r="898" spans="14:14" x14ac:dyDescent="0.25">
      <c r="N898" s="69"/>
    </row>
    <row r="899" spans="14:14" x14ac:dyDescent="0.25">
      <c r="N899" s="69"/>
    </row>
    <row r="900" spans="14:14" x14ac:dyDescent="0.25">
      <c r="N900" s="69"/>
    </row>
    <row r="901" spans="14:14" x14ac:dyDescent="0.25">
      <c r="N901" s="69"/>
    </row>
    <row r="902" spans="14:14" x14ac:dyDescent="0.25">
      <c r="N902" s="69"/>
    </row>
    <row r="903" spans="14:14" x14ac:dyDescent="0.25">
      <c r="N903" s="69"/>
    </row>
    <row r="904" spans="14:14" x14ac:dyDescent="0.25">
      <c r="N904" s="69"/>
    </row>
    <row r="905" spans="14:14" x14ac:dyDescent="0.25">
      <c r="N905" s="69"/>
    </row>
    <row r="906" spans="14:14" x14ac:dyDescent="0.25">
      <c r="N906" s="69"/>
    </row>
    <row r="907" spans="14:14" x14ac:dyDescent="0.25">
      <c r="N907" s="69"/>
    </row>
    <row r="908" spans="14:14" x14ac:dyDescent="0.25">
      <c r="N908" s="69"/>
    </row>
    <row r="909" spans="14:14" x14ac:dyDescent="0.25">
      <c r="N909" s="69"/>
    </row>
    <row r="910" spans="14:14" x14ac:dyDescent="0.25">
      <c r="N910" s="69"/>
    </row>
    <row r="911" spans="14:14" x14ac:dyDescent="0.25">
      <c r="N911" s="69"/>
    </row>
    <row r="912" spans="14:14" x14ac:dyDescent="0.25">
      <c r="N912" s="69"/>
    </row>
    <row r="913" spans="14:14" x14ac:dyDescent="0.25">
      <c r="N913" s="69"/>
    </row>
    <row r="914" spans="14:14" x14ac:dyDescent="0.25">
      <c r="N914" s="69"/>
    </row>
    <row r="915" spans="14:14" x14ac:dyDescent="0.25">
      <c r="N915" s="69"/>
    </row>
    <row r="916" spans="14:14" x14ac:dyDescent="0.25">
      <c r="N916" s="69"/>
    </row>
    <row r="917" spans="14:14" x14ac:dyDescent="0.25">
      <c r="N917" s="69"/>
    </row>
    <row r="918" spans="14:14" x14ac:dyDescent="0.25">
      <c r="N918" s="69"/>
    </row>
    <row r="919" spans="14:14" x14ac:dyDescent="0.25">
      <c r="N919" s="69"/>
    </row>
    <row r="920" spans="14:14" x14ac:dyDescent="0.25">
      <c r="N920" s="69"/>
    </row>
    <row r="921" spans="14:14" x14ac:dyDescent="0.25">
      <c r="N921" s="69"/>
    </row>
    <row r="922" spans="14:14" x14ac:dyDescent="0.25">
      <c r="N922" s="69"/>
    </row>
    <row r="923" spans="14:14" x14ac:dyDescent="0.25">
      <c r="N923" s="69"/>
    </row>
  </sheetData>
  <sortState ref="H1:I78">
    <sortCondition ref="H1:H78"/>
  </sortState>
  <customSheetViews>
    <customSheetView guid="{1A030D3C-92EE-4DAF-ABAC-228947DF045D}" showGridLines="0">
      <selection activeCell="F13" sqref="F13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9EFA0E2E-4423-4194-BE85-A51AF61C76D7}" showGridLines="0">
      <selection activeCell="H23" sqref="H23"/>
      <pageMargins left="0.511811024" right="0.511811024" top="0.78740157499999996" bottom="0.78740157499999996" header="0.31496062000000002" footer="0.31496062000000002"/>
      <pageSetup paperSize="9" orientation="portrait" r:id="rId2"/>
    </customSheetView>
  </customSheetViews>
  <mergeCells count="8">
    <mergeCell ref="A86:L86"/>
    <mergeCell ref="A87:L87"/>
    <mergeCell ref="A88:L88"/>
    <mergeCell ref="A80:B80"/>
    <mergeCell ref="A82:L82"/>
    <mergeCell ref="A83:L83"/>
    <mergeCell ref="A84:L84"/>
    <mergeCell ref="A85:L85"/>
  </mergeCell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FF99CC"/>
  </sheetPr>
  <dimension ref="A1:I89"/>
  <sheetViews>
    <sheetView showGridLines="0" workbookViewId="0">
      <selection activeCell="H8" sqref="H8"/>
    </sheetView>
  </sheetViews>
  <sheetFormatPr defaultRowHeight="15" x14ac:dyDescent="0.25"/>
  <cols>
    <col min="1" max="1" width="16.5703125" style="14" bestFit="1" customWidth="1"/>
    <col min="2" max="2" width="23.85546875" style="14" bestFit="1" customWidth="1"/>
    <col min="3" max="6" width="20.28515625" style="14" customWidth="1"/>
    <col min="7" max="9" width="9.140625" style="14"/>
    <col min="10" max="10" width="22.42578125" style="14" customWidth="1"/>
    <col min="11" max="14" width="9.140625" style="14" customWidth="1"/>
    <col min="15" max="16384" width="9.140625" style="14"/>
  </cols>
  <sheetData>
    <row r="1" spans="1:8" s="15" customFormat="1" ht="30" x14ac:dyDescent="0.25">
      <c r="A1" s="11" t="s">
        <v>99</v>
      </c>
      <c r="B1" s="11" t="s">
        <v>94</v>
      </c>
      <c r="C1" s="12" t="s">
        <v>95</v>
      </c>
      <c r="D1" s="12" t="s">
        <v>96</v>
      </c>
      <c r="E1" s="13" t="s">
        <v>97</v>
      </c>
      <c r="F1" s="13" t="s">
        <v>98</v>
      </c>
    </row>
    <row r="2" spans="1:8" x14ac:dyDescent="0.25">
      <c r="A2" s="16" t="s">
        <v>92</v>
      </c>
      <c r="B2" s="16" t="s">
        <v>6</v>
      </c>
      <c r="C2" s="28">
        <v>99.87</v>
      </c>
      <c r="D2" s="28">
        <v>87.18</v>
      </c>
      <c r="E2" s="28">
        <v>99.52</v>
      </c>
      <c r="F2" s="28">
        <v>68.05</v>
      </c>
      <c r="H2" s="15"/>
    </row>
    <row r="3" spans="1:8" x14ac:dyDescent="0.25">
      <c r="A3" s="16" t="s">
        <v>100</v>
      </c>
      <c r="B3" s="16" t="s">
        <v>7</v>
      </c>
      <c r="C3" s="28">
        <v>111.35</v>
      </c>
      <c r="D3" s="28">
        <v>96.02</v>
      </c>
      <c r="E3" s="28">
        <v>92.4</v>
      </c>
      <c r="F3" s="28">
        <v>68.09</v>
      </c>
    </row>
    <row r="4" spans="1:8" ht="15" customHeight="1" x14ac:dyDescent="0.25">
      <c r="A4" s="16" t="s">
        <v>100</v>
      </c>
      <c r="B4" s="16" t="s">
        <v>8</v>
      </c>
      <c r="C4" s="28">
        <v>70.040000000000006</v>
      </c>
      <c r="D4" s="28">
        <v>67.2</v>
      </c>
      <c r="E4" s="28">
        <v>77.760000000000005</v>
      </c>
      <c r="F4" s="28">
        <v>55.05</v>
      </c>
    </row>
    <row r="5" spans="1:8" ht="15" customHeight="1" x14ac:dyDescent="0.25">
      <c r="A5" s="16" t="s">
        <v>93</v>
      </c>
      <c r="B5" s="16" t="s">
        <v>9</v>
      </c>
      <c r="C5" s="28">
        <v>89.74</v>
      </c>
      <c r="D5" s="28">
        <v>78.69</v>
      </c>
      <c r="E5" s="28">
        <v>70.069999999999993</v>
      </c>
      <c r="F5" s="28">
        <v>66.75</v>
      </c>
    </row>
    <row r="6" spans="1:8" ht="15" customHeight="1" x14ac:dyDescent="0.25">
      <c r="A6" s="16" t="s">
        <v>93</v>
      </c>
      <c r="B6" s="16" t="s">
        <v>10</v>
      </c>
      <c r="C6" s="28">
        <v>94.19</v>
      </c>
      <c r="D6" s="28">
        <v>87.62</v>
      </c>
      <c r="E6" s="28">
        <v>65.650000000000006</v>
      </c>
      <c r="F6" s="28">
        <v>77.959999999999994</v>
      </c>
    </row>
    <row r="7" spans="1:8" ht="15" customHeight="1" x14ac:dyDescent="0.25">
      <c r="A7" s="16" t="s">
        <v>100</v>
      </c>
      <c r="B7" s="16" t="s">
        <v>11</v>
      </c>
      <c r="C7" s="28">
        <v>110.97</v>
      </c>
      <c r="D7" s="28">
        <v>103.21</v>
      </c>
      <c r="E7" s="28">
        <v>104.17</v>
      </c>
      <c r="F7" s="28">
        <v>89.04</v>
      </c>
    </row>
    <row r="8" spans="1:8" ht="15" customHeight="1" x14ac:dyDescent="0.25">
      <c r="A8" s="16" t="s">
        <v>93</v>
      </c>
      <c r="B8" s="16" t="s">
        <v>12</v>
      </c>
      <c r="C8" s="28">
        <v>98.86</v>
      </c>
      <c r="D8" s="28">
        <v>83.43</v>
      </c>
      <c r="E8" s="28">
        <v>86.58</v>
      </c>
      <c r="F8" s="28">
        <v>66.069999999999993</v>
      </c>
    </row>
    <row r="9" spans="1:8" ht="15" customHeight="1" x14ac:dyDescent="0.25">
      <c r="A9" s="16" t="s">
        <v>93</v>
      </c>
      <c r="B9" s="16" t="s">
        <v>13</v>
      </c>
      <c r="C9" s="28">
        <v>80.36</v>
      </c>
      <c r="D9" s="28">
        <v>72.099999999999994</v>
      </c>
      <c r="E9" s="28">
        <v>55.27</v>
      </c>
      <c r="F9" s="28">
        <v>42.32</v>
      </c>
    </row>
    <row r="10" spans="1:8" ht="15" customHeight="1" x14ac:dyDescent="0.25">
      <c r="A10" s="16" t="s">
        <v>92</v>
      </c>
      <c r="B10" s="16" t="s">
        <v>14</v>
      </c>
      <c r="C10" s="28">
        <v>80.489999999999995</v>
      </c>
      <c r="D10" s="28">
        <v>68.87</v>
      </c>
      <c r="E10" s="28">
        <v>69.17</v>
      </c>
      <c r="F10" s="28">
        <v>49.24</v>
      </c>
    </row>
    <row r="11" spans="1:8" ht="15" customHeight="1" x14ac:dyDescent="0.25">
      <c r="A11" s="16" t="s">
        <v>93</v>
      </c>
      <c r="B11" s="16" t="s">
        <v>102</v>
      </c>
      <c r="C11" s="28">
        <v>94.77</v>
      </c>
      <c r="D11" s="28">
        <v>73.31</v>
      </c>
      <c r="E11" s="28">
        <v>73.430000000000007</v>
      </c>
      <c r="F11" s="28">
        <v>55.34</v>
      </c>
    </row>
    <row r="12" spans="1:8" ht="15" customHeight="1" x14ac:dyDescent="0.25">
      <c r="A12" s="16" t="s">
        <v>100</v>
      </c>
      <c r="B12" s="16" t="s">
        <v>16</v>
      </c>
      <c r="C12" s="28">
        <v>92.41</v>
      </c>
      <c r="D12" s="28">
        <v>79.790000000000006</v>
      </c>
      <c r="E12" s="28">
        <v>81.59</v>
      </c>
      <c r="F12" s="28">
        <v>56.17</v>
      </c>
    </row>
    <row r="13" spans="1:8" x14ac:dyDescent="0.25">
      <c r="A13" s="16" t="s">
        <v>100</v>
      </c>
      <c r="B13" s="16" t="s">
        <v>17</v>
      </c>
      <c r="C13" s="28">
        <v>79.66</v>
      </c>
      <c r="D13" s="28">
        <v>63.89</v>
      </c>
      <c r="E13" s="28">
        <v>71.3</v>
      </c>
      <c r="F13" s="28">
        <v>43.01</v>
      </c>
    </row>
    <row r="14" spans="1:8" x14ac:dyDescent="0.25">
      <c r="A14" s="16" t="s">
        <v>100</v>
      </c>
      <c r="B14" s="16" t="s">
        <v>18</v>
      </c>
      <c r="C14" s="28">
        <v>87.97</v>
      </c>
      <c r="D14" s="28">
        <v>73.25</v>
      </c>
      <c r="E14" s="28">
        <v>43</v>
      </c>
      <c r="F14" s="28">
        <v>39.24</v>
      </c>
    </row>
    <row r="15" spans="1:8" ht="15" customHeight="1" x14ac:dyDescent="0.25">
      <c r="A15" s="16" t="s">
        <v>93</v>
      </c>
      <c r="B15" s="16" t="s">
        <v>19</v>
      </c>
      <c r="C15" s="28">
        <v>87.75</v>
      </c>
      <c r="D15" s="28">
        <v>63.76</v>
      </c>
      <c r="E15" s="28">
        <v>62.18</v>
      </c>
      <c r="F15" s="28">
        <v>34.86</v>
      </c>
    </row>
    <row r="16" spans="1:8" ht="15" customHeight="1" x14ac:dyDescent="0.25">
      <c r="A16" s="16" t="s">
        <v>92</v>
      </c>
      <c r="B16" s="16" t="s">
        <v>20</v>
      </c>
      <c r="C16" s="28">
        <v>110.41</v>
      </c>
      <c r="D16" s="28">
        <v>88.45</v>
      </c>
      <c r="E16" s="28">
        <v>79.63</v>
      </c>
      <c r="F16" s="28">
        <v>59.02</v>
      </c>
    </row>
    <row r="17" spans="1:6" ht="15" customHeight="1" x14ac:dyDescent="0.25">
      <c r="A17" s="16" t="s">
        <v>93</v>
      </c>
      <c r="B17" s="16" t="s">
        <v>21</v>
      </c>
      <c r="C17" s="28">
        <v>82.36</v>
      </c>
      <c r="D17" s="28">
        <v>66.91</v>
      </c>
      <c r="E17" s="28">
        <v>74.66</v>
      </c>
      <c r="F17" s="28">
        <v>53.28</v>
      </c>
    </row>
    <row r="18" spans="1:6" ht="15" customHeight="1" x14ac:dyDescent="0.25">
      <c r="A18" s="16" t="s">
        <v>92</v>
      </c>
      <c r="B18" s="16" t="s">
        <v>22</v>
      </c>
      <c r="C18" s="28">
        <v>81.760000000000005</v>
      </c>
      <c r="D18" s="28">
        <v>61.87</v>
      </c>
      <c r="E18" s="28">
        <v>44.81</v>
      </c>
      <c r="F18" s="28">
        <v>35.33</v>
      </c>
    </row>
    <row r="19" spans="1:6" ht="15" customHeight="1" x14ac:dyDescent="0.25">
      <c r="A19" s="16" t="s">
        <v>93</v>
      </c>
      <c r="B19" s="16" t="s">
        <v>23</v>
      </c>
      <c r="C19" s="28">
        <v>94.08</v>
      </c>
      <c r="D19" s="28">
        <v>80.37</v>
      </c>
      <c r="E19" s="28">
        <v>81.61</v>
      </c>
      <c r="F19" s="28">
        <v>63.33</v>
      </c>
    </row>
    <row r="20" spans="1:6" ht="15" customHeight="1" x14ac:dyDescent="0.25">
      <c r="A20" s="16" t="s">
        <v>100</v>
      </c>
      <c r="B20" s="16" t="s">
        <v>24</v>
      </c>
      <c r="C20" s="28">
        <v>56.59</v>
      </c>
      <c r="D20" s="28">
        <v>46.6</v>
      </c>
      <c r="E20" s="28">
        <v>51.8</v>
      </c>
      <c r="F20" s="28">
        <v>30.21</v>
      </c>
    </row>
    <row r="21" spans="1:6" x14ac:dyDescent="0.25">
      <c r="A21" s="16" t="s">
        <v>100</v>
      </c>
      <c r="B21" s="16" t="s">
        <v>25</v>
      </c>
      <c r="C21" s="28">
        <v>82.16</v>
      </c>
      <c r="D21" s="28">
        <v>63.33</v>
      </c>
      <c r="E21" s="28">
        <v>70.41</v>
      </c>
      <c r="F21" s="28">
        <v>45.43</v>
      </c>
    </row>
    <row r="22" spans="1:6" ht="15" customHeight="1" x14ac:dyDescent="0.25">
      <c r="A22" s="16" t="s">
        <v>92</v>
      </c>
      <c r="B22" s="16" t="s">
        <v>26</v>
      </c>
      <c r="C22" s="28">
        <v>100</v>
      </c>
      <c r="D22" s="28">
        <v>94.87</v>
      </c>
      <c r="E22" s="28">
        <v>89.21</v>
      </c>
      <c r="F22" s="28">
        <v>56.99</v>
      </c>
    </row>
    <row r="23" spans="1:6" ht="15" customHeight="1" x14ac:dyDescent="0.25">
      <c r="A23" s="16" t="s">
        <v>93</v>
      </c>
      <c r="B23" s="16" t="s">
        <v>27</v>
      </c>
      <c r="C23" s="28">
        <v>107.93</v>
      </c>
      <c r="D23" s="28">
        <v>93.47</v>
      </c>
      <c r="E23" s="28">
        <v>103.05</v>
      </c>
      <c r="F23" s="28">
        <v>83.03</v>
      </c>
    </row>
    <row r="24" spans="1:6" ht="15" customHeight="1" x14ac:dyDescent="0.25">
      <c r="A24" s="16" t="s">
        <v>92</v>
      </c>
      <c r="B24" s="16" t="s">
        <v>28</v>
      </c>
      <c r="C24" s="28">
        <v>111.81</v>
      </c>
      <c r="D24" s="28">
        <v>100.81</v>
      </c>
      <c r="E24" s="28">
        <v>93.46</v>
      </c>
      <c r="F24" s="28">
        <v>69.36</v>
      </c>
    </row>
    <row r="25" spans="1:6" ht="15" customHeight="1" x14ac:dyDescent="0.25">
      <c r="A25" s="16" t="s">
        <v>93</v>
      </c>
      <c r="B25" s="16" t="s">
        <v>29</v>
      </c>
      <c r="C25" s="28">
        <v>96.22</v>
      </c>
      <c r="D25" s="28">
        <v>89.26</v>
      </c>
      <c r="E25" s="28">
        <v>92.61</v>
      </c>
      <c r="F25" s="28">
        <v>74.23</v>
      </c>
    </row>
    <row r="26" spans="1:6" x14ac:dyDescent="0.25">
      <c r="A26" s="16" t="s">
        <v>100</v>
      </c>
      <c r="B26" s="16" t="s">
        <v>30</v>
      </c>
      <c r="C26" s="28">
        <v>92.08</v>
      </c>
      <c r="D26" s="28">
        <v>79.209999999999994</v>
      </c>
      <c r="E26" s="28">
        <v>84.83</v>
      </c>
      <c r="F26" s="28">
        <v>71.02</v>
      </c>
    </row>
    <row r="27" spans="1:6" ht="15" customHeight="1" x14ac:dyDescent="0.25">
      <c r="A27" s="16" t="s">
        <v>92</v>
      </c>
      <c r="B27" s="16" t="s">
        <v>31</v>
      </c>
      <c r="C27" s="28">
        <v>72.69</v>
      </c>
      <c r="D27" s="28">
        <v>60.25</v>
      </c>
      <c r="E27" s="28">
        <v>47.8</v>
      </c>
      <c r="F27" s="28">
        <v>36.36</v>
      </c>
    </row>
    <row r="28" spans="1:6" ht="15" customHeight="1" x14ac:dyDescent="0.25">
      <c r="A28" s="16" t="s">
        <v>100</v>
      </c>
      <c r="B28" s="16" t="s">
        <v>32</v>
      </c>
      <c r="C28" s="28">
        <v>71.09</v>
      </c>
      <c r="D28" s="28">
        <v>65.62</v>
      </c>
      <c r="E28" s="28">
        <v>74.91</v>
      </c>
      <c r="F28" s="28">
        <v>62.49</v>
      </c>
    </row>
    <row r="29" spans="1:6" ht="15" customHeight="1" x14ac:dyDescent="0.25">
      <c r="A29" s="16" t="s">
        <v>93</v>
      </c>
      <c r="B29" s="16" t="s">
        <v>33</v>
      </c>
      <c r="C29" s="28">
        <v>86.44</v>
      </c>
      <c r="D29" s="28">
        <v>64.59</v>
      </c>
      <c r="E29" s="28">
        <v>62.86</v>
      </c>
      <c r="F29" s="28">
        <v>37.54</v>
      </c>
    </row>
    <row r="30" spans="1:6" ht="15" customHeight="1" x14ac:dyDescent="0.25">
      <c r="A30" s="16" t="s">
        <v>92</v>
      </c>
      <c r="B30" s="16" t="s">
        <v>34</v>
      </c>
      <c r="C30" s="28">
        <v>80.180000000000007</v>
      </c>
      <c r="D30" s="28">
        <v>60.57</v>
      </c>
      <c r="E30" s="28">
        <v>39.880000000000003</v>
      </c>
      <c r="F30" s="28">
        <v>36.71</v>
      </c>
    </row>
    <row r="31" spans="1:6" ht="15" customHeight="1" x14ac:dyDescent="0.25">
      <c r="A31" s="16" t="s">
        <v>92</v>
      </c>
      <c r="B31" s="16" t="s">
        <v>35</v>
      </c>
      <c r="C31" s="28">
        <v>89.15</v>
      </c>
      <c r="D31" s="28">
        <v>84.56</v>
      </c>
      <c r="E31" s="28">
        <v>84.27</v>
      </c>
      <c r="F31" s="28">
        <v>65.790000000000006</v>
      </c>
    </row>
    <row r="32" spans="1:6" x14ac:dyDescent="0.25">
      <c r="A32" s="16" t="s">
        <v>92</v>
      </c>
      <c r="B32" s="16" t="s">
        <v>36</v>
      </c>
      <c r="C32" s="28">
        <v>93.49</v>
      </c>
      <c r="D32" s="28">
        <v>83.79</v>
      </c>
      <c r="E32" s="28">
        <v>71.5</v>
      </c>
      <c r="F32" s="28">
        <v>58.83</v>
      </c>
    </row>
    <row r="33" spans="1:6" x14ac:dyDescent="0.25">
      <c r="A33" s="16" t="s">
        <v>93</v>
      </c>
      <c r="B33" s="16" t="s">
        <v>37</v>
      </c>
      <c r="C33" s="28">
        <v>68.290000000000006</v>
      </c>
      <c r="D33" s="28">
        <v>68.290000000000006</v>
      </c>
      <c r="E33" s="28">
        <v>65.73</v>
      </c>
      <c r="F33" s="28">
        <v>50.61</v>
      </c>
    </row>
    <row r="34" spans="1:6" x14ac:dyDescent="0.25">
      <c r="A34" s="16" t="s">
        <v>93</v>
      </c>
      <c r="B34" s="16" t="s">
        <v>38</v>
      </c>
      <c r="C34" s="28">
        <v>91.37</v>
      </c>
      <c r="D34" s="28">
        <v>82.2</v>
      </c>
      <c r="E34" s="28">
        <v>81.42</v>
      </c>
      <c r="F34" s="28">
        <v>69.510000000000005</v>
      </c>
    </row>
    <row r="35" spans="1:6" x14ac:dyDescent="0.25">
      <c r="A35" s="16" t="s">
        <v>93</v>
      </c>
      <c r="B35" s="16" t="s">
        <v>39</v>
      </c>
      <c r="C35" s="28">
        <v>81.02</v>
      </c>
      <c r="D35" s="28">
        <v>74.05</v>
      </c>
      <c r="E35" s="28">
        <v>84.85</v>
      </c>
      <c r="F35" s="28">
        <v>65.78</v>
      </c>
    </row>
    <row r="36" spans="1:6" x14ac:dyDescent="0.25">
      <c r="A36" s="16" t="s">
        <v>92</v>
      </c>
      <c r="B36" s="16" t="s">
        <v>40</v>
      </c>
      <c r="C36" s="28">
        <v>111.27</v>
      </c>
      <c r="D36" s="28">
        <v>97.86</v>
      </c>
      <c r="E36" s="28">
        <v>62.87</v>
      </c>
      <c r="F36" s="28">
        <v>71.209999999999994</v>
      </c>
    </row>
    <row r="37" spans="1:6" x14ac:dyDescent="0.25">
      <c r="A37" s="16" t="s">
        <v>93</v>
      </c>
      <c r="B37" s="16" t="s">
        <v>41</v>
      </c>
      <c r="C37" s="28">
        <v>88.84</v>
      </c>
      <c r="D37" s="28">
        <v>69.89</v>
      </c>
      <c r="E37" s="28">
        <v>84.58</v>
      </c>
      <c r="F37" s="28">
        <v>48.41</v>
      </c>
    </row>
    <row r="38" spans="1:6" x14ac:dyDescent="0.25">
      <c r="A38" s="16" t="s">
        <v>92</v>
      </c>
      <c r="B38" s="16" t="s">
        <v>42</v>
      </c>
      <c r="C38" s="28">
        <v>99.34</v>
      </c>
      <c r="D38" s="28">
        <v>91.24</v>
      </c>
      <c r="E38" s="28">
        <v>87.71</v>
      </c>
      <c r="F38" s="28">
        <v>64.81</v>
      </c>
    </row>
    <row r="39" spans="1:6" x14ac:dyDescent="0.25">
      <c r="A39" s="16" t="s">
        <v>93</v>
      </c>
      <c r="B39" s="16" t="s">
        <v>43</v>
      </c>
      <c r="C39" s="28">
        <v>77.790000000000006</v>
      </c>
      <c r="D39" s="28">
        <v>71.45</v>
      </c>
      <c r="E39" s="28">
        <v>80.47</v>
      </c>
      <c r="F39" s="28">
        <v>63.61</v>
      </c>
    </row>
    <row r="40" spans="1:6" x14ac:dyDescent="0.25">
      <c r="A40" s="16" t="s">
        <v>100</v>
      </c>
      <c r="B40" s="16" t="s">
        <v>44</v>
      </c>
      <c r="C40" s="28">
        <v>96.6</v>
      </c>
      <c r="D40" s="28">
        <v>86.05</v>
      </c>
      <c r="E40" s="28">
        <v>84.46</v>
      </c>
      <c r="F40" s="28">
        <v>61.22</v>
      </c>
    </row>
    <row r="41" spans="1:6" x14ac:dyDescent="0.25">
      <c r="A41" s="16" t="s">
        <v>93</v>
      </c>
      <c r="B41" s="16" t="s">
        <v>45</v>
      </c>
      <c r="C41" s="28">
        <v>101.52</v>
      </c>
      <c r="D41" s="28">
        <v>83.37</v>
      </c>
      <c r="E41" s="28">
        <v>79.77</v>
      </c>
      <c r="F41" s="28">
        <v>60.92</v>
      </c>
    </row>
    <row r="42" spans="1:6" x14ac:dyDescent="0.25">
      <c r="A42" s="16" t="s">
        <v>92</v>
      </c>
      <c r="B42" s="16" t="s">
        <v>46</v>
      </c>
      <c r="C42" s="28">
        <v>94.31</v>
      </c>
      <c r="D42" s="28">
        <v>84.32</v>
      </c>
      <c r="E42" s="28">
        <v>70.69</v>
      </c>
      <c r="F42" s="28">
        <v>59.11</v>
      </c>
    </row>
    <row r="43" spans="1:6" x14ac:dyDescent="0.25">
      <c r="A43" s="16" t="s">
        <v>92</v>
      </c>
      <c r="B43" s="16" t="s">
        <v>47</v>
      </c>
      <c r="C43" s="28">
        <v>104.21</v>
      </c>
      <c r="D43" s="28">
        <v>92.94</v>
      </c>
      <c r="E43" s="28">
        <v>85.49</v>
      </c>
      <c r="F43" s="28">
        <v>87.35</v>
      </c>
    </row>
    <row r="44" spans="1:6" x14ac:dyDescent="0.25">
      <c r="A44" s="16" t="s">
        <v>100</v>
      </c>
      <c r="B44" s="16" t="s">
        <v>48</v>
      </c>
      <c r="C44" s="28">
        <v>74.349999999999994</v>
      </c>
      <c r="D44" s="28">
        <v>58.84</v>
      </c>
      <c r="E44" s="28">
        <v>67.7</v>
      </c>
      <c r="F44" s="28">
        <v>40.51</v>
      </c>
    </row>
    <row r="45" spans="1:6" x14ac:dyDescent="0.25">
      <c r="A45" s="16" t="s">
        <v>100</v>
      </c>
      <c r="B45" s="16" t="s">
        <v>49</v>
      </c>
      <c r="C45" s="28">
        <v>85.88</v>
      </c>
      <c r="D45" s="28">
        <v>78.81</v>
      </c>
      <c r="E45" s="28">
        <v>61.88</v>
      </c>
      <c r="F45" s="28">
        <v>62.29</v>
      </c>
    </row>
    <row r="46" spans="1:6" x14ac:dyDescent="0.25">
      <c r="A46" s="16" t="s">
        <v>93</v>
      </c>
      <c r="B46" s="16" t="s">
        <v>50</v>
      </c>
      <c r="C46" s="28">
        <v>112.96</v>
      </c>
      <c r="D46" s="28">
        <v>94.66</v>
      </c>
      <c r="E46" s="28">
        <v>110.96</v>
      </c>
      <c r="F46" s="28">
        <v>81.09</v>
      </c>
    </row>
    <row r="47" spans="1:6" x14ac:dyDescent="0.25">
      <c r="A47" s="16" t="s">
        <v>92</v>
      </c>
      <c r="B47" s="16" t="s">
        <v>51</v>
      </c>
      <c r="C47" s="28">
        <v>106.62</v>
      </c>
      <c r="D47" s="28">
        <v>96.74</v>
      </c>
      <c r="E47" s="28">
        <v>78.959999999999994</v>
      </c>
      <c r="F47" s="28">
        <v>62.83</v>
      </c>
    </row>
    <row r="48" spans="1:6" x14ac:dyDescent="0.25">
      <c r="A48" s="16" t="s">
        <v>100</v>
      </c>
      <c r="B48" s="16" t="s">
        <v>52</v>
      </c>
      <c r="C48" s="28">
        <v>113.89</v>
      </c>
      <c r="D48" s="28">
        <v>106.85</v>
      </c>
      <c r="E48" s="28">
        <v>106.54</v>
      </c>
      <c r="F48" s="28">
        <v>83.56</v>
      </c>
    </row>
    <row r="49" spans="1:6" x14ac:dyDescent="0.25">
      <c r="A49" s="16" t="s">
        <v>93</v>
      </c>
      <c r="B49" s="16" t="s">
        <v>53</v>
      </c>
      <c r="C49" s="28">
        <v>83.16</v>
      </c>
      <c r="D49" s="28">
        <v>71.89</v>
      </c>
      <c r="E49" s="28">
        <v>69.27</v>
      </c>
      <c r="F49" s="28">
        <v>45.44</v>
      </c>
    </row>
    <row r="50" spans="1:6" x14ac:dyDescent="0.25">
      <c r="A50" s="16" t="s">
        <v>100</v>
      </c>
      <c r="B50" s="16" t="s">
        <v>54</v>
      </c>
      <c r="C50" s="28">
        <v>104.81</v>
      </c>
      <c r="D50" s="28">
        <v>92.69</v>
      </c>
      <c r="E50" s="28">
        <v>100.88</v>
      </c>
      <c r="F50" s="28">
        <v>77.38</v>
      </c>
    </row>
    <row r="51" spans="1:6" x14ac:dyDescent="0.25">
      <c r="A51" s="16" t="s">
        <v>100</v>
      </c>
      <c r="B51" s="16" t="s">
        <v>55</v>
      </c>
      <c r="C51" s="28">
        <v>102.95</v>
      </c>
      <c r="D51" s="28">
        <v>83.6</v>
      </c>
      <c r="E51" s="28">
        <v>76.680000000000007</v>
      </c>
      <c r="F51" s="28">
        <v>66.97</v>
      </c>
    </row>
    <row r="52" spans="1:6" x14ac:dyDescent="0.25">
      <c r="A52" s="16" t="s">
        <v>93</v>
      </c>
      <c r="B52" s="16" t="s">
        <v>56</v>
      </c>
      <c r="C52" s="28">
        <v>109.93</v>
      </c>
      <c r="D52" s="28">
        <v>95.43</v>
      </c>
      <c r="E52" s="28">
        <v>102.69</v>
      </c>
      <c r="F52" s="28">
        <v>89.48</v>
      </c>
    </row>
    <row r="53" spans="1:6" x14ac:dyDescent="0.25">
      <c r="A53" s="16" t="s">
        <v>93</v>
      </c>
      <c r="B53" s="16" t="s">
        <v>57</v>
      </c>
      <c r="C53" s="28">
        <v>84.49</v>
      </c>
      <c r="D53" s="28">
        <v>79.06</v>
      </c>
      <c r="E53" s="28">
        <v>73.91</v>
      </c>
      <c r="F53" s="28">
        <v>60.16</v>
      </c>
    </row>
    <row r="54" spans="1:6" x14ac:dyDescent="0.25">
      <c r="A54" s="16" t="s">
        <v>100</v>
      </c>
      <c r="B54" s="16" t="s">
        <v>58</v>
      </c>
      <c r="C54" s="28">
        <v>94.52</v>
      </c>
      <c r="D54" s="28">
        <v>79.459999999999994</v>
      </c>
      <c r="E54" s="28">
        <v>88.71</v>
      </c>
      <c r="F54" s="28">
        <v>71.09</v>
      </c>
    </row>
    <row r="55" spans="1:6" x14ac:dyDescent="0.25">
      <c r="A55" s="16" t="s">
        <v>100</v>
      </c>
      <c r="B55" s="16" t="s">
        <v>59</v>
      </c>
      <c r="C55" s="28">
        <v>76.83</v>
      </c>
      <c r="D55" s="28">
        <v>71.66</v>
      </c>
      <c r="E55" s="28">
        <v>75.61</v>
      </c>
      <c r="F55" s="28">
        <v>62.94</v>
      </c>
    </row>
    <row r="56" spans="1:6" x14ac:dyDescent="0.25">
      <c r="A56" s="16" t="s">
        <v>100</v>
      </c>
      <c r="B56" s="16" t="s">
        <v>60</v>
      </c>
      <c r="C56" s="28">
        <v>77.489999999999995</v>
      </c>
      <c r="D56" s="28">
        <v>63.5</v>
      </c>
      <c r="E56" s="28">
        <v>59.3</v>
      </c>
      <c r="F56" s="28">
        <v>41.62</v>
      </c>
    </row>
    <row r="57" spans="1:6" x14ac:dyDescent="0.25">
      <c r="A57" s="16" t="s">
        <v>100</v>
      </c>
      <c r="B57" s="16" t="s">
        <v>61</v>
      </c>
      <c r="C57" s="28">
        <v>73.099999999999994</v>
      </c>
      <c r="D57" s="28">
        <v>59.67</v>
      </c>
      <c r="E57" s="28">
        <v>58.99</v>
      </c>
      <c r="F57" s="28">
        <v>38.94</v>
      </c>
    </row>
    <row r="58" spans="1:6" x14ac:dyDescent="0.25">
      <c r="A58" s="16" t="s">
        <v>93</v>
      </c>
      <c r="B58" s="16" t="s">
        <v>62</v>
      </c>
      <c r="C58" s="28">
        <v>80.88</v>
      </c>
      <c r="D58" s="28">
        <v>63.14</v>
      </c>
      <c r="E58" s="28">
        <v>65.8</v>
      </c>
      <c r="F58" s="28">
        <v>45.11</v>
      </c>
    </row>
    <row r="59" spans="1:6" x14ac:dyDescent="0.25">
      <c r="A59" s="16" t="s">
        <v>100</v>
      </c>
      <c r="B59" s="16" t="s">
        <v>63</v>
      </c>
      <c r="C59" s="28">
        <v>105.55</v>
      </c>
      <c r="D59" s="28">
        <v>97.94</v>
      </c>
      <c r="E59" s="28">
        <v>87.16</v>
      </c>
      <c r="F59" s="28">
        <v>63.65</v>
      </c>
    </row>
    <row r="60" spans="1:6" x14ac:dyDescent="0.25">
      <c r="A60" s="16" t="s">
        <v>93</v>
      </c>
      <c r="B60" s="16" t="s">
        <v>64</v>
      </c>
      <c r="C60" s="28">
        <v>121.98</v>
      </c>
      <c r="D60" s="28">
        <v>107.66</v>
      </c>
      <c r="E60" s="28">
        <v>107.47</v>
      </c>
      <c r="F60" s="28">
        <v>87.42</v>
      </c>
    </row>
    <row r="61" spans="1:6" x14ac:dyDescent="0.25">
      <c r="A61" s="16" t="s">
        <v>100</v>
      </c>
      <c r="B61" s="16" t="s">
        <v>65</v>
      </c>
      <c r="C61" s="28">
        <v>108.35</v>
      </c>
      <c r="D61" s="28">
        <v>103.17</v>
      </c>
      <c r="E61" s="28">
        <v>113.53</v>
      </c>
      <c r="F61" s="28">
        <v>94.39</v>
      </c>
    </row>
    <row r="62" spans="1:6" x14ac:dyDescent="0.25">
      <c r="A62" s="16" t="s">
        <v>93</v>
      </c>
      <c r="B62" s="16" t="s">
        <v>66</v>
      </c>
      <c r="C62" s="28">
        <v>84.73</v>
      </c>
      <c r="D62" s="28">
        <v>71.8</v>
      </c>
      <c r="E62" s="28">
        <v>83.46</v>
      </c>
      <c r="F62" s="28">
        <v>58.35</v>
      </c>
    </row>
    <row r="63" spans="1:6" x14ac:dyDescent="0.25">
      <c r="A63" s="16" t="s">
        <v>92</v>
      </c>
      <c r="B63" s="16" t="s">
        <v>67</v>
      </c>
      <c r="C63" s="28">
        <v>77.900000000000006</v>
      </c>
      <c r="D63" s="28">
        <v>67.08</v>
      </c>
      <c r="E63" s="28">
        <v>42.29</v>
      </c>
      <c r="F63" s="28">
        <v>35.380000000000003</v>
      </c>
    </row>
    <row r="64" spans="1:6" x14ac:dyDescent="0.25">
      <c r="A64" s="16" t="s">
        <v>92</v>
      </c>
      <c r="B64" s="16" t="s">
        <v>68</v>
      </c>
      <c r="C64" s="28">
        <v>98.04</v>
      </c>
      <c r="D64" s="28">
        <v>79.14</v>
      </c>
      <c r="E64" s="28">
        <v>58.11</v>
      </c>
      <c r="F64" s="28">
        <v>49.1</v>
      </c>
    </row>
    <row r="65" spans="1:6" x14ac:dyDescent="0.25">
      <c r="A65" s="16" t="s">
        <v>92</v>
      </c>
      <c r="B65" s="16" t="s">
        <v>69</v>
      </c>
      <c r="C65" s="28">
        <v>108.05</v>
      </c>
      <c r="D65" s="28">
        <v>92.88</v>
      </c>
      <c r="E65" s="28">
        <v>80.849999999999994</v>
      </c>
      <c r="F65" s="28">
        <v>66.88</v>
      </c>
    </row>
    <row r="66" spans="1:6" x14ac:dyDescent="0.25">
      <c r="A66" s="16" t="s">
        <v>100</v>
      </c>
      <c r="B66" s="16" t="s">
        <v>70</v>
      </c>
      <c r="C66" s="28">
        <v>93.76</v>
      </c>
      <c r="D66" s="28">
        <v>83.96</v>
      </c>
      <c r="E66" s="28">
        <v>92.02</v>
      </c>
      <c r="F66" s="28">
        <v>76.69</v>
      </c>
    </row>
    <row r="67" spans="1:6" x14ac:dyDescent="0.25">
      <c r="A67" s="16" t="s">
        <v>100</v>
      </c>
      <c r="B67" s="16" t="s">
        <v>71</v>
      </c>
      <c r="C67" s="28">
        <v>69.06</v>
      </c>
      <c r="D67" s="28">
        <v>57.91</v>
      </c>
      <c r="E67" s="28">
        <v>62.52</v>
      </c>
      <c r="F67" s="28">
        <v>46.99</v>
      </c>
    </row>
    <row r="68" spans="1:6" x14ac:dyDescent="0.25">
      <c r="A68" s="16" t="s">
        <v>93</v>
      </c>
      <c r="B68" s="16" t="s">
        <v>72</v>
      </c>
      <c r="C68" s="28">
        <v>100.39</v>
      </c>
      <c r="D68" s="28">
        <v>86.82</v>
      </c>
      <c r="E68" s="28">
        <v>93.56</v>
      </c>
      <c r="F68" s="28">
        <v>65.23</v>
      </c>
    </row>
    <row r="69" spans="1:6" x14ac:dyDescent="0.25">
      <c r="A69" s="16" t="s">
        <v>100</v>
      </c>
      <c r="B69" s="16" t="s">
        <v>73</v>
      </c>
      <c r="C69" s="28">
        <v>82.88</v>
      </c>
      <c r="D69" s="28">
        <v>65.53</v>
      </c>
      <c r="E69" s="28">
        <v>67.47</v>
      </c>
      <c r="F69" s="28">
        <v>42.32</v>
      </c>
    </row>
    <row r="70" spans="1:6" x14ac:dyDescent="0.25">
      <c r="A70" s="16" t="s">
        <v>100</v>
      </c>
      <c r="B70" s="16" t="s">
        <v>74</v>
      </c>
      <c r="C70" s="28">
        <v>89.14</v>
      </c>
      <c r="D70" s="28">
        <v>85.11</v>
      </c>
      <c r="E70" s="28">
        <v>81.52</v>
      </c>
      <c r="F70" s="28">
        <v>65.510000000000005</v>
      </c>
    </row>
    <row r="71" spans="1:6" x14ac:dyDescent="0.25">
      <c r="A71" s="16" t="s">
        <v>92</v>
      </c>
      <c r="B71" s="16" t="s">
        <v>75</v>
      </c>
      <c r="C71" s="28">
        <v>77.63</v>
      </c>
      <c r="D71" s="28">
        <v>58.54</v>
      </c>
      <c r="E71" s="28">
        <v>38.97</v>
      </c>
      <c r="F71" s="28">
        <v>31.33</v>
      </c>
    </row>
    <row r="72" spans="1:6" x14ac:dyDescent="0.25">
      <c r="A72" s="16" t="s">
        <v>100</v>
      </c>
      <c r="B72" s="16" t="s">
        <v>76</v>
      </c>
      <c r="C72" s="28">
        <v>75.13</v>
      </c>
      <c r="D72" s="28">
        <v>63.24</v>
      </c>
      <c r="E72" s="28">
        <v>67.599999999999994</v>
      </c>
      <c r="F72" s="28">
        <v>50.5</v>
      </c>
    </row>
    <row r="73" spans="1:6" x14ac:dyDescent="0.25">
      <c r="A73" s="16" t="s">
        <v>93</v>
      </c>
      <c r="B73" s="16" t="s">
        <v>77</v>
      </c>
      <c r="C73" s="28">
        <v>83.59</v>
      </c>
      <c r="D73" s="28">
        <v>72.849999999999994</v>
      </c>
      <c r="E73" s="28">
        <v>82.91</v>
      </c>
      <c r="F73" s="28">
        <v>64.3</v>
      </c>
    </row>
    <row r="74" spans="1:6" x14ac:dyDescent="0.25">
      <c r="A74" s="16" t="s">
        <v>92</v>
      </c>
      <c r="B74" s="16" t="s">
        <v>78</v>
      </c>
      <c r="C74" s="28">
        <v>93.65</v>
      </c>
      <c r="D74" s="28">
        <v>84.94</v>
      </c>
      <c r="E74" s="28">
        <v>85.08</v>
      </c>
      <c r="F74" s="28">
        <v>61.84</v>
      </c>
    </row>
    <row r="75" spans="1:6" x14ac:dyDescent="0.25">
      <c r="A75" s="16" t="s">
        <v>92</v>
      </c>
      <c r="B75" s="16" t="s">
        <v>79</v>
      </c>
      <c r="C75" s="28">
        <v>83.61</v>
      </c>
      <c r="D75" s="28">
        <v>63.91</v>
      </c>
      <c r="E75" s="28">
        <v>63.36</v>
      </c>
      <c r="F75" s="28">
        <v>42.2</v>
      </c>
    </row>
    <row r="76" spans="1:6" x14ac:dyDescent="0.25">
      <c r="A76" s="16" t="s">
        <v>100</v>
      </c>
      <c r="B76" s="16" t="s">
        <v>80</v>
      </c>
      <c r="C76" s="28">
        <v>111.9</v>
      </c>
      <c r="D76" s="28">
        <v>105.24</v>
      </c>
      <c r="E76" s="28">
        <v>96.43</v>
      </c>
      <c r="F76" s="28">
        <v>87.87</v>
      </c>
    </row>
    <row r="77" spans="1:6" x14ac:dyDescent="0.25">
      <c r="A77" s="16" t="s">
        <v>100</v>
      </c>
      <c r="B77" s="16" t="s">
        <v>81</v>
      </c>
      <c r="C77" s="28">
        <v>108.36</v>
      </c>
      <c r="D77" s="28">
        <v>95.85</v>
      </c>
      <c r="E77" s="28">
        <v>91.08</v>
      </c>
      <c r="F77" s="28">
        <v>84.35</v>
      </c>
    </row>
    <row r="78" spans="1:6" x14ac:dyDescent="0.25">
      <c r="A78" s="16" t="s">
        <v>92</v>
      </c>
      <c r="B78" s="16" t="s">
        <v>82</v>
      </c>
      <c r="C78" s="28">
        <v>81.83</v>
      </c>
      <c r="D78" s="28">
        <v>63.36</v>
      </c>
      <c r="E78" s="28">
        <v>58.7</v>
      </c>
      <c r="F78" s="28">
        <v>41.76</v>
      </c>
    </row>
    <row r="79" spans="1:6" x14ac:dyDescent="0.25">
      <c r="A79" s="16" t="s">
        <v>92</v>
      </c>
      <c r="B79" s="16" t="s">
        <v>83</v>
      </c>
      <c r="C79" s="28">
        <v>83.36</v>
      </c>
      <c r="D79" s="28">
        <v>68.41</v>
      </c>
      <c r="E79" s="28">
        <v>54.04</v>
      </c>
      <c r="F79" s="28">
        <v>41.24</v>
      </c>
    </row>
    <row r="80" spans="1:6" x14ac:dyDescent="0.25">
      <c r="A80" s="93" t="s">
        <v>103</v>
      </c>
      <c r="B80" s="93"/>
      <c r="C80" s="29">
        <v>83.34</v>
      </c>
      <c r="D80" s="29">
        <v>67.47</v>
      </c>
      <c r="E80" s="29">
        <v>72.27</v>
      </c>
      <c r="F80" s="29">
        <v>49.59</v>
      </c>
    </row>
    <row r="83" spans="1:9" x14ac:dyDescent="0.25">
      <c r="A83" s="90" t="s">
        <v>106</v>
      </c>
      <c r="B83" s="90"/>
      <c r="C83" s="90"/>
      <c r="D83" s="90"/>
      <c r="E83" s="90"/>
      <c r="F83" s="90"/>
      <c r="G83" s="90"/>
      <c r="H83" s="90"/>
      <c r="I83" s="90"/>
    </row>
    <row r="84" spans="1:9" x14ac:dyDescent="0.25">
      <c r="A84" s="90" t="s">
        <v>107</v>
      </c>
      <c r="B84" s="90"/>
      <c r="C84" s="90"/>
      <c r="D84" s="90"/>
      <c r="E84" s="90"/>
      <c r="F84" s="90"/>
      <c r="G84" s="90"/>
      <c r="H84" s="90"/>
      <c r="I84" s="90"/>
    </row>
    <row r="85" spans="1:9" x14ac:dyDescent="0.25">
      <c r="A85" s="90" t="s">
        <v>104</v>
      </c>
      <c r="B85" s="90"/>
      <c r="C85" s="90"/>
      <c r="D85" s="90"/>
      <c r="E85" s="90"/>
      <c r="F85" s="90"/>
      <c r="G85" s="90"/>
      <c r="H85" s="90"/>
      <c r="I85" s="90"/>
    </row>
    <row r="86" spans="1:9" x14ac:dyDescent="0.25">
      <c r="A86" s="90" t="s">
        <v>109</v>
      </c>
      <c r="B86" s="90"/>
      <c r="C86" s="90"/>
      <c r="D86" s="90"/>
      <c r="E86" s="90"/>
      <c r="F86" s="90"/>
      <c r="G86" s="90"/>
      <c r="H86" s="90"/>
      <c r="I86" s="90"/>
    </row>
    <row r="87" spans="1:9" x14ac:dyDescent="0.25">
      <c r="A87" s="89" t="s">
        <v>188</v>
      </c>
      <c r="B87" s="89"/>
      <c r="C87" s="89"/>
      <c r="D87" s="89"/>
      <c r="E87" s="89"/>
      <c r="F87" s="89"/>
      <c r="G87" s="89"/>
      <c r="H87" s="89"/>
      <c r="I87" s="89"/>
    </row>
    <row r="88" spans="1:9" x14ac:dyDescent="0.25">
      <c r="A88" s="90" t="s">
        <v>108</v>
      </c>
      <c r="B88" s="90"/>
      <c r="C88" s="90"/>
      <c r="D88" s="90"/>
      <c r="E88" s="90"/>
      <c r="F88" s="90"/>
      <c r="G88" s="90"/>
      <c r="H88" s="90"/>
      <c r="I88" s="90"/>
    </row>
    <row r="89" spans="1:9" x14ac:dyDescent="0.25">
      <c r="A89" s="86" t="s">
        <v>181</v>
      </c>
      <c r="B89" s="86"/>
      <c r="C89" s="86"/>
      <c r="D89" s="86"/>
      <c r="E89" s="86"/>
      <c r="F89" s="86"/>
      <c r="G89" s="86"/>
      <c r="H89" s="86"/>
      <c r="I89" s="86"/>
    </row>
  </sheetData>
  <autoFilter ref="A1:F80"/>
  <customSheetViews>
    <customSheetView guid="{1A030D3C-92EE-4DAF-ABAC-228947DF045D}" showGridLines="0" showAutoFilter="1">
      <selection activeCell="H8" sqref="H8"/>
      <pageMargins left="0.511811024" right="0.511811024" top="0.78740157499999996" bottom="0.78740157499999996" header="0.31496062000000002" footer="0.31496062000000002"/>
      <pageSetup paperSize="9" orientation="portrait" r:id="rId1"/>
      <autoFilter ref="A1:F80"/>
    </customSheetView>
    <customSheetView guid="{9EFA0E2E-4423-4194-BE85-A51AF61C76D7}" showGridLines="0" showAutoFilter="1">
      <selection activeCell="B90" sqref="B90"/>
      <pageMargins left="0.511811024" right="0.511811024" top="0.78740157499999996" bottom="0.78740157499999996" header="0.31496062000000002" footer="0.31496062000000002"/>
      <pageSetup paperSize="9" orientation="portrait" r:id="rId2"/>
      <autoFilter ref="A1:F80"/>
    </customSheetView>
  </customSheetViews>
  <mergeCells count="8">
    <mergeCell ref="A87:I87"/>
    <mergeCell ref="A88:I88"/>
    <mergeCell ref="A89:I89"/>
    <mergeCell ref="A80:B80"/>
    <mergeCell ref="A83:I83"/>
    <mergeCell ref="A84:I84"/>
    <mergeCell ref="A85:I85"/>
    <mergeCell ref="A86:I86"/>
  </mergeCell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FF99CC"/>
  </sheetPr>
  <dimension ref="A1:L94"/>
  <sheetViews>
    <sheetView showGridLines="0" topLeftCell="A4" workbookViewId="0">
      <selection activeCell="J87" sqref="J87"/>
    </sheetView>
  </sheetViews>
  <sheetFormatPr defaultRowHeight="15" x14ac:dyDescent="0.25"/>
  <cols>
    <col min="1" max="1" width="13.85546875" style="9" bestFit="1" customWidth="1"/>
    <col min="2" max="2" width="27.28515625" style="9" bestFit="1" customWidth="1"/>
    <col min="3" max="16384" width="9.140625" style="9"/>
  </cols>
  <sheetData>
    <row r="1" spans="1:6" ht="108" x14ac:dyDescent="0.25">
      <c r="A1" s="57" t="s">
        <v>99</v>
      </c>
      <c r="B1" s="57" t="s">
        <v>94</v>
      </c>
      <c r="C1" s="58" t="s">
        <v>176</v>
      </c>
      <c r="D1" s="58" t="s">
        <v>186</v>
      </c>
      <c r="E1" s="58" t="s">
        <v>177</v>
      </c>
      <c r="F1" s="58" t="s">
        <v>178</v>
      </c>
    </row>
    <row r="2" spans="1:6" x14ac:dyDescent="0.25">
      <c r="A2" s="50" t="s">
        <v>2</v>
      </c>
      <c r="B2" s="39" t="s">
        <v>6</v>
      </c>
      <c r="C2" s="59">
        <v>421</v>
      </c>
      <c r="D2" s="60">
        <f>C2/12*11</f>
        <v>385.91666666666669</v>
      </c>
      <c r="E2" s="33">
        <v>308</v>
      </c>
      <c r="F2" s="61">
        <f>E2/D2</f>
        <v>0.79809976247030878</v>
      </c>
    </row>
    <row r="3" spans="1:6" x14ac:dyDescent="0.25">
      <c r="A3" s="50" t="s">
        <v>3</v>
      </c>
      <c r="B3" s="39" t="s">
        <v>7</v>
      </c>
      <c r="C3" s="59">
        <v>160</v>
      </c>
      <c r="D3" s="60">
        <f t="shared" ref="D3:D66" si="0">C3/12*11</f>
        <v>146.66666666666669</v>
      </c>
      <c r="E3" s="33">
        <v>137</v>
      </c>
      <c r="F3" s="61">
        <f t="shared" ref="F3:F66" si="1">E3/D3</f>
        <v>0.93409090909090897</v>
      </c>
    </row>
    <row r="4" spans="1:6" x14ac:dyDescent="0.25">
      <c r="A4" s="50" t="s">
        <v>4</v>
      </c>
      <c r="B4" s="39" t="s">
        <v>8</v>
      </c>
      <c r="C4" s="59">
        <v>120</v>
      </c>
      <c r="D4" s="60">
        <f t="shared" si="0"/>
        <v>110</v>
      </c>
      <c r="E4" s="33">
        <v>110</v>
      </c>
      <c r="F4" s="61">
        <f t="shared" si="1"/>
        <v>1</v>
      </c>
    </row>
    <row r="5" spans="1:6" x14ac:dyDescent="0.25">
      <c r="A5" s="50" t="s">
        <v>5</v>
      </c>
      <c r="B5" s="39" t="s">
        <v>9</v>
      </c>
      <c r="C5" s="59">
        <v>343</v>
      </c>
      <c r="D5" s="60">
        <f t="shared" si="0"/>
        <v>314.41666666666663</v>
      </c>
      <c r="E5" s="33">
        <v>273</v>
      </c>
      <c r="F5" s="61">
        <f t="shared" si="1"/>
        <v>0.86827458256029699</v>
      </c>
    </row>
    <row r="6" spans="1:6" x14ac:dyDescent="0.25">
      <c r="A6" s="50" t="s">
        <v>5</v>
      </c>
      <c r="B6" s="39" t="s">
        <v>10</v>
      </c>
      <c r="C6" s="59">
        <v>139</v>
      </c>
      <c r="D6" s="60">
        <f t="shared" si="0"/>
        <v>127.41666666666667</v>
      </c>
      <c r="E6" s="33">
        <v>137</v>
      </c>
      <c r="F6" s="61">
        <f t="shared" si="1"/>
        <v>1.0752125572269458</v>
      </c>
    </row>
    <row r="7" spans="1:6" x14ac:dyDescent="0.25">
      <c r="A7" s="50" t="s">
        <v>4</v>
      </c>
      <c r="B7" s="39" t="s">
        <v>11</v>
      </c>
      <c r="C7" s="59">
        <v>101</v>
      </c>
      <c r="D7" s="60">
        <f t="shared" si="0"/>
        <v>92.583333333333329</v>
      </c>
      <c r="E7" s="33">
        <v>71</v>
      </c>
      <c r="F7" s="61">
        <f t="shared" si="1"/>
        <v>0.76687668766876693</v>
      </c>
    </row>
    <row r="8" spans="1:6" x14ac:dyDescent="0.25">
      <c r="A8" s="50" t="s">
        <v>5</v>
      </c>
      <c r="B8" s="39" t="s">
        <v>12</v>
      </c>
      <c r="C8" s="59">
        <v>389</v>
      </c>
      <c r="D8" s="60">
        <f t="shared" si="0"/>
        <v>356.58333333333331</v>
      </c>
      <c r="E8" s="33">
        <v>330</v>
      </c>
      <c r="F8" s="61">
        <f t="shared" si="1"/>
        <v>0.92544987146529567</v>
      </c>
    </row>
    <row r="9" spans="1:6" x14ac:dyDescent="0.25">
      <c r="A9" s="50" t="s">
        <v>5</v>
      </c>
      <c r="B9" s="39" t="s">
        <v>13</v>
      </c>
      <c r="C9" s="59">
        <v>75</v>
      </c>
      <c r="D9" s="60">
        <f t="shared" si="0"/>
        <v>68.75</v>
      </c>
      <c r="E9" s="33">
        <v>57</v>
      </c>
      <c r="F9" s="61">
        <f t="shared" si="1"/>
        <v>0.8290909090909091</v>
      </c>
    </row>
    <row r="10" spans="1:6" x14ac:dyDescent="0.25">
      <c r="A10" s="50" t="s">
        <v>2</v>
      </c>
      <c r="B10" s="39" t="s">
        <v>14</v>
      </c>
      <c r="C10" s="59">
        <v>1449</v>
      </c>
      <c r="D10" s="60">
        <f t="shared" si="0"/>
        <v>1328.25</v>
      </c>
      <c r="E10" s="33">
        <v>1256</v>
      </c>
      <c r="F10" s="61">
        <f t="shared" si="1"/>
        <v>0.94560511951816295</v>
      </c>
    </row>
    <row r="11" spans="1:6" x14ac:dyDescent="0.25">
      <c r="A11" s="50" t="s">
        <v>5</v>
      </c>
      <c r="B11" s="39" t="s">
        <v>15</v>
      </c>
      <c r="C11" s="59">
        <v>145</v>
      </c>
      <c r="D11" s="60">
        <f t="shared" si="0"/>
        <v>132.91666666666669</v>
      </c>
      <c r="E11" s="33">
        <v>105</v>
      </c>
      <c r="F11" s="61">
        <f t="shared" si="1"/>
        <v>0.78996865203761746</v>
      </c>
    </row>
    <row r="12" spans="1:6" x14ac:dyDescent="0.25">
      <c r="A12" s="50" t="s">
        <v>4</v>
      </c>
      <c r="B12" s="39" t="s">
        <v>16</v>
      </c>
      <c r="C12" s="59">
        <v>380</v>
      </c>
      <c r="D12" s="60">
        <f t="shared" si="0"/>
        <v>348.33333333333337</v>
      </c>
      <c r="E12" s="33">
        <v>290</v>
      </c>
      <c r="F12" s="61">
        <f t="shared" si="1"/>
        <v>0.83253588516746402</v>
      </c>
    </row>
    <row r="13" spans="1:6" x14ac:dyDescent="0.25">
      <c r="A13" s="50" t="s">
        <v>3</v>
      </c>
      <c r="B13" s="39" t="s">
        <v>17</v>
      </c>
      <c r="C13" s="59">
        <v>633</v>
      </c>
      <c r="D13" s="60">
        <f t="shared" si="0"/>
        <v>580.25</v>
      </c>
      <c r="E13" s="33">
        <v>421</v>
      </c>
      <c r="F13" s="61">
        <f t="shared" si="1"/>
        <v>0.72554933218440332</v>
      </c>
    </row>
    <row r="14" spans="1:6" x14ac:dyDescent="0.25">
      <c r="A14" s="50" t="s">
        <v>3</v>
      </c>
      <c r="B14" s="39" t="s">
        <v>18</v>
      </c>
      <c r="C14" s="59">
        <v>166</v>
      </c>
      <c r="D14" s="60">
        <f t="shared" si="0"/>
        <v>152.16666666666669</v>
      </c>
      <c r="E14" s="33">
        <v>158</v>
      </c>
      <c r="F14" s="61">
        <f t="shared" si="1"/>
        <v>1.0383351588170864</v>
      </c>
    </row>
    <row r="15" spans="1:6" x14ac:dyDescent="0.25">
      <c r="A15" s="50" t="s">
        <v>5</v>
      </c>
      <c r="B15" s="39" t="s">
        <v>19</v>
      </c>
      <c r="C15" s="59">
        <v>109</v>
      </c>
      <c r="D15" s="60">
        <f t="shared" si="0"/>
        <v>99.916666666666671</v>
      </c>
      <c r="E15" s="33">
        <v>62</v>
      </c>
      <c r="F15" s="61">
        <f t="shared" si="1"/>
        <v>0.62051709758131779</v>
      </c>
    </row>
    <row r="16" spans="1:6" x14ac:dyDescent="0.25">
      <c r="A16" s="50" t="s">
        <v>2</v>
      </c>
      <c r="B16" s="39" t="s">
        <v>20</v>
      </c>
      <c r="C16" s="59">
        <v>203</v>
      </c>
      <c r="D16" s="60">
        <f t="shared" si="0"/>
        <v>186.08333333333334</v>
      </c>
      <c r="E16" s="33">
        <v>196</v>
      </c>
      <c r="F16" s="61">
        <f t="shared" si="1"/>
        <v>1.0532915360501567</v>
      </c>
    </row>
    <row r="17" spans="1:6" x14ac:dyDescent="0.25">
      <c r="A17" s="50" t="s">
        <v>5</v>
      </c>
      <c r="B17" s="39" t="s">
        <v>21</v>
      </c>
      <c r="C17" s="59">
        <v>2550</v>
      </c>
      <c r="D17" s="60">
        <f t="shared" si="0"/>
        <v>2337.5</v>
      </c>
      <c r="E17" s="33">
        <v>1919</v>
      </c>
      <c r="F17" s="61">
        <f t="shared" si="1"/>
        <v>0.82096256684491975</v>
      </c>
    </row>
    <row r="18" spans="1:6" x14ac:dyDescent="0.25">
      <c r="A18" s="50" t="s">
        <v>2</v>
      </c>
      <c r="B18" s="39" t="s">
        <v>22</v>
      </c>
      <c r="C18" s="59">
        <v>5265</v>
      </c>
      <c r="D18" s="60">
        <f t="shared" si="0"/>
        <v>4826.25</v>
      </c>
      <c r="E18" s="33">
        <v>3599</v>
      </c>
      <c r="F18" s="61">
        <f t="shared" si="1"/>
        <v>0.74571354571354576</v>
      </c>
    </row>
    <row r="19" spans="1:6" x14ac:dyDescent="0.25">
      <c r="A19" s="50" t="s">
        <v>5</v>
      </c>
      <c r="B19" s="39" t="s">
        <v>23</v>
      </c>
      <c r="C19" s="59">
        <v>407</v>
      </c>
      <c r="D19" s="60">
        <f t="shared" si="0"/>
        <v>373.08333333333331</v>
      </c>
      <c r="E19" s="33">
        <v>374</v>
      </c>
      <c r="F19" s="61">
        <f t="shared" si="1"/>
        <v>1.0024570024570025</v>
      </c>
    </row>
    <row r="20" spans="1:6" x14ac:dyDescent="0.25">
      <c r="A20" s="50" t="s">
        <v>4</v>
      </c>
      <c r="B20" s="39" t="s">
        <v>24</v>
      </c>
      <c r="C20" s="59">
        <v>1491</v>
      </c>
      <c r="D20" s="60">
        <f t="shared" si="0"/>
        <v>1366.75</v>
      </c>
      <c r="E20" s="33">
        <v>1172</v>
      </c>
      <c r="F20" s="61">
        <f t="shared" si="1"/>
        <v>0.85750868849460393</v>
      </c>
    </row>
    <row r="21" spans="1:6" x14ac:dyDescent="0.25">
      <c r="A21" s="50" t="s">
        <v>3</v>
      </c>
      <c r="B21" s="39" t="s">
        <v>25</v>
      </c>
      <c r="C21" s="59">
        <v>390</v>
      </c>
      <c r="D21" s="60">
        <f t="shared" si="0"/>
        <v>357.5</v>
      </c>
      <c r="E21" s="33">
        <v>297</v>
      </c>
      <c r="F21" s="61">
        <f t="shared" si="1"/>
        <v>0.83076923076923082</v>
      </c>
    </row>
    <row r="22" spans="1:6" x14ac:dyDescent="0.25">
      <c r="A22" s="50" t="s">
        <v>2</v>
      </c>
      <c r="B22" s="39" t="s">
        <v>26</v>
      </c>
      <c r="C22" s="59">
        <v>178</v>
      </c>
      <c r="D22" s="60">
        <f t="shared" si="0"/>
        <v>163.16666666666669</v>
      </c>
      <c r="E22" s="33">
        <v>119</v>
      </c>
      <c r="F22" s="61">
        <f t="shared" si="1"/>
        <v>0.72931562819203255</v>
      </c>
    </row>
    <row r="23" spans="1:6" x14ac:dyDescent="0.25">
      <c r="A23" s="50" t="s">
        <v>5</v>
      </c>
      <c r="B23" s="39" t="s">
        <v>27</v>
      </c>
      <c r="C23" s="59">
        <v>59</v>
      </c>
      <c r="D23" s="60">
        <f t="shared" si="0"/>
        <v>54.083333333333336</v>
      </c>
      <c r="E23" s="33">
        <v>56</v>
      </c>
      <c r="F23" s="61">
        <f t="shared" si="1"/>
        <v>1.0354391371340523</v>
      </c>
    </row>
    <row r="24" spans="1:6" x14ac:dyDescent="0.25">
      <c r="A24" s="50" t="s">
        <v>2</v>
      </c>
      <c r="B24" s="39" t="s">
        <v>28</v>
      </c>
      <c r="C24" s="59">
        <v>443</v>
      </c>
      <c r="D24" s="60">
        <f t="shared" si="0"/>
        <v>406.08333333333331</v>
      </c>
      <c r="E24" s="33">
        <v>388</v>
      </c>
      <c r="F24" s="61">
        <f t="shared" si="1"/>
        <v>0.95546891032218351</v>
      </c>
    </row>
    <row r="25" spans="1:6" x14ac:dyDescent="0.25">
      <c r="A25" s="50" t="s">
        <v>5</v>
      </c>
      <c r="B25" s="39" t="s">
        <v>29</v>
      </c>
      <c r="C25" s="59">
        <v>86</v>
      </c>
      <c r="D25" s="60">
        <f t="shared" si="0"/>
        <v>78.833333333333343</v>
      </c>
      <c r="E25" s="33">
        <v>74</v>
      </c>
      <c r="F25" s="61">
        <f t="shared" si="1"/>
        <v>0.93868921775898506</v>
      </c>
    </row>
    <row r="26" spans="1:6" x14ac:dyDescent="0.25">
      <c r="A26" s="50" t="s">
        <v>3</v>
      </c>
      <c r="B26" s="39" t="s">
        <v>30</v>
      </c>
      <c r="C26" s="59">
        <v>259</v>
      </c>
      <c r="D26" s="60">
        <f t="shared" si="0"/>
        <v>237.41666666666666</v>
      </c>
      <c r="E26" s="33">
        <v>219</v>
      </c>
      <c r="F26" s="61">
        <f t="shared" si="1"/>
        <v>0.92242892242892249</v>
      </c>
    </row>
    <row r="27" spans="1:6" x14ac:dyDescent="0.25">
      <c r="A27" s="50" t="s">
        <v>2</v>
      </c>
      <c r="B27" s="39" t="s">
        <v>31</v>
      </c>
      <c r="C27" s="59">
        <v>271</v>
      </c>
      <c r="D27" s="60">
        <f t="shared" si="0"/>
        <v>248.41666666666666</v>
      </c>
      <c r="E27" s="33">
        <v>199</v>
      </c>
      <c r="F27" s="61">
        <f t="shared" si="1"/>
        <v>0.80107346528010737</v>
      </c>
    </row>
    <row r="28" spans="1:6" x14ac:dyDescent="0.25">
      <c r="A28" s="50" t="s">
        <v>4</v>
      </c>
      <c r="B28" s="39" t="s">
        <v>32</v>
      </c>
      <c r="C28" s="59">
        <v>128</v>
      </c>
      <c r="D28" s="60">
        <f t="shared" si="0"/>
        <v>117.33333333333333</v>
      </c>
      <c r="E28" s="33">
        <v>137</v>
      </c>
      <c r="F28" s="61">
        <f t="shared" si="1"/>
        <v>1.1676136363636365</v>
      </c>
    </row>
    <row r="29" spans="1:6" x14ac:dyDescent="0.25">
      <c r="A29" s="50" t="s">
        <v>5</v>
      </c>
      <c r="B29" s="39" t="s">
        <v>33</v>
      </c>
      <c r="C29" s="59">
        <v>429</v>
      </c>
      <c r="D29" s="60">
        <f t="shared" si="0"/>
        <v>393.25</v>
      </c>
      <c r="E29" s="33">
        <v>261</v>
      </c>
      <c r="F29" s="61">
        <f t="shared" si="1"/>
        <v>0.66369993642720915</v>
      </c>
    </row>
    <row r="30" spans="1:6" x14ac:dyDescent="0.25">
      <c r="A30" s="50" t="s">
        <v>2</v>
      </c>
      <c r="B30" s="39" t="s">
        <v>34</v>
      </c>
      <c r="C30" s="59">
        <v>1820</v>
      </c>
      <c r="D30" s="60">
        <f t="shared" si="0"/>
        <v>1668.3333333333333</v>
      </c>
      <c r="E30" s="33">
        <v>1252</v>
      </c>
      <c r="F30" s="61">
        <f t="shared" si="1"/>
        <v>0.75044955044955053</v>
      </c>
    </row>
    <row r="31" spans="1:6" x14ac:dyDescent="0.25">
      <c r="A31" s="50" t="s">
        <v>2</v>
      </c>
      <c r="B31" s="39" t="s">
        <v>35</v>
      </c>
      <c r="C31" s="59">
        <v>368</v>
      </c>
      <c r="D31" s="60">
        <f t="shared" si="0"/>
        <v>337.33333333333337</v>
      </c>
      <c r="E31" s="33">
        <v>336</v>
      </c>
      <c r="F31" s="61">
        <f t="shared" si="1"/>
        <v>0.99604743083003944</v>
      </c>
    </row>
    <row r="32" spans="1:6" x14ac:dyDescent="0.25">
      <c r="A32" s="50" t="s">
        <v>2</v>
      </c>
      <c r="B32" s="39" t="s">
        <v>36</v>
      </c>
      <c r="C32" s="59">
        <v>147</v>
      </c>
      <c r="D32" s="60">
        <f t="shared" si="0"/>
        <v>134.75</v>
      </c>
      <c r="E32" s="33">
        <v>129</v>
      </c>
      <c r="F32" s="61">
        <f t="shared" si="1"/>
        <v>0.9573283858998145</v>
      </c>
    </row>
    <row r="33" spans="1:6" x14ac:dyDescent="0.25">
      <c r="A33" s="50" t="s">
        <v>5</v>
      </c>
      <c r="B33" s="39" t="s">
        <v>37</v>
      </c>
      <c r="C33" s="59">
        <v>130</v>
      </c>
      <c r="D33" s="60">
        <f t="shared" si="0"/>
        <v>119.16666666666667</v>
      </c>
      <c r="E33" s="33">
        <v>110</v>
      </c>
      <c r="F33" s="61">
        <f t="shared" si="1"/>
        <v>0.92307692307692302</v>
      </c>
    </row>
    <row r="34" spans="1:6" x14ac:dyDescent="0.25">
      <c r="A34" s="50" t="s">
        <v>5</v>
      </c>
      <c r="B34" s="39" t="s">
        <v>38</v>
      </c>
      <c r="C34" s="59">
        <v>118</v>
      </c>
      <c r="D34" s="60">
        <f t="shared" si="0"/>
        <v>108.16666666666667</v>
      </c>
      <c r="E34" s="33">
        <v>101</v>
      </c>
      <c r="F34" s="61">
        <f t="shared" si="1"/>
        <v>0.9337442218798151</v>
      </c>
    </row>
    <row r="35" spans="1:6" x14ac:dyDescent="0.25">
      <c r="A35" s="50" t="s">
        <v>5</v>
      </c>
      <c r="B35" s="39" t="s">
        <v>39</v>
      </c>
      <c r="C35" s="59">
        <v>179</v>
      </c>
      <c r="D35" s="60">
        <f t="shared" si="0"/>
        <v>164.08333333333331</v>
      </c>
      <c r="E35" s="33">
        <v>197</v>
      </c>
      <c r="F35" s="61">
        <f t="shared" si="1"/>
        <v>1.2006094464195025</v>
      </c>
    </row>
    <row r="36" spans="1:6" x14ac:dyDescent="0.25">
      <c r="A36" s="50" t="s">
        <v>2</v>
      </c>
      <c r="B36" s="39" t="s">
        <v>40</v>
      </c>
      <c r="C36" s="59">
        <v>142</v>
      </c>
      <c r="D36" s="60">
        <f t="shared" si="0"/>
        <v>130.16666666666669</v>
      </c>
      <c r="E36" s="33">
        <v>134</v>
      </c>
      <c r="F36" s="61">
        <f t="shared" si="1"/>
        <v>1.0294494238156209</v>
      </c>
    </row>
    <row r="37" spans="1:6" x14ac:dyDescent="0.25">
      <c r="A37" s="50" t="s">
        <v>5</v>
      </c>
      <c r="B37" s="39" t="s">
        <v>41</v>
      </c>
      <c r="C37" s="59">
        <v>556</v>
      </c>
      <c r="D37" s="60">
        <f t="shared" si="0"/>
        <v>509.66666666666669</v>
      </c>
      <c r="E37" s="33">
        <v>417</v>
      </c>
      <c r="F37" s="61">
        <f t="shared" si="1"/>
        <v>0.81818181818181812</v>
      </c>
    </row>
    <row r="38" spans="1:6" x14ac:dyDescent="0.25">
      <c r="A38" s="50" t="s">
        <v>2</v>
      </c>
      <c r="B38" s="39" t="s">
        <v>42</v>
      </c>
      <c r="C38" s="59">
        <v>104</v>
      </c>
      <c r="D38" s="60">
        <f t="shared" si="0"/>
        <v>95.333333333333329</v>
      </c>
      <c r="E38" s="33">
        <v>125</v>
      </c>
      <c r="F38" s="61">
        <f t="shared" si="1"/>
        <v>1.3111888111888113</v>
      </c>
    </row>
    <row r="39" spans="1:6" x14ac:dyDescent="0.25">
      <c r="A39" s="50" t="s">
        <v>5</v>
      </c>
      <c r="B39" s="39" t="s">
        <v>43</v>
      </c>
      <c r="C39" s="59">
        <v>446</v>
      </c>
      <c r="D39" s="60">
        <f t="shared" si="0"/>
        <v>408.83333333333331</v>
      </c>
      <c r="E39" s="33">
        <v>369</v>
      </c>
      <c r="F39" s="61">
        <f t="shared" si="1"/>
        <v>0.90256828373420306</v>
      </c>
    </row>
    <row r="40" spans="1:6" x14ac:dyDescent="0.25">
      <c r="A40" s="50" t="s">
        <v>3</v>
      </c>
      <c r="B40" s="39" t="s">
        <v>44</v>
      </c>
      <c r="C40" s="59">
        <v>455</v>
      </c>
      <c r="D40" s="60">
        <f t="shared" si="0"/>
        <v>417.08333333333331</v>
      </c>
      <c r="E40" s="33">
        <v>418</v>
      </c>
      <c r="F40" s="61">
        <f t="shared" si="1"/>
        <v>1.0021978021978022</v>
      </c>
    </row>
    <row r="41" spans="1:6" x14ac:dyDescent="0.25">
      <c r="A41" s="50" t="s">
        <v>5</v>
      </c>
      <c r="B41" s="39" t="s">
        <v>45</v>
      </c>
      <c r="C41" s="59">
        <v>150</v>
      </c>
      <c r="D41" s="60">
        <f t="shared" si="0"/>
        <v>137.5</v>
      </c>
      <c r="E41" s="33">
        <v>134</v>
      </c>
      <c r="F41" s="61">
        <f t="shared" si="1"/>
        <v>0.97454545454545449</v>
      </c>
    </row>
    <row r="42" spans="1:6" x14ac:dyDescent="0.25">
      <c r="A42" s="50" t="s">
        <v>2</v>
      </c>
      <c r="B42" s="39" t="s">
        <v>46</v>
      </c>
      <c r="C42" s="59">
        <v>160</v>
      </c>
      <c r="D42" s="60">
        <f t="shared" si="0"/>
        <v>146.66666666666669</v>
      </c>
      <c r="E42" s="33">
        <v>132</v>
      </c>
      <c r="F42" s="61">
        <f t="shared" si="1"/>
        <v>0.89999999999999991</v>
      </c>
    </row>
    <row r="43" spans="1:6" x14ac:dyDescent="0.25">
      <c r="A43" s="50" t="s">
        <v>2</v>
      </c>
      <c r="B43" s="39" t="s">
        <v>47</v>
      </c>
      <c r="C43" s="59">
        <v>96</v>
      </c>
      <c r="D43" s="60">
        <f t="shared" si="0"/>
        <v>88</v>
      </c>
      <c r="E43" s="33">
        <v>97</v>
      </c>
      <c r="F43" s="61">
        <f t="shared" si="1"/>
        <v>1.1022727272727273</v>
      </c>
    </row>
    <row r="44" spans="1:6" x14ac:dyDescent="0.25">
      <c r="A44" s="50" t="s">
        <v>4</v>
      </c>
      <c r="B44" s="39" t="s">
        <v>48</v>
      </c>
      <c r="C44" s="59">
        <v>2612</v>
      </c>
      <c r="D44" s="60">
        <f t="shared" si="0"/>
        <v>2394.333333333333</v>
      </c>
      <c r="E44" s="33">
        <v>1890</v>
      </c>
      <c r="F44" s="61">
        <f t="shared" si="1"/>
        <v>0.78936377558123361</v>
      </c>
    </row>
    <row r="45" spans="1:6" x14ac:dyDescent="0.25">
      <c r="A45" s="50" t="s">
        <v>4</v>
      </c>
      <c r="B45" s="39" t="s">
        <v>49</v>
      </c>
      <c r="C45" s="59">
        <v>174</v>
      </c>
      <c r="D45" s="60">
        <f t="shared" si="0"/>
        <v>159.5</v>
      </c>
      <c r="E45" s="33">
        <v>126</v>
      </c>
      <c r="F45" s="61">
        <f t="shared" si="1"/>
        <v>0.78996865203761757</v>
      </c>
    </row>
    <row r="46" spans="1:6" x14ac:dyDescent="0.25">
      <c r="A46" s="50" t="s">
        <v>5</v>
      </c>
      <c r="B46" s="39" t="s">
        <v>50</v>
      </c>
      <c r="C46" s="59">
        <v>539</v>
      </c>
      <c r="D46" s="60">
        <f t="shared" si="0"/>
        <v>494.08333333333331</v>
      </c>
      <c r="E46" s="33">
        <v>480</v>
      </c>
      <c r="F46" s="61">
        <f t="shared" si="1"/>
        <v>0.97149603643110138</v>
      </c>
    </row>
    <row r="47" spans="1:6" x14ac:dyDescent="0.25">
      <c r="A47" s="50" t="s">
        <v>2</v>
      </c>
      <c r="B47" s="39" t="s">
        <v>51</v>
      </c>
      <c r="C47" s="59">
        <v>249</v>
      </c>
      <c r="D47" s="60">
        <f t="shared" si="0"/>
        <v>228.25</v>
      </c>
      <c r="E47" s="33">
        <v>196</v>
      </c>
      <c r="F47" s="61">
        <f t="shared" si="1"/>
        <v>0.85870755750273819</v>
      </c>
    </row>
    <row r="48" spans="1:6" x14ac:dyDescent="0.25">
      <c r="A48" s="50" t="s">
        <v>4</v>
      </c>
      <c r="B48" s="39" t="s">
        <v>52</v>
      </c>
      <c r="C48" s="59">
        <v>146</v>
      </c>
      <c r="D48" s="60">
        <f t="shared" si="0"/>
        <v>133.83333333333331</v>
      </c>
      <c r="E48" s="33">
        <v>142</v>
      </c>
      <c r="F48" s="61">
        <f t="shared" si="1"/>
        <v>1.0610211706102119</v>
      </c>
    </row>
    <row r="49" spans="1:6" x14ac:dyDescent="0.25">
      <c r="A49" s="50" t="s">
        <v>5</v>
      </c>
      <c r="B49" s="39" t="s">
        <v>53</v>
      </c>
      <c r="C49" s="59">
        <v>307</v>
      </c>
      <c r="D49" s="60">
        <f t="shared" si="0"/>
        <v>281.41666666666663</v>
      </c>
      <c r="E49" s="33">
        <v>202</v>
      </c>
      <c r="F49" s="61">
        <f t="shared" si="1"/>
        <v>0.71779686111933683</v>
      </c>
    </row>
    <row r="50" spans="1:6" x14ac:dyDescent="0.25">
      <c r="A50" s="50" t="s">
        <v>3</v>
      </c>
      <c r="B50" s="39" t="s">
        <v>54</v>
      </c>
      <c r="C50" s="59">
        <v>254</v>
      </c>
      <c r="D50" s="60">
        <f t="shared" si="0"/>
        <v>232.83333333333334</v>
      </c>
      <c r="E50" s="33">
        <v>219</v>
      </c>
      <c r="F50" s="61">
        <f t="shared" si="1"/>
        <v>0.94058697208303499</v>
      </c>
    </row>
    <row r="51" spans="1:6" x14ac:dyDescent="0.25">
      <c r="A51" s="50" t="s">
        <v>3</v>
      </c>
      <c r="B51" s="39" t="s">
        <v>55</v>
      </c>
      <c r="C51" s="59">
        <v>87</v>
      </c>
      <c r="D51" s="60">
        <f t="shared" si="0"/>
        <v>79.75</v>
      </c>
      <c r="E51" s="33">
        <v>60</v>
      </c>
      <c r="F51" s="61">
        <f t="shared" si="1"/>
        <v>0.75235109717868343</v>
      </c>
    </row>
    <row r="52" spans="1:6" x14ac:dyDescent="0.25">
      <c r="A52" s="50" t="s">
        <v>5</v>
      </c>
      <c r="B52" s="39" t="s">
        <v>56</v>
      </c>
      <c r="C52" s="59">
        <v>192</v>
      </c>
      <c r="D52" s="60">
        <f t="shared" si="0"/>
        <v>176</v>
      </c>
      <c r="E52" s="33">
        <v>207</v>
      </c>
      <c r="F52" s="61">
        <f t="shared" si="1"/>
        <v>1.1761363636363635</v>
      </c>
    </row>
    <row r="53" spans="1:6" x14ac:dyDescent="0.25">
      <c r="A53" s="50" t="s">
        <v>5</v>
      </c>
      <c r="B53" s="39" t="s">
        <v>57</v>
      </c>
      <c r="C53" s="59">
        <v>178</v>
      </c>
      <c r="D53" s="60">
        <f t="shared" si="0"/>
        <v>163.16666666666669</v>
      </c>
      <c r="E53" s="33">
        <v>146</v>
      </c>
      <c r="F53" s="61">
        <f t="shared" si="1"/>
        <v>0.89479060265577104</v>
      </c>
    </row>
    <row r="54" spans="1:6" x14ac:dyDescent="0.25">
      <c r="A54" s="50" t="s">
        <v>3</v>
      </c>
      <c r="B54" s="39" t="s">
        <v>58</v>
      </c>
      <c r="C54" s="59">
        <v>655</v>
      </c>
      <c r="D54" s="60">
        <f t="shared" si="0"/>
        <v>600.41666666666674</v>
      </c>
      <c r="E54" s="33">
        <v>538</v>
      </c>
      <c r="F54" s="61">
        <f t="shared" si="1"/>
        <v>0.89604441360166542</v>
      </c>
    </row>
    <row r="55" spans="1:6" x14ac:dyDescent="0.25">
      <c r="A55" s="50" t="s">
        <v>4</v>
      </c>
      <c r="B55" s="39" t="s">
        <v>59</v>
      </c>
      <c r="C55" s="59">
        <v>225</v>
      </c>
      <c r="D55" s="60">
        <f t="shared" si="0"/>
        <v>206.25</v>
      </c>
      <c r="E55" s="33">
        <v>195</v>
      </c>
      <c r="F55" s="61">
        <f t="shared" si="1"/>
        <v>0.94545454545454544</v>
      </c>
    </row>
    <row r="56" spans="1:6" x14ac:dyDescent="0.25">
      <c r="A56" s="50" t="s">
        <v>3</v>
      </c>
      <c r="B56" s="39" t="s">
        <v>60</v>
      </c>
      <c r="C56" s="59">
        <v>395</v>
      </c>
      <c r="D56" s="60">
        <f t="shared" si="0"/>
        <v>362.08333333333331</v>
      </c>
      <c r="E56" s="33">
        <v>265</v>
      </c>
      <c r="F56" s="61">
        <f t="shared" si="1"/>
        <v>0.73187571921749139</v>
      </c>
    </row>
    <row r="57" spans="1:6" x14ac:dyDescent="0.25">
      <c r="A57" s="50" t="s">
        <v>3</v>
      </c>
      <c r="B57" s="39" t="s">
        <v>61</v>
      </c>
      <c r="C57" s="59">
        <v>345</v>
      </c>
      <c r="D57" s="60">
        <f t="shared" si="0"/>
        <v>316.25</v>
      </c>
      <c r="E57" s="33">
        <v>258</v>
      </c>
      <c r="F57" s="61">
        <f t="shared" si="1"/>
        <v>0.81581027667984185</v>
      </c>
    </row>
    <row r="58" spans="1:6" x14ac:dyDescent="0.25">
      <c r="A58" s="50" t="s">
        <v>5</v>
      </c>
      <c r="B58" s="39" t="s">
        <v>62</v>
      </c>
      <c r="C58" s="59">
        <v>312</v>
      </c>
      <c r="D58" s="60">
        <f t="shared" si="0"/>
        <v>286</v>
      </c>
      <c r="E58" s="33">
        <v>231</v>
      </c>
      <c r="F58" s="61">
        <f t="shared" si="1"/>
        <v>0.80769230769230771</v>
      </c>
    </row>
    <row r="59" spans="1:6" x14ac:dyDescent="0.25">
      <c r="A59" s="50" t="s">
        <v>3</v>
      </c>
      <c r="B59" s="39" t="s">
        <v>63</v>
      </c>
      <c r="C59" s="59">
        <v>93</v>
      </c>
      <c r="D59" s="60">
        <f t="shared" si="0"/>
        <v>85.25</v>
      </c>
      <c r="E59" s="33">
        <v>79</v>
      </c>
      <c r="F59" s="61">
        <f t="shared" si="1"/>
        <v>0.92668621700879761</v>
      </c>
    </row>
    <row r="60" spans="1:6" x14ac:dyDescent="0.25">
      <c r="A60" s="50" t="s">
        <v>5</v>
      </c>
      <c r="B60" s="39" t="s">
        <v>64</v>
      </c>
      <c r="C60" s="59">
        <v>203</v>
      </c>
      <c r="D60" s="60">
        <f t="shared" si="0"/>
        <v>186.08333333333334</v>
      </c>
      <c r="E60" s="33">
        <v>159</v>
      </c>
      <c r="F60" s="61">
        <f t="shared" si="1"/>
        <v>0.85445588893864755</v>
      </c>
    </row>
    <row r="61" spans="1:6" x14ac:dyDescent="0.25">
      <c r="A61" s="50" t="s">
        <v>4</v>
      </c>
      <c r="B61" s="39" t="s">
        <v>65</v>
      </c>
      <c r="C61" s="59">
        <v>289</v>
      </c>
      <c r="D61" s="60">
        <f t="shared" si="0"/>
        <v>264.91666666666663</v>
      </c>
      <c r="E61" s="33">
        <v>260</v>
      </c>
      <c r="F61" s="61">
        <f t="shared" si="1"/>
        <v>0.98144070462409572</v>
      </c>
    </row>
    <row r="62" spans="1:6" x14ac:dyDescent="0.25">
      <c r="A62" s="50" t="s">
        <v>5</v>
      </c>
      <c r="B62" s="39" t="s">
        <v>66</v>
      </c>
      <c r="C62" s="59">
        <v>116</v>
      </c>
      <c r="D62" s="60">
        <f t="shared" si="0"/>
        <v>106.33333333333333</v>
      </c>
      <c r="E62" s="33">
        <v>102</v>
      </c>
      <c r="F62" s="61">
        <f t="shared" si="1"/>
        <v>0.95924764890282133</v>
      </c>
    </row>
    <row r="63" spans="1:6" x14ac:dyDescent="0.25">
      <c r="A63" s="50" t="s">
        <v>2</v>
      </c>
      <c r="B63" s="39" t="s">
        <v>67</v>
      </c>
      <c r="C63" s="59">
        <v>117</v>
      </c>
      <c r="D63" s="60">
        <f t="shared" si="0"/>
        <v>107.25</v>
      </c>
      <c r="E63" s="33">
        <v>78</v>
      </c>
      <c r="F63" s="61">
        <f t="shared" si="1"/>
        <v>0.72727272727272729</v>
      </c>
    </row>
    <row r="64" spans="1:6" x14ac:dyDescent="0.25">
      <c r="A64" s="50" t="s">
        <v>2</v>
      </c>
      <c r="B64" s="39" t="s">
        <v>68</v>
      </c>
      <c r="C64" s="59">
        <v>715</v>
      </c>
      <c r="D64" s="60">
        <f t="shared" si="0"/>
        <v>655.41666666666674</v>
      </c>
      <c r="E64" s="33">
        <v>520</v>
      </c>
      <c r="F64" s="61">
        <f t="shared" si="1"/>
        <v>0.79338842975206603</v>
      </c>
    </row>
    <row r="65" spans="1:6" x14ac:dyDescent="0.25">
      <c r="A65" s="50" t="s">
        <v>2</v>
      </c>
      <c r="B65" s="39" t="s">
        <v>69</v>
      </c>
      <c r="C65" s="59">
        <v>312</v>
      </c>
      <c r="D65" s="60">
        <f t="shared" si="0"/>
        <v>286</v>
      </c>
      <c r="E65" s="33">
        <v>248</v>
      </c>
      <c r="F65" s="61">
        <f t="shared" si="1"/>
        <v>0.86713286713286708</v>
      </c>
    </row>
    <row r="66" spans="1:6" x14ac:dyDescent="0.25">
      <c r="A66" s="50" t="s">
        <v>4</v>
      </c>
      <c r="B66" s="39" t="s">
        <v>70</v>
      </c>
      <c r="C66" s="59">
        <v>105</v>
      </c>
      <c r="D66" s="60">
        <f t="shared" si="0"/>
        <v>96.25</v>
      </c>
      <c r="E66" s="33">
        <v>92</v>
      </c>
      <c r="F66" s="61">
        <f t="shared" si="1"/>
        <v>0.95584415584415583</v>
      </c>
    </row>
    <row r="67" spans="1:6" x14ac:dyDescent="0.25">
      <c r="A67" s="50" t="s">
        <v>4</v>
      </c>
      <c r="B67" s="39" t="s">
        <v>71</v>
      </c>
      <c r="C67" s="59">
        <v>390</v>
      </c>
      <c r="D67" s="60">
        <f t="shared" ref="D67:D79" si="2">C67/12*11</f>
        <v>357.5</v>
      </c>
      <c r="E67" s="33">
        <v>357</v>
      </c>
      <c r="F67" s="61">
        <f t="shared" ref="F67:F84" si="3">E67/D67</f>
        <v>0.99860139860139863</v>
      </c>
    </row>
    <row r="68" spans="1:6" x14ac:dyDescent="0.25">
      <c r="A68" s="50" t="s">
        <v>5</v>
      </c>
      <c r="B68" s="39" t="s">
        <v>72</v>
      </c>
      <c r="C68" s="59">
        <v>136</v>
      </c>
      <c r="D68" s="60">
        <f t="shared" si="2"/>
        <v>124.66666666666667</v>
      </c>
      <c r="E68" s="33">
        <v>97</v>
      </c>
      <c r="F68" s="61">
        <f t="shared" si="3"/>
        <v>0.77807486631016043</v>
      </c>
    </row>
    <row r="69" spans="1:6" x14ac:dyDescent="0.25">
      <c r="A69" s="50" t="s">
        <v>3</v>
      </c>
      <c r="B69" s="39" t="s">
        <v>73</v>
      </c>
      <c r="C69" s="59">
        <v>1860</v>
      </c>
      <c r="D69" s="60">
        <f t="shared" si="2"/>
        <v>1705</v>
      </c>
      <c r="E69" s="33">
        <v>1299</v>
      </c>
      <c r="F69" s="61">
        <f t="shared" si="3"/>
        <v>0.76187683284457475</v>
      </c>
    </row>
    <row r="70" spans="1:6" x14ac:dyDescent="0.25">
      <c r="A70" s="50" t="s">
        <v>4</v>
      </c>
      <c r="B70" s="39" t="s">
        <v>74</v>
      </c>
      <c r="C70" s="59">
        <v>114</v>
      </c>
      <c r="D70" s="60">
        <f t="shared" si="2"/>
        <v>104.5</v>
      </c>
      <c r="E70" s="33">
        <v>133</v>
      </c>
      <c r="F70" s="61">
        <f t="shared" si="3"/>
        <v>1.2727272727272727</v>
      </c>
    </row>
    <row r="71" spans="1:6" x14ac:dyDescent="0.25">
      <c r="A71" s="50" t="s">
        <v>2</v>
      </c>
      <c r="B71" s="39" t="s">
        <v>75</v>
      </c>
      <c r="C71" s="59">
        <v>7421</v>
      </c>
      <c r="D71" s="60">
        <f t="shared" si="2"/>
        <v>6802.583333333333</v>
      </c>
      <c r="E71" s="33">
        <v>5403</v>
      </c>
      <c r="F71" s="61">
        <f t="shared" si="3"/>
        <v>0.79425708370594506</v>
      </c>
    </row>
    <row r="72" spans="1:6" x14ac:dyDescent="0.25">
      <c r="A72" s="50" t="s">
        <v>4</v>
      </c>
      <c r="B72" s="39" t="s">
        <v>76</v>
      </c>
      <c r="C72" s="59">
        <v>455</v>
      </c>
      <c r="D72" s="60">
        <f t="shared" si="2"/>
        <v>417.08333333333331</v>
      </c>
      <c r="E72" s="33">
        <v>355</v>
      </c>
      <c r="F72" s="61">
        <f t="shared" si="3"/>
        <v>0.85114885114885119</v>
      </c>
    </row>
    <row r="73" spans="1:6" x14ac:dyDescent="0.25">
      <c r="A73" s="50" t="s">
        <v>5</v>
      </c>
      <c r="B73" s="39" t="s">
        <v>77</v>
      </c>
      <c r="C73" s="59">
        <v>246</v>
      </c>
      <c r="D73" s="60">
        <f t="shared" si="2"/>
        <v>225.5</v>
      </c>
      <c r="E73" s="33">
        <v>183</v>
      </c>
      <c r="F73" s="61">
        <f t="shared" si="3"/>
        <v>0.81152993348115299</v>
      </c>
    </row>
    <row r="74" spans="1:6" x14ac:dyDescent="0.25">
      <c r="A74" s="50" t="s">
        <v>2</v>
      </c>
      <c r="B74" s="39" t="s">
        <v>78</v>
      </c>
      <c r="C74" s="59">
        <v>338</v>
      </c>
      <c r="D74" s="60">
        <f t="shared" si="2"/>
        <v>309.83333333333337</v>
      </c>
      <c r="E74" s="33">
        <v>342</v>
      </c>
      <c r="F74" s="61">
        <f t="shared" si="3"/>
        <v>1.1038192576654113</v>
      </c>
    </row>
    <row r="75" spans="1:6" x14ac:dyDescent="0.25">
      <c r="A75" s="50" t="s">
        <v>2</v>
      </c>
      <c r="B75" s="39" t="s">
        <v>79</v>
      </c>
      <c r="C75" s="59">
        <v>1006</v>
      </c>
      <c r="D75" s="60">
        <f t="shared" si="2"/>
        <v>922.16666666666663</v>
      </c>
      <c r="E75" s="33">
        <v>739</v>
      </c>
      <c r="F75" s="61">
        <f t="shared" si="3"/>
        <v>0.80137357672148923</v>
      </c>
    </row>
    <row r="76" spans="1:6" x14ac:dyDescent="0.25">
      <c r="A76" s="50" t="s">
        <v>3</v>
      </c>
      <c r="B76" s="39" t="s">
        <v>80</v>
      </c>
      <c r="C76" s="59">
        <v>104</v>
      </c>
      <c r="D76" s="60">
        <f t="shared" si="2"/>
        <v>95.333333333333329</v>
      </c>
      <c r="E76" s="33">
        <v>97</v>
      </c>
      <c r="F76" s="61">
        <f t="shared" si="3"/>
        <v>1.0174825174825175</v>
      </c>
    </row>
    <row r="77" spans="1:6" x14ac:dyDescent="0.25">
      <c r="A77" s="50" t="s">
        <v>4</v>
      </c>
      <c r="B77" s="39" t="s">
        <v>81</v>
      </c>
      <c r="C77" s="59">
        <v>211</v>
      </c>
      <c r="D77" s="60">
        <f t="shared" si="2"/>
        <v>193.41666666666666</v>
      </c>
      <c r="E77" s="33">
        <v>182</v>
      </c>
      <c r="F77" s="61">
        <f t="shared" si="3"/>
        <v>0.94097371822490306</v>
      </c>
    </row>
    <row r="78" spans="1:6" x14ac:dyDescent="0.25">
      <c r="A78" s="50" t="s">
        <v>2</v>
      </c>
      <c r="B78" s="39" t="s">
        <v>82</v>
      </c>
      <c r="C78" s="59">
        <v>5925</v>
      </c>
      <c r="D78" s="60">
        <f t="shared" si="2"/>
        <v>5431.25</v>
      </c>
      <c r="E78" s="33">
        <v>3980</v>
      </c>
      <c r="F78" s="61">
        <f t="shared" si="3"/>
        <v>0.73279631760644415</v>
      </c>
    </row>
    <row r="79" spans="1:6" x14ac:dyDescent="0.25">
      <c r="A79" s="50" t="s">
        <v>2</v>
      </c>
      <c r="B79" s="39" t="s">
        <v>83</v>
      </c>
      <c r="C79" s="59">
        <v>3947</v>
      </c>
      <c r="D79" s="60">
        <f t="shared" si="2"/>
        <v>3618.0833333333335</v>
      </c>
      <c r="E79" s="33">
        <v>3241</v>
      </c>
      <c r="F79" s="61">
        <f t="shared" si="3"/>
        <v>0.89577815141534423</v>
      </c>
    </row>
    <row r="81" spans="1:12" x14ac:dyDescent="0.25">
      <c r="B81" s="33" t="s">
        <v>111</v>
      </c>
      <c r="C81" s="34">
        <f>SUMIF($A$2:$A$79,"Norte",C$2:C$79)</f>
        <v>5856</v>
      </c>
      <c r="D81" s="34">
        <f>SUMIF($A$2:$A$79,"Norte",D$2:D$79)</f>
        <v>5368.0000000000009</v>
      </c>
      <c r="E81" s="62">
        <f>SUMIF($A$2:$A$79,"Norte",E$2:E$79)</f>
        <v>4465</v>
      </c>
      <c r="F81" s="61">
        <f t="shared" si="3"/>
        <v>0.83178092399403858</v>
      </c>
    </row>
    <row r="82" spans="1:12" x14ac:dyDescent="0.25">
      <c r="B82" s="33" t="s">
        <v>112</v>
      </c>
      <c r="C82" s="34">
        <f>SUMIF($A$2:$A$79,"CENTRAL",C$2:C$79)</f>
        <v>6941</v>
      </c>
      <c r="D82" s="34">
        <f>SUMIF($A$2:$A$79,"CENTRAL",D$2:D$79)</f>
        <v>6362.583333333333</v>
      </c>
      <c r="E82" s="62">
        <f>SUMIF($A$2:$A$79,"CENTRAL",E$2:E$79)</f>
        <v>5512</v>
      </c>
      <c r="F82" s="61">
        <f t="shared" si="3"/>
        <v>0.86631478304147957</v>
      </c>
    </row>
    <row r="83" spans="1:12" x14ac:dyDescent="0.25">
      <c r="B83" s="33" t="s">
        <v>113</v>
      </c>
      <c r="C83" s="34">
        <f>SUMIF($A$2:$A$79,"METROPOLITANA",C$2:C$79)</f>
        <v>31097</v>
      </c>
      <c r="D83" s="34">
        <f>SUMIF($A$2:$A$79,"METROPOLITANA",D$2:D$79)</f>
        <v>28505.583333333332</v>
      </c>
      <c r="E83" s="62">
        <f>SUMIF($A$2:$A$79,"METROPOLITANA",E$2:E$79)</f>
        <v>23017</v>
      </c>
      <c r="F83" s="61">
        <f t="shared" si="3"/>
        <v>0.80745584929268244</v>
      </c>
    </row>
    <row r="84" spans="1:12" x14ac:dyDescent="0.25">
      <c r="B84" s="33" t="s">
        <v>114</v>
      </c>
      <c r="C84" s="34">
        <f>SUMIF($A$2:$A$79,"SUL",C$2:C$79)</f>
        <v>8539</v>
      </c>
      <c r="D84" s="34">
        <f>SUMIF($A$2:$A$79,"SUL",D$2:D$79)</f>
        <v>7827.416666666667</v>
      </c>
      <c r="E84" s="62">
        <f>SUMIF($A$2:$A$79,"SUL",E$2:E$79)</f>
        <v>6783</v>
      </c>
      <c r="F84" s="61">
        <f t="shared" si="3"/>
        <v>0.86656943010145959</v>
      </c>
    </row>
    <row r="85" spans="1:12" x14ac:dyDescent="0.25">
      <c r="B85" s="63" t="s">
        <v>179</v>
      </c>
      <c r="C85" s="64">
        <f>SUM(C2:C79)</f>
        <v>52433</v>
      </c>
      <c r="D85" s="65">
        <f>SUM(D2:D79)</f>
        <v>48063.583333333336</v>
      </c>
      <c r="E85" s="63">
        <f>SUM(E2:E79)</f>
        <v>39777</v>
      </c>
      <c r="F85" s="66">
        <f>E85/D85</f>
        <v>0.82759122897966753</v>
      </c>
    </row>
    <row r="86" spans="1:12" x14ac:dyDescent="0.25">
      <c r="B86" s="94" t="s">
        <v>174</v>
      </c>
      <c r="C86" s="95"/>
      <c r="D86" s="95"/>
      <c r="E86" s="67">
        <f>COUNTIF(F2:F79,"&gt;=0,95")</f>
        <v>26</v>
      </c>
      <c r="F86" s="68">
        <f>E86/78</f>
        <v>0.33333333333333331</v>
      </c>
    </row>
    <row r="89" spans="1:12" x14ac:dyDescent="0.25">
      <c r="A89" s="75" t="s">
        <v>190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</row>
    <row r="90" spans="1:12" x14ac:dyDescent="0.25">
      <c r="A90" s="74" t="s">
        <v>189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</row>
    <row r="91" spans="1:12" x14ac:dyDescent="0.25">
      <c r="A91" s="86" t="s">
        <v>181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</row>
    <row r="92" spans="1:12" ht="17.25" x14ac:dyDescent="0.25">
      <c r="A92" s="82" t="s">
        <v>89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</row>
    <row r="93" spans="1:12" x14ac:dyDescent="0.25">
      <c r="A93" s="83" t="s">
        <v>90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1:12" x14ac:dyDescent="0.25">
      <c r="A94" s="83" t="s">
        <v>91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</sheetData>
  <customSheetViews>
    <customSheetView guid="{1A030D3C-92EE-4DAF-ABAC-228947DF045D}" showGridLines="0" topLeftCell="A4">
      <selection activeCell="J87" sqref="J87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9EFA0E2E-4423-4194-BE85-A51AF61C76D7}" showGridLines="0">
      <selection activeCell="J87" sqref="J87"/>
      <pageMargins left="0.511811024" right="0.511811024" top="0.78740157499999996" bottom="0.78740157499999996" header="0.31496062000000002" footer="0.31496062000000002"/>
      <pageSetup paperSize="9" orientation="portrait" r:id="rId2"/>
    </customSheetView>
  </customSheetViews>
  <mergeCells count="5">
    <mergeCell ref="A91:L91"/>
    <mergeCell ref="A92:L92"/>
    <mergeCell ref="A93:L93"/>
    <mergeCell ref="A94:L94"/>
    <mergeCell ref="B86:D86"/>
  </mergeCell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theme="4" tint="0.39997558519241921"/>
  </sheetPr>
  <dimension ref="A1:L95"/>
  <sheetViews>
    <sheetView showGridLines="0" topLeftCell="A76" workbookViewId="0">
      <selection activeCell="J96" sqref="J96"/>
    </sheetView>
  </sheetViews>
  <sheetFormatPr defaultRowHeight="15" x14ac:dyDescent="0.25"/>
  <cols>
    <col min="1" max="1" width="13.85546875" style="9" bestFit="1" customWidth="1"/>
    <col min="2" max="2" width="27.28515625" style="9" bestFit="1" customWidth="1"/>
    <col min="3" max="16384" width="9.140625" style="9"/>
  </cols>
  <sheetData>
    <row r="1" spans="1:6" ht="108" x14ac:dyDescent="0.25">
      <c r="A1" s="57" t="s">
        <v>99</v>
      </c>
      <c r="B1" s="57" t="s">
        <v>94</v>
      </c>
      <c r="C1" s="58" t="s">
        <v>176</v>
      </c>
      <c r="D1" s="58" t="s">
        <v>186</v>
      </c>
      <c r="E1" s="58" t="s">
        <v>177</v>
      </c>
      <c r="F1" s="58" t="s">
        <v>178</v>
      </c>
    </row>
    <row r="2" spans="1:6" x14ac:dyDescent="0.25">
      <c r="A2" s="50" t="s">
        <v>2</v>
      </c>
      <c r="B2" s="39" t="s">
        <v>6</v>
      </c>
      <c r="C2" s="59">
        <v>421</v>
      </c>
      <c r="D2" s="60">
        <f>C2/12*11</f>
        <v>385.91666666666669</v>
      </c>
      <c r="E2" s="33">
        <v>312</v>
      </c>
      <c r="F2" s="61">
        <f>E2/D2</f>
        <v>0.80846469445044267</v>
      </c>
    </row>
    <row r="3" spans="1:6" x14ac:dyDescent="0.25">
      <c r="A3" s="50" t="s">
        <v>3</v>
      </c>
      <c r="B3" s="39" t="s">
        <v>7</v>
      </c>
      <c r="C3" s="59">
        <v>160</v>
      </c>
      <c r="D3" s="60">
        <f t="shared" ref="D3:D66" si="0">C3/12*11</f>
        <v>146.66666666666669</v>
      </c>
      <c r="E3" s="33">
        <v>107</v>
      </c>
      <c r="F3" s="61">
        <f t="shared" ref="F3:F66" si="1">E3/D3</f>
        <v>0.7295454545454545</v>
      </c>
    </row>
    <row r="4" spans="1:6" x14ac:dyDescent="0.25">
      <c r="A4" s="50" t="s">
        <v>4</v>
      </c>
      <c r="B4" s="39" t="s">
        <v>8</v>
      </c>
      <c r="C4" s="59">
        <v>120</v>
      </c>
      <c r="D4" s="60">
        <f t="shared" si="0"/>
        <v>110</v>
      </c>
      <c r="E4" s="33">
        <v>75</v>
      </c>
      <c r="F4" s="61">
        <f t="shared" si="1"/>
        <v>0.68181818181818177</v>
      </c>
    </row>
    <row r="5" spans="1:6" x14ac:dyDescent="0.25">
      <c r="A5" s="50" t="s">
        <v>5</v>
      </c>
      <c r="B5" s="39" t="s">
        <v>9</v>
      </c>
      <c r="C5" s="59">
        <v>343</v>
      </c>
      <c r="D5" s="60">
        <f t="shared" si="0"/>
        <v>314.41666666666663</v>
      </c>
      <c r="E5" s="33">
        <v>288</v>
      </c>
      <c r="F5" s="61">
        <f t="shared" si="1"/>
        <v>0.91598197720646712</v>
      </c>
    </row>
    <row r="6" spans="1:6" x14ac:dyDescent="0.25">
      <c r="A6" s="50" t="s">
        <v>5</v>
      </c>
      <c r="B6" s="39" t="s">
        <v>10</v>
      </c>
      <c r="C6" s="59">
        <v>139</v>
      </c>
      <c r="D6" s="60">
        <f t="shared" si="0"/>
        <v>127.41666666666667</v>
      </c>
      <c r="E6" s="33">
        <v>149</v>
      </c>
      <c r="F6" s="61">
        <f t="shared" si="1"/>
        <v>1.1693917593198169</v>
      </c>
    </row>
    <row r="7" spans="1:6" x14ac:dyDescent="0.25">
      <c r="A7" s="50" t="s">
        <v>4</v>
      </c>
      <c r="B7" s="39" t="s">
        <v>11</v>
      </c>
      <c r="C7" s="59">
        <v>101</v>
      </c>
      <c r="D7" s="60">
        <f t="shared" si="0"/>
        <v>92.583333333333329</v>
      </c>
      <c r="E7" s="33">
        <v>65</v>
      </c>
      <c r="F7" s="61">
        <f t="shared" si="1"/>
        <v>0.70207020702070211</v>
      </c>
    </row>
    <row r="8" spans="1:6" x14ac:dyDescent="0.25">
      <c r="A8" s="50" t="s">
        <v>5</v>
      </c>
      <c r="B8" s="39" t="s">
        <v>12</v>
      </c>
      <c r="C8" s="59">
        <v>389</v>
      </c>
      <c r="D8" s="60">
        <f t="shared" si="0"/>
        <v>356.58333333333331</v>
      </c>
      <c r="E8" s="33">
        <v>297</v>
      </c>
      <c r="F8" s="61">
        <f t="shared" si="1"/>
        <v>0.83290488431876608</v>
      </c>
    </row>
    <row r="9" spans="1:6" x14ac:dyDescent="0.25">
      <c r="A9" s="50" t="s">
        <v>5</v>
      </c>
      <c r="B9" s="39" t="s">
        <v>13</v>
      </c>
      <c r="C9" s="59">
        <v>75</v>
      </c>
      <c r="D9" s="60">
        <f t="shared" si="0"/>
        <v>68.75</v>
      </c>
      <c r="E9" s="33">
        <v>53</v>
      </c>
      <c r="F9" s="61">
        <f t="shared" si="1"/>
        <v>0.77090909090909088</v>
      </c>
    </row>
    <row r="10" spans="1:6" x14ac:dyDescent="0.25">
      <c r="A10" s="50" t="s">
        <v>2</v>
      </c>
      <c r="B10" s="39" t="s">
        <v>14</v>
      </c>
      <c r="C10" s="59">
        <v>1449</v>
      </c>
      <c r="D10" s="60">
        <f t="shared" si="0"/>
        <v>1328.25</v>
      </c>
      <c r="E10" s="33">
        <v>1113</v>
      </c>
      <c r="F10" s="61">
        <f t="shared" si="1"/>
        <v>0.8379446640316206</v>
      </c>
    </row>
    <row r="11" spans="1:6" x14ac:dyDescent="0.25">
      <c r="A11" s="50" t="s">
        <v>5</v>
      </c>
      <c r="B11" s="39" t="s">
        <v>15</v>
      </c>
      <c r="C11" s="59">
        <v>145</v>
      </c>
      <c r="D11" s="60">
        <f t="shared" si="0"/>
        <v>132.91666666666669</v>
      </c>
      <c r="E11" s="33">
        <v>113</v>
      </c>
      <c r="F11" s="61">
        <f t="shared" si="1"/>
        <v>0.85015673981191209</v>
      </c>
    </row>
    <row r="12" spans="1:6" x14ac:dyDescent="0.25">
      <c r="A12" s="50" t="s">
        <v>4</v>
      </c>
      <c r="B12" s="39" t="s">
        <v>16</v>
      </c>
      <c r="C12" s="59">
        <v>380</v>
      </c>
      <c r="D12" s="60">
        <f t="shared" si="0"/>
        <v>348.33333333333337</v>
      </c>
      <c r="E12" s="33">
        <v>273</v>
      </c>
      <c r="F12" s="61">
        <f t="shared" si="1"/>
        <v>0.78373205741626784</v>
      </c>
    </row>
    <row r="13" spans="1:6" x14ac:dyDescent="0.25">
      <c r="A13" s="50" t="s">
        <v>3</v>
      </c>
      <c r="B13" s="39" t="s">
        <v>17</v>
      </c>
      <c r="C13" s="59">
        <v>633</v>
      </c>
      <c r="D13" s="60">
        <f t="shared" si="0"/>
        <v>580.25</v>
      </c>
      <c r="E13" s="33">
        <v>385</v>
      </c>
      <c r="F13" s="61">
        <f t="shared" si="1"/>
        <v>0.6635071090047393</v>
      </c>
    </row>
    <row r="14" spans="1:6" x14ac:dyDescent="0.25">
      <c r="A14" s="50" t="s">
        <v>3</v>
      </c>
      <c r="B14" s="39" t="s">
        <v>18</v>
      </c>
      <c r="C14" s="59">
        <v>166</v>
      </c>
      <c r="D14" s="60">
        <f t="shared" si="0"/>
        <v>152.16666666666669</v>
      </c>
      <c r="E14" s="33">
        <v>149</v>
      </c>
      <c r="F14" s="61">
        <f t="shared" si="1"/>
        <v>0.97918948521358151</v>
      </c>
    </row>
    <row r="15" spans="1:6" x14ac:dyDescent="0.25">
      <c r="A15" s="50" t="s">
        <v>5</v>
      </c>
      <c r="B15" s="39" t="s">
        <v>19</v>
      </c>
      <c r="C15" s="59">
        <v>109</v>
      </c>
      <c r="D15" s="60">
        <f t="shared" si="0"/>
        <v>99.916666666666671</v>
      </c>
      <c r="E15" s="33">
        <v>47</v>
      </c>
      <c r="F15" s="61">
        <f t="shared" si="1"/>
        <v>0.47039199332777309</v>
      </c>
    </row>
    <row r="16" spans="1:6" x14ac:dyDescent="0.25">
      <c r="A16" s="50" t="s">
        <v>2</v>
      </c>
      <c r="B16" s="39" t="s">
        <v>20</v>
      </c>
      <c r="C16" s="59">
        <v>203</v>
      </c>
      <c r="D16" s="60">
        <f t="shared" si="0"/>
        <v>186.08333333333334</v>
      </c>
      <c r="E16" s="33">
        <v>189</v>
      </c>
      <c r="F16" s="61">
        <f t="shared" si="1"/>
        <v>1.0156739811912225</v>
      </c>
    </row>
    <row r="17" spans="1:6" x14ac:dyDescent="0.25">
      <c r="A17" s="50" t="s">
        <v>5</v>
      </c>
      <c r="B17" s="39" t="s">
        <v>21</v>
      </c>
      <c r="C17" s="59">
        <v>2550</v>
      </c>
      <c r="D17" s="60">
        <f t="shared" si="0"/>
        <v>2337.5</v>
      </c>
      <c r="E17" s="33">
        <v>1849</v>
      </c>
      <c r="F17" s="61">
        <f t="shared" si="1"/>
        <v>0.79101604278074866</v>
      </c>
    </row>
    <row r="18" spans="1:6" x14ac:dyDescent="0.25">
      <c r="A18" s="50" t="s">
        <v>2</v>
      </c>
      <c r="B18" s="39" t="s">
        <v>22</v>
      </c>
      <c r="C18" s="59">
        <v>5265</v>
      </c>
      <c r="D18" s="60">
        <f t="shared" si="0"/>
        <v>4826.25</v>
      </c>
      <c r="E18" s="33">
        <v>4012</v>
      </c>
      <c r="F18" s="61">
        <f t="shared" si="1"/>
        <v>0.83128723128723125</v>
      </c>
    </row>
    <row r="19" spans="1:6" x14ac:dyDescent="0.25">
      <c r="A19" s="50" t="s">
        <v>5</v>
      </c>
      <c r="B19" s="39" t="s">
        <v>23</v>
      </c>
      <c r="C19" s="59">
        <v>407</v>
      </c>
      <c r="D19" s="60">
        <f t="shared" si="0"/>
        <v>373.08333333333331</v>
      </c>
      <c r="E19" s="33">
        <v>404</v>
      </c>
      <c r="F19" s="61">
        <f t="shared" si="1"/>
        <v>1.082867991958901</v>
      </c>
    </row>
    <row r="20" spans="1:6" x14ac:dyDescent="0.25">
      <c r="A20" s="50" t="s">
        <v>4</v>
      </c>
      <c r="B20" s="39" t="s">
        <v>24</v>
      </c>
      <c r="C20" s="59">
        <v>1491</v>
      </c>
      <c r="D20" s="60">
        <f t="shared" si="0"/>
        <v>1366.75</v>
      </c>
      <c r="E20" s="33">
        <v>1104</v>
      </c>
      <c r="F20" s="61">
        <f t="shared" si="1"/>
        <v>0.8077556246570331</v>
      </c>
    </row>
    <row r="21" spans="1:6" x14ac:dyDescent="0.25">
      <c r="A21" s="50" t="s">
        <v>3</v>
      </c>
      <c r="B21" s="39" t="s">
        <v>25</v>
      </c>
      <c r="C21" s="59">
        <v>390</v>
      </c>
      <c r="D21" s="60">
        <f t="shared" si="0"/>
        <v>357.5</v>
      </c>
      <c r="E21" s="33">
        <v>281</v>
      </c>
      <c r="F21" s="61">
        <f t="shared" si="1"/>
        <v>0.78601398601398598</v>
      </c>
    </row>
    <row r="22" spans="1:6" x14ac:dyDescent="0.25">
      <c r="A22" s="50" t="s">
        <v>2</v>
      </c>
      <c r="B22" s="39" t="s">
        <v>26</v>
      </c>
      <c r="C22" s="59">
        <v>178</v>
      </c>
      <c r="D22" s="60">
        <f t="shared" si="0"/>
        <v>163.16666666666669</v>
      </c>
      <c r="E22" s="33">
        <v>133</v>
      </c>
      <c r="F22" s="61">
        <f t="shared" si="1"/>
        <v>0.81511746680286001</v>
      </c>
    </row>
    <row r="23" spans="1:6" x14ac:dyDescent="0.25">
      <c r="A23" s="50" t="s">
        <v>5</v>
      </c>
      <c r="B23" s="39" t="s">
        <v>27</v>
      </c>
      <c r="C23" s="59">
        <v>59</v>
      </c>
      <c r="D23" s="60">
        <f t="shared" si="0"/>
        <v>54.083333333333336</v>
      </c>
      <c r="E23" s="33">
        <v>66</v>
      </c>
      <c r="F23" s="61">
        <f t="shared" si="1"/>
        <v>1.2203389830508473</v>
      </c>
    </row>
    <row r="24" spans="1:6" x14ac:dyDescent="0.25">
      <c r="A24" s="50" t="s">
        <v>2</v>
      </c>
      <c r="B24" s="39" t="s">
        <v>28</v>
      </c>
      <c r="C24" s="59">
        <v>443</v>
      </c>
      <c r="D24" s="60">
        <f t="shared" si="0"/>
        <v>406.08333333333331</v>
      </c>
      <c r="E24" s="33">
        <v>395</v>
      </c>
      <c r="F24" s="61">
        <f t="shared" si="1"/>
        <v>0.97270675148778996</v>
      </c>
    </row>
    <row r="25" spans="1:6" x14ac:dyDescent="0.25">
      <c r="A25" s="50" t="s">
        <v>5</v>
      </c>
      <c r="B25" s="39" t="s">
        <v>29</v>
      </c>
      <c r="C25" s="59">
        <v>86</v>
      </c>
      <c r="D25" s="60">
        <f t="shared" si="0"/>
        <v>78.833333333333343</v>
      </c>
      <c r="E25" s="33">
        <v>64</v>
      </c>
      <c r="F25" s="61">
        <f t="shared" si="1"/>
        <v>0.81183932346723031</v>
      </c>
    </row>
    <row r="26" spans="1:6" x14ac:dyDescent="0.25">
      <c r="A26" s="50" t="s">
        <v>3</v>
      </c>
      <c r="B26" s="39" t="s">
        <v>30</v>
      </c>
      <c r="C26" s="59">
        <v>259</v>
      </c>
      <c r="D26" s="60">
        <f t="shared" si="0"/>
        <v>237.41666666666666</v>
      </c>
      <c r="E26" s="33">
        <v>238</v>
      </c>
      <c r="F26" s="61">
        <f t="shared" si="1"/>
        <v>1.0024570024570025</v>
      </c>
    </row>
    <row r="27" spans="1:6" x14ac:dyDescent="0.25">
      <c r="A27" s="50" t="s">
        <v>2</v>
      </c>
      <c r="B27" s="39" t="s">
        <v>31</v>
      </c>
      <c r="C27" s="59">
        <v>271</v>
      </c>
      <c r="D27" s="60">
        <f t="shared" si="0"/>
        <v>248.41666666666666</v>
      </c>
      <c r="E27" s="33">
        <v>187</v>
      </c>
      <c r="F27" s="61">
        <f t="shared" si="1"/>
        <v>0.75276752767527677</v>
      </c>
    </row>
    <row r="28" spans="1:6" x14ac:dyDescent="0.25">
      <c r="A28" s="50" t="s">
        <v>4</v>
      </c>
      <c r="B28" s="39" t="s">
        <v>32</v>
      </c>
      <c r="C28" s="59">
        <v>128</v>
      </c>
      <c r="D28" s="60">
        <f t="shared" si="0"/>
        <v>117.33333333333333</v>
      </c>
      <c r="E28" s="33">
        <v>152</v>
      </c>
      <c r="F28" s="61">
        <f t="shared" si="1"/>
        <v>1.2954545454545454</v>
      </c>
    </row>
    <row r="29" spans="1:6" x14ac:dyDescent="0.25">
      <c r="A29" s="50" t="s">
        <v>5</v>
      </c>
      <c r="B29" s="39" t="s">
        <v>33</v>
      </c>
      <c r="C29" s="59">
        <v>429</v>
      </c>
      <c r="D29" s="60">
        <f t="shared" si="0"/>
        <v>393.25</v>
      </c>
      <c r="E29" s="33">
        <v>235</v>
      </c>
      <c r="F29" s="61">
        <f t="shared" si="1"/>
        <v>0.5975842339478703</v>
      </c>
    </row>
    <row r="30" spans="1:6" x14ac:dyDescent="0.25">
      <c r="A30" s="50" t="s">
        <v>2</v>
      </c>
      <c r="B30" s="39" t="s">
        <v>34</v>
      </c>
      <c r="C30" s="59">
        <v>1820</v>
      </c>
      <c r="D30" s="60">
        <f t="shared" si="0"/>
        <v>1668.3333333333333</v>
      </c>
      <c r="E30" s="33">
        <v>1190</v>
      </c>
      <c r="F30" s="61">
        <f t="shared" si="1"/>
        <v>0.71328671328671334</v>
      </c>
    </row>
    <row r="31" spans="1:6" x14ac:dyDescent="0.25">
      <c r="A31" s="50" t="s">
        <v>2</v>
      </c>
      <c r="B31" s="39" t="s">
        <v>35</v>
      </c>
      <c r="C31" s="59">
        <v>368</v>
      </c>
      <c r="D31" s="60">
        <f t="shared" si="0"/>
        <v>337.33333333333337</v>
      </c>
      <c r="E31" s="33">
        <v>332</v>
      </c>
      <c r="F31" s="61">
        <f t="shared" si="1"/>
        <v>0.98418972332015797</v>
      </c>
    </row>
    <row r="32" spans="1:6" x14ac:dyDescent="0.25">
      <c r="A32" s="50" t="s">
        <v>2</v>
      </c>
      <c r="B32" s="39" t="s">
        <v>36</v>
      </c>
      <c r="C32" s="59">
        <v>147</v>
      </c>
      <c r="D32" s="60">
        <f t="shared" si="0"/>
        <v>134.75</v>
      </c>
      <c r="E32" s="33">
        <v>141</v>
      </c>
      <c r="F32" s="61">
        <f t="shared" si="1"/>
        <v>1.0463821892393321</v>
      </c>
    </row>
    <row r="33" spans="1:6" x14ac:dyDescent="0.25">
      <c r="A33" s="50" t="s">
        <v>5</v>
      </c>
      <c r="B33" s="39" t="s">
        <v>37</v>
      </c>
      <c r="C33" s="59">
        <v>130</v>
      </c>
      <c r="D33" s="60">
        <f t="shared" si="0"/>
        <v>119.16666666666667</v>
      </c>
      <c r="E33" s="33">
        <v>120</v>
      </c>
      <c r="F33" s="61">
        <f t="shared" si="1"/>
        <v>1.0069930069930069</v>
      </c>
    </row>
    <row r="34" spans="1:6" x14ac:dyDescent="0.25">
      <c r="A34" s="50" t="s">
        <v>5</v>
      </c>
      <c r="B34" s="39" t="s">
        <v>38</v>
      </c>
      <c r="C34" s="59">
        <v>118</v>
      </c>
      <c r="D34" s="60">
        <f t="shared" si="0"/>
        <v>108.16666666666667</v>
      </c>
      <c r="E34" s="33">
        <v>110</v>
      </c>
      <c r="F34" s="61">
        <f t="shared" si="1"/>
        <v>1.0169491525423728</v>
      </c>
    </row>
    <row r="35" spans="1:6" x14ac:dyDescent="0.25">
      <c r="A35" s="50" t="s">
        <v>5</v>
      </c>
      <c r="B35" s="39" t="s">
        <v>39</v>
      </c>
      <c r="C35" s="59">
        <v>179</v>
      </c>
      <c r="D35" s="60">
        <f t="shared" si="0"/>
        <v>164.08333333333331</v>
      </c>
      <c r="E35" s="33">
        <v>151</v>
      </c>
      <c r="F35" s="61">
        <f t="shared" si="1"/>
        <v>0.92026409344845106</v>
      </c>
    </row>
    <row r="36" spans="1:6" x14ac:dyDescent="0.25">
      <c r="A36" s="50" t="s">
        <v>2</v>
      </c>
      <c r="B36" s="39" t="s">
        <v>40</v>
      </c>
      <c r="C36" s="59">
        <v>142</v>
      </c>
      <c r="D36" s="60">
        <f t="shared" si="0"/>
        <v>130.16666666666669</v>
      </c>
      <c r="E36" s="33">
        <v>128</v>
      </c>
      <c r="F36" s="61">
        <f t="shared" si="1"/>
        <v>0.98335467349551842</v>
      </c>
    </row>
    <row r="37" spans="1:6" x14ac:dyDescent="0.25">
      <c r="A37" s="50" t="s">
        <v>5</v>
      </c>
      <c r="B37" s="39" t="s">
        <v>41</v>
      </c>
      <c r="C37" s="59">
        <v>556</v>
      </c>
      <c r="D37" s="60">
        <f t="shared" si="0"/>
        <v>509.66666666666669</v>
      </c>
      <c r="E37" s="33">
        <v>441</v>
      </c>
      <c r="F37" s="61">
        <f t="shared" si="1"/>
        <v>0.86527141922825368</v>
      </c>
    </row>
    <row r="38" spans="1:6" x14ac:dyDescent="0.25">
      <c r="A38" s="50" t="s">
        <v>2</v>
      </c>
      <c r="B38" s="39" t="s">
        <v>42</v>
      </c>
      <c r="C38" s="59">
        <v>104</v>
      </c>
      <c r="D38" s="60">
        <f t="shared" si="0"/>
        <v>95.333333333333329</v>
      </c>
      <c r="E38" s="33">
        <v>122</v>
      </c>
      <c r="F38" s="61">
        <f t="shared" si="1"/>
        <v>1.2797202797202798</v>
      </c>
    </row>
    <row r="39" spans="1:6" x14ac:dyDescent="0.25">
      <c r="A39" s="50" t="s">
        <v>5</v>
      </c>
      <c r="B39" s="39" t="s">
        <v>43</v>
      </c>
      <c r="C39" s="59">
        <v>446</v>
      </c>
      <c r="D39" s="60">
        <f t="shared" si="0"/>
        <v>408.83333333333331</v>
      </c>
      <c r="E39" s="33">
        <v>379</v>
      </c>
      <c r="F39" s="61">
        <f t="shared" si="1"/>
        <v>0.92702812882185082</v>
      </c>
    </row>
    <row r="40" spans="1:6" x14ac:dyDescent="0.25">
      <c r="A40" s="50" t="s">
        <v>3</v>
      </c>
      <c r="B40" s="39" t="s">
        <v>44</v>
      </c>
      <c r="C40" s="59">
        <v>455</v>
      </c>
      <c r="D40" s="60">
        <f t="shared" si="0"/>
        <v>417.08333333333331</v>
      </c>
      <c r="E40" s="33">
        <v>394</v>
      </c>
      <c r="F40" s="61">
        <f t="shared" si="1"/>
        <v>0.94465534465534473</v>
      </c>
    </row>
    <row r="41" spans="1:6" x14ac:dyDescent="0.25">
      <c r="A41" s="50" t="s">
        <v>5</v>
      </c>
      <c r="B41" s="39" t="s">
        <v>45</v>
      </c>
      <c r="C41" s="59">
        <v>150</v>
      </c>
      <c r="D41" s="60">
        <f t="shared" si="0"/>
        <v>137.5</v>
      </c>
      <c r="E41" s="33">
        <v>142</v>
      </c>
      <c r="F41" s="61">
        <f t="shared" si="1"/>
        <v>1.0327272727272727</v>
      </c>
    </row>
    <row r="42" spans="1:6" x14ac:dyDescent="0.25">
      <c r="A42" s="50" t="s">
        <v>2</v>
      </c>
      <c r="B42" s="39" t="s">
        <v>46</v>
      </c>
      <c r="C42" s="59">
        <v>160</v>
      </c>
      <c r="D42" s="60">
        <f t="shared" si="0"/>
        <v>146.66666666666669</v>
      </c>
      <c r="E42" s="33">
        <v>120</v>
      </c>
      <c r="F42" s="61">
        <f t="shared" si="1"/>
        <v>0.81818181818181812</v>
      </c>
    </row>
    <row r="43" spans="1:6" x14ac:dyDescent="0.25">
      <c r="A43" s="50" t="s">
        <v>2</v>
      </c>
      <c r="B43" s="39" t="s">
        <v>47</v>
      </c>
      <c r="C43" s="59">
        <v>96</v>
      </c>
      <c r="D43" s="60">
        <f t="shared" si="0"/>
        <v>88</v>
      </c>
      <c r="E43" s="33">
        <v>95</v>
      </c>
      <c r="F43" s="61">
        <f t="shared" si="1"/>
        <v>1.0795454545454546</v>
      </c>
    </row>
    <row r="44" spans="1:6" x14ac:dyDescent="0.25">
      <c r="A44" s="50" t="s">
        <v>4</v>
      </c>
      <c r="B44" s="39" t="s">
        <v>48</v>
      </c>
      <c r="C44" s="59">
        <v>2612</v>
      </c>
      <c r="D44" s="60">
        <f t="shared" si="0"/>
        <v>2394.333333333333</v>
      </c>
      <c r="E44" s="33">
        <v>1805</v>
      </c>
      <c r="F44" s="61">
        <f t="shared" si="1"/>
        <v>0.75386328831964367</v>
      </c>
    </row>
    <row r="45" spans="1:6" x14ac:dyDescent="0.25">
      <c r="A45" s="50" t="s">
        <v>4</v>
      </c>
      <c r="B45" s="39" t="s">
        <v>49</v>
      </c>
      <c r="C45" s="59">
        <v>174</v>
      </c>
      <c r="D45" s="60">
        <f t="shared" si="0"/>
        <v>159.5</v>
      </c>
      <c r="E45" s="33">
        <v>117</v>
      </c>
      <c r="F45" s="61">
        <f t="shared" si="1"/>
        <v>0.73354231974921635</v>
      </c>
    </row>
    <row r="46" spans="1:6" x14ac:dyDescent="0.25">
      <c r="A46" s="50" t="s">
        <v>5</v>
      </c>
      <c r="B46" s="39" t="s">
        <v>50</v>
      </c>
      <c r="C46" s="59">
        <v>539</v>
      </c>
      <c r="D46" s="60">
        <f t="shared" si="0"/>
        <v>494.08333333333331</v>
      </c>
      <c r="E46" s="33">
        <v>416</v>
      </c>
      <c r="F46" s="61">
        <f t="shared" si="1"/>
        <v>0.84196323157362118</v>
      </c>
    </row>
    <row r="47" spans="1:6" x14ac:dyDescent="0.25">
      <c r="A47" s="50" t="s">
        <v>2</v>
      </c>
      <c r="B47" s="39" t="s">
        <v>51</v>
      </c>
      <c r="C47" s="59">
        <v>249</v>
      </c>
      <c r="D47" s="60">
        <f t="shared" si="0"/>
        <v>228.25</v>
      </c>
      <c r="E47" s="33">
        <v>169</v>
      </c>
      <c r="F47" s="61">
        <f t="shared" si="1"/>
        <v>0.74041621029572835</v>
      </c>
    </row>
    <row r="48" spans="1:6" x14ac:dyDescent="0.25">
      <c r="A48" s="50" t="s">
        <v>4</v>
      </c>
      <c r="B48" s="39" t="s">
        <v>52</v>
      </c>
      <c r="C48" s="59">
        <v>146</v>
      </c>
      <c r="D48" s="60">
        <f t="shared" si="0"/>
        <v>133.83333333333331</v>
      </c>
      <c r="E48" s="33">
        <v>129</v>
      </c>
      <c r="F48" s="61">
        <f t="shared" si="1"/>
        <v>0.96388542963885449</v>
      </c>
    </row>
    <row r="49" spans="1:6" x14ac:dyDescent="0.25">
      <c r="A49" s="50" t="s">
        <v>5</v>
      </c>
      <c r="B49" s="39" t="s">
        <v>53</v>
      </c>
      <c r="C49" s="59">
        <v>307</v>
      </c>
      <c r="D49" s="60">
        <f t="shared" si="0"/>
        <v>281.41666666666663</v>
      </c>
      <c r="E49" s="33">
        <v>195</v>
      </c>
      <c r="F49" s="61">
        <f t="shared" si="1"/>
        <v>0.69292271246668646</v>
      </c>
    </row>
    <row r="50" spans="1:6" x14ac:dyDescent="0.25">
      <c r="A50" s="50" t="s">
        <v>3</v>
      </c>
      <c r="B50" s="39" t="s">
        <v>54</v>
      </c>
      <c r="C50" s="59">
        <v>254</v>
      </c>
      <c r="D50" s="60">
        <f t="shared" si="0"/>
        <v>232.83333333333334</v>
      </c>
      <c r="E50" s="33">
        <v>230</v>
      </c>
      <c r="F50" s="61">
        <f t="shared" si="1"/>
        <v>0.98783106657122399</v>
      </c>
    </row>
    <row r="51" spans="1:6" x14ac:dyDescent="0.25">
      <c r="A51" s="50" t="s">
        <v>3</v>
      </c>
      <c r="B51" s="39" t="s">
        <v>55</v>
      </c>
      <c r="C51" s="59">
        <v>87</v>
      </c>
      <c r="D51" s="60">
        <f t="shared" si="0"/>
        <v>79.75</v>
      </c>
      <c r="E51" s="33">
        <v>51</v>
      </c>
      <c r="F51" s="61">
        <f t="shared" si="1"/>
        <v>0.63949843260188088</v>
      </c>
    </row>
    <row r="52" spans="1:6" x14ac:dyDescent="0.25">
      <c r="A52" s="50" t="s">
        <v>5</v>
      </c>
      <c r="B52" s="39" t="s">
        <v>56</v>
      </c>
      <c r="C52" s="59">
        <v>192</v>
      </c>
      <c r="D52" s="60">
        <f t="shared" si="0"/>
        <v>176</v>
      </c>
      <c r="E52" s="33">
        <v>188</v>
      </c>
      <c r="F52" s="61">
        <f t="shared" si="1"/>
        <v>1.0681818181818181</v>
      </c>
    </row>
    <row r="53" spans="1:6" x14ac:dyDescent="0.25">
      <c r="A53" s="50" t="s">
        <v>5</v>
      </c>
      <c r="B53" s="39" t="s">
        <v>57</v>
      </c>
      <c r="C53" s="59">
        <v>178</v>
      </c>
      <c r="D53" s="60">
        <f t="shared" si="0"/>
        <v>163.16666666666669</v>
      </c>
      <c r="E53" s="33">
        <v>132</v>
      </c>
      <c r="F53" s="61">
        <f t="shared" si="1"/>
        <v>0.80898876404494369</v>
      </c>
    </row>
    <row r="54" spans="1:6" x14ac:dyDescent="0.25">
      <c r="A54" s="50" t="s">
        <v>3</v>
      </c>
      <c r="B54" s="39" t="s">
        <v>58</v>
      </c>
      <c r="C54" s="59">
        <v>655</v>
      </c>
      <c r="D54" s="60">
        <f t="shared" si="0"/>
        <v>600.41666666666674</v>
      </c>
      <c r="E54" s="33">
        <v>584</v>
      </c>
      <c r="F54" s="61">
        <f t="shared" si="1"/>
        <v>0.97265787647467028</v>
      </c>
    </row>
    <row r="55" spans="1:6" x14ac:dyDescent="0.25">
      <c r="A55" s="50" t="s">
        <v>4</v>
      </c>
      <c r="B55" s="39" t="s">
        <v>59</v>
      </c>
      <c r="C55" s="59">
        <v>225</v>
      </c>
      <c r="D55" s="60">
        <f t="shared" si="0"/>
        <v>206.25</v>
      </c>
      <c r="E55" s="33">
        <v>227</v>
      </c>
      <c r="F55" s="61">
        <f t="shared" si="1"/>
        <v>1.1006060606060606</v>
      </c>
    </row>
    <row r="56" spans="1:6" x14ac:dyDescent="0.25">
      <c r="A56" s="50" t="s">
        <v>3</v>
      </c>
      <c r="B56" s="39" t="s">
        <v>60</v>
      </c>
      <c r="C56" s="59">
        <v>395</v>
      </c>
      <c r="D56" s="60">
        <f t="shared" si="0"/>
        <v>362.08333333333331</v>
      </c>
      <c r="E56" s="33">
        <v>295</v>
      </c>
      <c r="F56" s="61">
        <f t="shared" si="1"/>
        <v>0.8147295742232451</v>
      </c>
    </row>
    <row r="57" spans="1:6" x14ac:dyDescent="0.25">
      <c r="A57" s="50" t="s">
        <v>3</v>
      </c>
      <c r="B57" s="39" t="s">
        <v>61</v>
      </c>
      <c r="C57" s="59">
        <v>345</v>
      </c>
      <c r="D57" s="60">
        <f t="shared" si="0"/>
        <v>316.25</v>
      </c>
      <c r="E57" s="33">
        <v>240</v>
      </c>
      <c r="F57" s="61">
        <f t="shared" si="1"/>
        <v>0.75889328063241102</v>
      </c>
    </row>
    <row r="58" spans="1:6" x14ac:dyDescent="0.25">
      <c r="A58" s="50" t="s">
        <v>5</v>
      </c>
      <c r="B58" s="39" t="s">
        <v>62</v>
      </c>
      <c r="C58" s="59">
        <v>312</v>
      </c>
      <c r="D58" s="60">
        <f t="shared" si="0"/>
        <v>286</v>
      </c>
      <c r="E58" s="33">
        <v>223</v>
      </c>
      <c r="F58" s="61">
        <f t="shared" si="1"/>
        <v>0.77972027972027969</v>
      </c>
    </row>
    <row r="59" spans="1:6" x14ac:dyDescent="0.25">
      <c r="A59" s="50" t="s">
        <v>3</v>
      </c>
      <c r="B59" s="39" t="s">
        <v>63</v>
      </c>
      <c r="C59" s="59">
        <v>93</v>
      </c>
      <c r="D59" s="60">
        <f t="shared" si="0"/>
        <v>85.25</v>
      </c>
      <c r="E59" s="33">
        <v>89</v>
      </c>
      <c r="F59" s="61">
        <f t="shared" si="1"/>
        <v>1.0439882697947214</v>
      </c>
    </row>
    <row r="60" spans="1:6" x14ac:dyDescent="0.25">
      <c r="A60" s="50" t="s">
        <v>5</v>
      </c>
      <c r="B60" s="39" t="s">
        <v>64</v>
      </c>
      <c r="C60" s="59">
        <v>203</v>
      </c>
      <c r="D60" s="60">
        <f t="shared" si="0"/>
        <v>186.08333333333334</v>
      </c>
      <c r="E60" s="33">
        <v>161</v>
      </c>
      <c r="F60" s="61">
        <f t="shared" si="1"/>
        <v>0.86520376175548586</v>
      </c>
    </row>
    <row r="61" spans="1:6" x14ac:dyDescent="0.25">
      <c r="A61" s="50" t="s">
        <v>4</v>
      </c>
      <c r="B61" s="39" t="s">
        <v>65</v>
      </c>
      <c r="C61" s="59">
        <v>289</v>
      </c>
      <c r="D61" s="60">
        <f t="shared" si="0"/>
        <v>264.91666666666663</v>
      </c>
      <c r="E61" s="33">
        <v>263</v>
      </c>
      <c r="F61" s="61">
        <f t="shared" si="1"/>
        <v>0.99276502044668147</v>
      </c>
    </row>
    <row r="62" spans="1:6" x14ac:dyDescent="0.25">
      <c r="A62" s="50" t="s">
        <v>5</v>
      </c>
      <c r="B62" s="39" t="s">
        <v>66</v>
      </c>
      <c r="C62" s="59">
        <v>116</v>
      </c>
      <c r="D62" s="60">
        <f t="shared" si="0"/>
        <v>106.33333333333333</v>
      </c>
      <c r="E62" s="33">
        <v>114</v>
      </c>
      <c r="F62" s="61">
        <f t="shared" si="1"/>
        <v>1.0721003134796239</v>
      </c>
    </row>
    <row r="63" spans="1:6" x14ac:dyDescent="0.25">
      <c r="A63" s="50" t="s">
        <v>2</v>
      </c>
      <c r="B63" s="39" t="s">
        <v>67</v>
      </c>
      <c r="C63" s="59">
        <v>117</v>
      </c>
      <c r="D63" s="60">
        <f t="shared" si="0"/>
        <v>107.25</v>
      </c>
      <c r="E63" s="33">
        <v>83</v>
      </c>
      <c r="F63" s="61">
        <f t="shared" si="1"/>
        <v>0.77389277389277389</v>
      </c>
    </row>
    <row r="64" spans="1:6" x14ac:dyDescent="0.25">
      <c r="A64" s="50" t="s">
        <v>2</v>
      </c>
      <c r="B64" s="39" t="s">
        <v>68</v>
      </c>
      <c r="C64" s="59">
        <v>715</v>
      </c>
      <c r="D64" s="60">
        <f t="shared" si="0"/>
        <v>655.41666666666674</v>
      </c>
      <c r="E64" s="33">
        <v>461</v>
      </c>
      <c r="F64" s="61">
        <f t="shared" si="1"/>
        <v>0.70336935791481237</v>
      </c>
    </row>
    <row r="65" spans="1:6" x14ac:dyDescent="0.25">
      <c r="A65" s="50" t="s">
        <v>2</v>
      </c>
      <c r="B65" s="39" t="s">
        <v>69</v>
      </c>
      <c r="C65" s="59">
        <v>312</v>
      </c>
      <c r="D65" s="60">
        <f t="shared" si="0"/>
        <v>286</v>
      </c>
      <c r="E65" s="33">
        <v>254</v>
      </c>
      <c r="F65" s="61">
        <f t="shared" si="1"/>
        <v>0.88811188811188813</v>
      </c>
    </row>
    <row r="66" spans="1:6" x14ac:dyDescent="0.25">
      <c r="A66" s="50" t="s">
        <v>4</v>
      </c>
      <c r="B66" s="39" t="s">
        <v>70</v>
      </c>
      <c r="C66" s="59">
        <v>105</v>
      </c>
      <c r="D66" s="60">
        <f t="shared" si="0"/>
        <v>96.25</v>
      </c>
      <c r="E66" s="33">
        <v>94</v>
      </c>
      <c r="F66" s="61">
        <f t="shared" si="1"/>
        <v>0.97662337662337662</v>
      </c>
    </row>
    <row r="67" spans="1:6" x14ac:dyDescent="0.25">
      <c r="A67" s="50" t="s">
        <v>4</v>
      </c>
      <c r="B67" s="39" t="s">
        <v>71</v>
      </c>
      <c r="C67" s="59">
        <v>390</v>
      </c>
      <c r="D67" s="60">
        <f t="shared" ref="D67:D79" si="2">C67/12*11</f>
        <v>357.5</v>
      </c>
      <c r="E67" s="33">
        <v>337</v>
      </c>
      <c r="F67" s="61">
        <f t="shared" ref="F67:F84" si="3">E67/D67</f>
        <v>0.94265734265734269</v>
      </c>
    </row>
    <row r="68" spans="1:6" x14ac:dyDescent="0.25">
      <c r="A68" s="50" t="s">
        <v>5</v>
      </c>
      <c r="B68" s="39" t="s">
        <v>72</v>
      </c>
      <c r="C68" s="59">
        <v>136</v>
      </c>
      <c r="D68" s="60">
        <f t="shared" si="2"/>
        <v>124.66666666666667</v>
      </c>
      <c r="E68" s="33">
        <v>94</v>
      </c>
      <c r="F68" s="61">
        <f t="shared" si="3"/>
        <v>0.75401069518716579</v>
      </c>
    </row>
    <row r="69" spans="1:6" x14ac:dyDescent="0.25">
      <c r="A69" s="50" t="s">
        <v>3</v>
      </c>
      <c r="B69" s="39" t="s">
        <v>73</v>
      </c>
      <c r="C69" s="59">
        <v>1860</v>
      </c>
      <c r="D69" s="60">
        <f t="shared" si="2"/>
        <v>1705</v>
      </c>
      <c r="E69" s="33">
        <v>1141</v>
      </c>
      <c r="F69" s="61">
        <f t="shared" si="3"/>
        <v>0.669208211143695</v>
      </c>
    </row>
    <row r="70" spans="1:6" x14ac:dyDescent="0.25">
      <c r="A70" s="50" t="s">
        <v>4</v>
      </c>
      <c r="B70" s="39" t="s">
        <v>74</v>
      </c>
      <c r="C70" s="59">
        <v>114</v>
      </c>
      <c r="D70" s="60">
        <f t="shared" si="2"/>
        <v>104.5</v>
      </c>
      <c r="E70" s="33">
        <v>150</v>
      </c>
      <c r="F70" s="61">
        <f t="shared" si="3"/>
        <v>1.4354066985645932</v>
      </c>
    </row>
    <row r="71" spans="1:6" x14ac:dyDescent="0.25">
      <c r="A71" s="50" t="s">
        <v>2</v>
      </c>
      <c r="B71" s="39" t="s">
        <v>75</v>
      </c>
      <c r="C71" s="59">
        <v>7421</v>
      </c>
      <c r="D71" s="60">
        <f t="shared" si="2"/>
        <v>6802.583333333333</v>
      </c>
      <c r="E71" s="33">
        <v>5066</v>
      </c>
      <c r="F71" s="61">
        <f t="shared" si="3"/>
        <v>0.74471708052088059</v>
      </c>
    </row>
    <row r="72" spans="1:6" x14ac:dyDescent="0.25">
      <c r="A72" s="50" t="s">
        <v>4</v>
      </c>
      <c r="B72" s="39" t="s">
        <v>76</v>
      </c>
      <c r="C72" s="59">
        <v>455</v>
      </c>
      <c r="D72" s="60">
        <f t="shared" si="2"/>
        <v>417.08333333333331</v>
      </c>
      <c r="E72" s="33">
        <v>358</v>
      </c>
      <c r="F72" s="61">
        <f t="shared" si="3"/>
        <v>0.85834165834165843</v>
      </c>
    </row>
    <row r="73" spans="1:6" x14ac:dyDescent="0.25">
      <c r="A73" s="50" t="s">
        <v>5</v>
      </c>
      <c r="B73" s="39" t="s">
        <v>77</v>
      </c>
      <c r="C73" s="59">
        <v>246</v>
      </c>
      <c r="D73" s="60">
        <f t="shared" si="2"/>
        <v>225.5</v>
      </c>
      <c r="E73" s="33">
        <v>200</v>
      </c>
      <c r="F73" s="61">
        <f t="shared" si="3"/>
        <v>0.88691796008869184</v>
      </c>
    </row>
    <row r="74" spans="1:6" x14ac:dyDescent="0.25">
      <c r="A74" s="50" t="s">
        <v>2</v>
      </c>
      <c r="B74" s="39" t="s">
        <v>78</v>
      </c>
      <c r="C74" s="59">
        <v>338</v>
      </c>
      <c r="D74" s="60">
        <f t="shared" si="2"/>
        <v>309.83333333333337</v>
      </c>
      <c r="E74" s="33">
        <v>342</v>
      </c>
      <c r="F74" s="61">
        <f t="shared" si="3"/>
        <v>1.1038192576654113</v>
      </c>
    </row>
    <row r="75" spans="1:6" x14ac:dyDescent="0.25">
      <c r="A75" s="50" t="s">
        <v>2</v>
      </c>
      <c r="B75" s="39" t="s">
        <v>79</v>
      </c>
      <c r="C75" s="59">
        <v>1006</v>
      </c>
      <c r="D75" s="60">
        <f t="shared" si="2"/>
        <v>922.16666666666663</v>
      </c>
      <c r="E75" s="33">
        <v>783</v>
      </c>
      <c r="F75" s="61">
        <f t="shared" si="3"/>
        <v>0.84908729441532627</v>
      </c>
    </row>
    <row r="76" spans="1:6" x14ac:dyDescent="0.25">
      <c r="A76" s="50" t="s">
        <v>3</v>
      </c>
      <c r="B76" s="39" t="s">
        <v>80</v>
      </c>
      <c r="C76" s="59">
        <v>104</v>
      </c>
      <c r="D76" s="60">
        <f t="shared" si="2"/>
        <v>95.333333333333329</v>
      </c>
      <c r="E76" s="33">
        <v>106</v>
      </c>
      <c r="F76" s="61">
        <f t="shared" si="3"/>
        <v>1.1118881118881119</v>
      </c>
    </row>
    <row r="77" spans="1:6" x14ac:dyDescent="0.25">
      <c r="A77" s="50" t="s">
        <v>4</v>
      </c>
      <c r="B77" s="39" t="s">
        <v>81</v>
      </c>
      <c r="C77" s="59">
        <v>211</v>
      </c>
      <c r="D77" s="60">
        <f t="shared" si="2"/>
        <v>193.41666666666666</v>
      </c>
      <c r="E77" s="33">
        <v>153</v>
      </c>
      <c r="F77" s="61">
        <f t="shared" si="3"/>
        <v>0.79103834554071528</v>
      </c>
    </row>
    <row r="78" spans="1:6" x14ac:dyDescent="0.25">
      <c r="A78" s="50" t="s">
        <v>2</v>
      </c>
      <c r="B78" s="39" t="s">
        <v>82</v>
      </c>
      <c r="C78" s="59">
        <v>5925</v>
      </c>
      <c r="D78" s="60">
        <f t="shared" si="2"/>
        <v>5431.25</v>
      </c>
      <c r="E78" s="33">
        <v>3590</v>
      </c>
      <c r="F78" s="61">
        <f t="shared" si="3"/>
        <v>0.66098964326812426</v>
      </c>
    </row>
    <row r="79" spans="1:6" x14ac:dyDescent="0.25">
      <c r="A79" s="50" t="s">
        <v>2</v>
      </c>
      <c r="B79" s="39" t="s">
        <v>83</v>
      </c>
      <c r="C79" s="59">
        <v>3947</v>
      </c>
      <c r="D79" s="60">
        <f t="shared" si="2"/>
        <v>3618.0833333333335</v>
      </c>
      <c r="E79" s="33">
        <v>2757</v>
      </c>
      <c r="F79" s="61">
        <f t="shared" si="3"/>
        <v>0.76200566598337049</v>
      </c>
    </row>
    <row r="81" spans="1:12" x14ac:dyDescent="0.25">
      <c r="B81" s="33" t="s">
        <v>111</v>
      </c>
      <c r="C81" s="34">
        <f>SUMIF($A$2:$A$79,"Norte",C$2:C$79)</f>
        <v>5856</v>
      </c>
      <c r="D81" s="34">
        <f>SUMIF($A$2:$A$79,"Norte",D$2:D$79)</f>
        <v>5368.0000000000009</v>
      </c>
      <c r="E81" s="62">
        <f>SUMIF($A$2:$A$79,"Norte",E$2:E$79)</f>
        <v>4290</v>
      </c>
      <c r="F81" s="61">
        <f t="shared" si="3"/>
        <v>0.79918032786885229</v>
      </c>
    </row>
    <row r="82" spans="1:12" x14ac:dyDescent="0.25">
      <c r="B82" s="33" t="s">
        <v>112</v>
      </c>
      <c r="C82" s="34">
        <f>SUMIF($A$2:$A$79,"CENTRAL",C$2:C$79)</f>
        <v>6941</v>
      </c>
      <c r="D82" s="34">
        <f>SUMIF($A$2:$A$79,"CENTRAL",D$2:D$79)</f>
        <v>6362.583333333333</v>
      </c>
      <c r="E82" s="62">
        <f>SUMIF($A$2:$A$79,"CENTRAL",E$2:E$79)</f>
        <v>5302</v>
      </c>
      <c r="F82" s="61">
        <f t="shared" si="3"/>
        <v>0.83330932142342606</v>
      </c>
    </row>
    <row r="83" spans="1:12" x14ac:dyDescent="0.25">
      <c r="B83" s="33" t="s">
        <v>113</v>
      </c>
      <c r="C83" s="34">
        <f>SUMIF($A$2:$A$79,"METROPOLITANA",C$2:C$79)</f>
        <v>31097</v>
      </c>
      <c r="D83" s="34">
        <f>SUMIF($A$2:$A$79,"METROPOLITANA",D$2:D$79)</f>
        <v>28505.583333333332</v>
      </c>
      <c r="E83" s="62">
        <f>SUMIF($A$2:$A$79,"METROPOLITANA",E$2:E$79)</f>
        <v>21974</v>
      </c>
      <c r="F83" s="61">
        <f t="shared" si="3"/>
        <v>0.77086652614838613</v>
      </c>
    </row>
    <row r="84" spans="1:12" x14ac:dyDescent="0.25">
      <c r="B84" s="33" t="s">
        <v>114</v>
      </c>
      <c r="C84" s="34">
        <f>SUMIF($A$2:$A$79,"SUL",C$2:C$79)</f>
        <v>8539</v>
      </c>
      <c r="D84" s="34">
        <f>SUMIF($A$2:$A$79,"SUL",D$2:D$79)</f>
        <v>7827.416666666667</v>
      </c>
      <c r="E84" s="62">
        <f>SUMIF($A$2:$A$79,"SUL",E$2:E$79)</f>
        <v>6631</v>
      </c>
      <c r="F84" s="61">
        <f t="shared" si="3"/>
        <v>0.84715050729806551</v>
      </c>
    </row>
    <row r="85" spans="1:12" x14ac:dyDescent="0.25">
      <c r="B85" s="63" t="s">
        <v>179</v>
      </c>
      <c r="C85" s="64">
        <f>SUM(C2:C79)</f>
        <v>52433</v>
      </c>
      <c r="D85" s="65">
        <f>SUM(D2:D79)</f>
        <v>48063.583333333336</v>
      </c>
      <c r="E85" s="63">
        <f>SUM(E2:E79)</f>
        <v>38197</v>
      </c>
      <c r="F85" s="66">
        <f>E85/D85</f>
        <v>0.79471810778430652</v>
      </c>
    </row>
    <row r="86" spans="1:12" x14ac:dyDescent="0.25">
      <c r="B86" s="94" t="s">
        <v>174</v>
      </c>
      <c r="C86" s="95"/>
      <c r="D86" s="95"/>
      <c r="E86" s="67">
        <f>COUNTIF(F2:F79,"&gt;=0,95")</f>
        <v>28</v>
      </c>
      <c r="F86" s="68">
        <f>E86/78</f>
        <v>0.35897435897435898</v>
      </c>
    </row>
    <row r="89" spans="1:12" x14ac:dyDescent="0.25">
      <c r="A89" s="84" t="s">
        <v>190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</row>
    <row r="90" spans="1:12" x14ac:dyDescent="0.25">
      <c r="A90" s="83" t="s">
        <v>189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</row>
    <row r="91" spans="1:12" x14ac:dyDescent="0.25">
      <c r="A91" s="88" t="s">
        <v>182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</row>
    <row r="92" spans="1:12" x14ac:dyDescent="0.25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</row>
    <row r="93" spans="1:12" ht="17.25" x14ac:dyDescent="0.25">
      <c r="A93" s="82" t="s">
        <v>89</v>
      </c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</row>
    <row r="94" spans="1:12" x14ac:dyDescent="0.25">
      <c r="A94" s="83" t="s">
        <v>90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1:12" x14ac:dyDescent="0.25">
      <c r="A95" s="83" t="s">
        <v>91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</row>
  </sheetData>
  <customSheetViews>
    <customSheetView guid="{1A030D3C-92EE-4DAF-ABAC-228947DF045D}" showGridLines="0" topLeftCell="A76">
      <selection activeCell="J96" sqref="J96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  <customSheetView guid="{9EFA0E2E-4423-4194-BE85-A51AF61C76D7}" showGridLines="0">
      <selection activeCell="J96" sqref="J96"/>
      <pageMargins left="0.511811024" right="0.511811024" top="0.78740157499999996" bottom="0.78740157499999996" header="0.31496062000000002" footer="0.31496062000000002"/>
      <pageSetup paperSize="9" orientation="portrait" verticalDpi="0" r:id="rId2"/>
    </customSheetView>
  </customSheetViews>
  <mergeCells count="7">
    <mergeCell ref="A93:L93"/>
    <mergeCell ref="A94:L94"/>
    <mergeCell ref="A95:L95"/>
    <mergeCell ref="A91:L92"/>
    <mergeCell ref="B86:D86"/>
    <mergeCell ref="A89:L89"/>
    <mergeCell ref="A90:L90"/>
  </mergeCells>
  <pageMargins left="0.511811024" right="0.511811024" top="0.78740157499999996" bottom="0.78740157499999996" header="0.31496062000000002" footer="0.31496062000000002"/>
  <pageSetup paperSize="9" orientation="portrait" verticalDpi="0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P95"/>
  <sheetViews>
    <sheetView workbookViewId="0">
      <selection activeCell="C3" sqref="C3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31" t="s">
        <v>137</v>
      </c>
      <c r="D1" s="31" t="s">
        <v>145</v>
      </c>
      <c r="E1" s="31" t="s">
        <v>139</v>
      </c>
      <c r="F1" s="31" t="s">
        <v>141</v>
      </c>
      <c r="G1" s="31" t="s">
        <v>143</v>
      </c>
      <c r="H1" s="31" t="s">
        <v>153</v>
      </c>
      <c r="I1" s="31" t="s">
        <v>147</v>
      </c>
      <c r="J1" s="31" t="s">
        <v>149</v>
      </c>
      <c r="K1" s="31" t="s">
        <v>151</v>
      </c>
      <c r="L1" s="31" t="s">
        <v>154</v>
      </c>
      <c r="M1" s="31" t="s">
        <v>166</v>
      </c>
      <c r="N1" s="31" t="s">
        <v>167</v>
      </c>
      <c r="O1" s="31" t="s">
        <v>168</v>
      </c>
      <c r="P1" s="44" t="s">
        <v>169</v>
      </c>
    </row>
    <row r="2" spans="1:16" x14ac:dyDescent="0.25">
      <c r="A2" s="2" t="s">
        <v>2</v>
      </c>
      <c r="B2" s="2" t="s">
        <v>6</v>
      </c>
      <c r="C2" s="4">
        <f>'CV Rotina &lt;2A - procedência'!F2</f>
        <v>0.85769812135607859</v>
      </c>
      <c r="D2" s="4">
        <f>'CV Rotina &lt;2A - procedência'!N2</f>
        <v>0.84992442237097809</v>
      </c>
      <c r="E2" s="4">
        <f>'CV Rotina &lt;2A - procedência'!H2</f>
        <v>0.86288058734614548</v>
      </c>
      <c r="F2" s="4">
        <f>'CV Rotina &lt;2A - procedência'!J2</f>
        <v>0.86547182034117898</v>
      </c>
      <c r="G2" s="4">
        <f>'CV Rotina &lt;2A - procedência'!L2</f>
        <v>0.85769812135607859</v>
      </c>
      <c r="H2" s="4">
        <f>'CV Rotina &lt;2A - procedência'!V2</f>
        <v>0.86547182034117898</v>
      </c>
      <c r="I2" s="4">
        <f>'CV Rotina &lt;2A - procedência'!P2</f>
        <v>0.81364716044050955</v>
      </c>
      <c r="J2" s="4">
        <f>'CV Rotina &lt;2A - procedência'!R2</f>
        <v>0.81882962643057655</v>
      </c>
      <c r="K2" s="4">
        <f>'CV Rotina &lt;2A - procedência'!T2</f>
        <v>0.86806305333621248</v>
      </c>
      <c r="L2" s="4">
        <f>'CV Rotina &lt;2A - procedência'!X2</f>
        <v>0.84215072338587771</v>
      </c>
      <c r="M2" s="2">
        <f t="shared" ref="M2:M33" si="0">COUNTIF(C2:D2,"&gt;=0,9")</f>
        <v>0</v>
      </c>
      <c r="N2" s="2">
        <f t="shared" ref="N2:N33" si="1">COUNTIFS(E2:L2,"&gt;=0,95")</f>
        <v>0</v>
      </c>
      <c r="O2" s="2">
        <f>SUM(M2:N2)</f>
        <v>0</v>
      </c>
      <c r="P2" s="2">
        <f>COUNTIF(E2:H2,"&gt;=0,95")</f>
        <v>0</v>
      </c>
    </row>
    <row r="3" spans="1:16" x14ac:dyDescent="0.25">
      <c r="A3" s="2" t="s">
        <v>3</v>
      </c>
      <c r="B3" s="2" t="s">
        <v>7</v>
      </c>
      <c r="C3" s="4">
        <f>'CV Rotina &lt;2A - procedência'!F3</f>
        <v>0.55227272727272725</v>
      </c>
      <c r="D3" s="4">
        <f>'CV Rotina &lt;2A - procedência'!N3</f>
        <v>1.0022727272727272</v>
      </c>
      <c r="E3" s="4">
        <f>'CV Rotina &lt;2A - procedência'!H3</f>
        <v>0.89999999999999991</v>
      </c>
      <c r="F3" s="4">
        <f>'CV Rotina &lt;2A - procedência'!J3</f>
        <v>0.94090909090909081</v>
      </c>
      <c r="G3" s="4">
        <f>'CV Rotina &lt;2A - procedência'!L3</f>
        <v>1.0295454545454543</v>
      </c>
      <c r="H3" s="4">
        <f>'CV Rotina &lt;2A - procedência'!V3</f>
        <v>1.0022727272727272</v>
      </c>
      <c r="I3" s="4">
        <f>'CV Rotina &lt;2A - procedência'!P3</f>
        <v>0.9613636363636362</v>
      </c>
      <c r="J3" s="4">
        <f>'CV Rotina &lt;2A - procedência'!R3</f>
        <v>0.76363636363636356</v>
      </c>
      <c r="K3" s="4">
        <f>'CV Rotina &lt;2A - procedência'!T3</f>
        <v>1.0159090909090909</v>
      </c>
      <c r="L3" s="4">
        <f>'CV Rotina &lt;2A - procedência'!X3</f>
        <v>0.9613636363636362</v>
      </c>
      <c r="M3" s="2">
        <f t="shared" si="0"/>
        <v>1</v>
      </c>
      <c r="N3" s="2">
        <f t="shared" si="1"/>
        <v>5</v>
      </c>
      <c r="O3" s="2">
        <f t="shared" ref="O3:O66" si="2">SUM(M3:N3)</f>
        <v>6</v>
      </c>
      <c r="P3" s="2">
        <f t="shared" ref="P3:P66" si="3">COUNTIF(E3:H3,"&gt;=0,95")</f>
        <v>2</v>
      </c>
    </row>
    <row r="4" spans="1:16" x14ac:dyDescent="0.25">
      <c r="A4" s="2" t="s">
        <v>4</v>
      </c>
      <c r="B4" s="2" t="s">
        <v>8</v>
      </c>
      <c r="C4" s="4">
        <f>'CV Rotina &lt;2A - procedência'!F4</f>
        <v>0.70909090909090911</v>
      </c>
      <c r="D4" s="4">
        <f>'CV Rotina &lt;2A - procedência'!N4</f>
        <v>1.1727272727272726</v>
      </c>
      <c r="E4" s="4">
        <f>'CV Rotina &lt;2A - procedência'!H4</f>
        <v>1.0727272727272728</v>
      </c>
      <c r="F4" s="4">
        <f>'CV Rotina &lt;2A - procedência'!J4</f>
        <v>1.0545454545454545</v>
      </c>
      <c r="G4" s="4">
        <f>'CV Rotina &lt;2A - procedência'!L4</f>
        <v>1.1636363636363636</v>
      </c>
      <c r="H4" s="4">
        <f>'CV Rotina &lt;2A - procedência'!V4</f>
        <v>1.3090909090909091</v>
      </c>
      <c r="I4" s="4">
        <f>'CV Rotina &lt;2A - procedência'!P4</f>
        <v>1</v>
      </c>
      <c r="J4" s="4">
        <f>'CV Rotina &lt;2A - procedência'!R4</f>
        <v>0.94545454545454544</v>
      </c>
      <c r="K4" s="4">
        <f>'CV Rotina &lt;2A - procedência'!T4</f>
        <v>1.2272727272727273</v>
      </c>
      <c r="L4" s="4">
        <f>'CV Rotina &lt;2A - procedência'!X4</f>
        <v>1.1181818181818182</v>
      </c>
      <c r="M4" s="2">
        <f t="shared" si="0"/>
        <v>1</v>
      </c>
      <c r="N4" s="2">
        <f t="shared" si="1"/>
        <v>7</v>
      </c>
      <c r="O4" s="2">
        <f t="shared" si="2"/>
        <v>8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4">
        <f>'CV Rotina &lt;2A - procedência'!F5</f>
        <v>0.74741584945666584</v>
      </c>
      <c r="D5" s="4">
        <f>'CV Rotina &lt;2A - procedência'!N5</f>
        <v>0.95096739994699186</v>
      </c>
      <c r="E5" s="4">
        <f>'CV Rotina &lt;2A - procedência'!H5</f>
        <v>0.8555526106546516</v>
      </c>
      <c r="F5" s="4">
        <f>'CV Rotina &lt;2A - procedência'!J5</f>
        <v>0.89053803339517634</v>
      </c>
      <c r="G5" s="4">
        <f>'CV Rotina &lt;2A - procedência'!L5</f>
        <v>0.96050887887622594</v>
      </c>
      <c r="H5" s="4">
        <f>'CV Rotina &lt;2A - procedência'!V5</f>
        <v>0.88735754041876502</v>
      </c>
      <c r="I5" s="4">
        <f>'CV Rotina &lt;2A - procedência'!P5</f>
        <v>0.89689901934799909</v>
      </c>
      <c r="J5" s="4">
        <f>'CV Rotina &lt;2A - procedência'!R5</f>
        <v>0.81102570898489279</v>
      </c>
      <c r="K5" s="4">
        <f>'CV Rotina &lt;2A - procedência'!T5</f>
        <v>0.96686986482904858</v>
      </c>
      <c r="L5" s="4">
        <f>'CV Rotina &lt;2A - procedência'!X5</f>
        <v>0.92234296315928976</v>
      </c>
      <c r="M5" s="2">
        <f t="shared" si="0"/>
        <v>1</v>
      </c>
      <c r="N5" s="2">
        <f t="shared" si="1"/>
        <v>2</v>
      </c>
      <c r="O5" s="2">
        <f t="shared" si="2"/>
        <v>3</v>
      </c>
      <c r="P5" s="2">
        <f t="shared" si="3"/>
        <v>1</v>
      </c>
    </row>
    <row r="6" spans="1:16" x14ac:dyDescent="0.25">
      <c r="A6" s="2" t="s">
        <v>5</v>
      </c>
      <c r="B6" s="2" t="s">
        <v>10</v>
      </c>
      <c r="C6" s="4">
        <f>'CV Rotina &lt;2A - procedência'!F6</f>
        <v>0.65925441465009804</v>
      </c>
      <c r="D6" s="4">
        <f>'CV Rotina &lt;2A - procedência'!N6</f>
        <v>0.9417920209287115</v>
      </c>
      <c r="E6" s="4">
        <f>'CV Rotina &lt;2A - procedência'!H6</f>
        <v>0.73773708306082408</v>
      </c>
      <c r="F6" s="4">
        <f>'CV Rotina &lt;2A - procedência'!J6</f>
        <v>0.74558534990189662</v>
      </c>
      <c r="G6" s="4">
        <f>'CV Rotina &lt;2A - procedência'!L6</f>
        <v>0.94964028776978415</v>
      </c>
      <c r="H6" s="4">
        <f>'CV Rotina &lt;2A - procedência'!V6</f>
        <v>0.67495094833224323</v>
      </c>
      <c r="I6" s="4">
        <f>'CV Rotina &lt;2A - procedência'!P6</f>
        <v>0.80052321778940483</v>
      </c>
      <c r="J6" s="4">
        <f>'CV Rotina &lt;2A - procedência'!R6</f>
        <v>0.76913015042511446</v>
      </c>
      <c r="K6" s="4">
        <f>'CV Rotina &lt;2A - procedência'!T6</f>
        <v>0.81621975147155001</v>
      </c>
      <c r="L6" s="4">
        <f>'CV Rotina &lt;2A - procedência'!X6</f>
        <v>0.76128188358404181</v>
      </c>
      <c r="M6" s="2">
        <f t="shared" si="0"/>
        <v>1</v>
      </c>
      <c r="N6" s="2">
        <f t="shared" si="1"/>
        <v>0</v>
      </c>
      <c r="O6" s="2">
        <f t="shared" si="2"/>
        <v>1</v>
      </c>
      <c r="P6" s="2">
        <f t="shared" si="3"/>
        <v>0</v>
      </c>
    </row>
    <row r="7" spans="1:16" x14ac:dyDescent="0.25">
      <c r="A7" s="2" t="s">
        <v>4</v>
      </c>
      <c r="B7" s="2" t="s">
        <v>11</v>
      </c>
      <c r="C7" s="4">
        <f>'CV Rotina &lt;2A - procedência'!F7</f>
        <v>0.39963996399639967</v>
      </c>
      <c r="D7" s="4">
        <f>'CV Rotina &lt;2A - procedência'!N7</f>
        <v>0.8748874887488749</v>
      </c>
      <c r="E7" s="4">
        <f>'CV Rotina &lt;2A - procedência'!H7</f>
        <v>0.79927992799279934</v>
      </c>
      <c r="F7" s="4">
        <f>'CV Rotina &lt;2A - procedência'!J7</f>
        <v>0.79927992799279934</v>
      </c>
      <c r="G7" s="4">
        <f>'CV Rotina &lt;2A - procedência'!L7</f>
        <v>0.86408640864086417</v>
      </c>
      <c r="H7" s="4">
        <f>'CV Rotina &lt;2A - procedência'!V7</f>
        <v>0.83168316831683176</v>
      </c>
      <c r="I7" s="4">
        <f>'CV Rotina &lt;2A - procedência'!P7</f>
        <v>0.79927992799279934</v>
      </c>
      <c r="J7" s="4">
        <f>'CV Rotina &lt;2A - procedência'!R7</f>
        <v>0.71287128712871295</v>
      </c>
      <c r="K7" s="4">
        <f>'CV Rotina &lt;2A - procedência'!T7</f>
        <v>0.98289828982898297</v>
      </c>
      <c r="L7" s="4">
        <f>'CV Rotina &lt;2A - procedência'!X7</f>
        <v>0.89648964896489658</v>
      </c>
      <c r="M7" s="2">
        <f t="shared" si="0"/>
        <v>0</v>
      </c>
      <c r="N7" s="2">
        <f t="shared" si="1"/>
        <v>1</v>
      </c>
      <c r="O7" s="2">
        <f t="shared" si="2"/>
        <v>1</v>
      </c>
      <c r="P7" s="2">
        <f t="shared" si="3"/>
        <v>0</v>
      </c>
    </row>
    <row r="8" spans="1:16" x14ac:dyDescent="0.25">
      <c r="A8" s="2" t="s">
        <v>5</v>
      </c>
      <c r="B8" s="2" t="s">
        <v>12</v>
      </c>
      <c r="C8" s="4">
        <f>'CV Rotina &lt;2A - procedência'!F8</f>
        <v>0.75438186492171067</v>
      </c>
      <c r="D8" s="4">
        <f>'CV Rotina &lt;2A - procedência'!N8</f>
        <v>1.0123860715120356</v>
      </c>
      <c r="E8" s="4">
        <f>'CV Rotina &lt;2A - procedência'!H8</f>
        <v>0.98995092311287691</v>
      </c>
      <c r="F8" s="4">
        <f>'CV Rotina &lt;2A - procedência'!J8</f>
        <v>0.98995092311287691</v>
      </c>
      <c r="G8" s="4">
        <f>'CV Rotina &lt;2A - procedência'!L8</f>
        <v>1.0039728908623511</v>
      </c>
      <c r="H8" s="4">
        <f>'CV Rotina &lt;2A - procedência'!V8</f>
        <v>1.0123860715120356</v>
      </c>
      <c r="I8" s="4">
        <f>'CV Rotina &lt;2A - procedência'!P8</f>
        <v>0.97873334891329755</v>
      </c>
      <c r="J8" s="4">
        <f>'CV Rotina &lt;2A - procedência'!R8</f>
        <v>0.80205655526992292</v>
      </c>
      <c r="K8" s="4">
        <f>'CV Rotina &lt;2A - procedência'!T8</f>
        <v>1.0207992521617202</v>
      </c>
      <c r="L8" s="4">
        <f>'CV Rotina &lt;2A - procedência'!X8</f>
        <v>0.97592895536340274</v>
      </c>
      <c r="M8" s="2">
        <f t="shared" si="0"/>
        <v>1</v>
      </c>
      <c r="N8" s="2">
        <f t="shared" si="1"/>
        <v>7</v>
      </c>
      <c r="O8" s="2">
        <f t="shared" si="2"/>
        <v>8</v>
      </c>
      <c r="P8" s="2">
        <f t="shared" si="3"/>
        <v>4</v>
      </c>
    </row>
    <row r="9" spans="1:16" x14ac:dyDescent="0.25">
      <c r="A9" s="2" t="s">
        <v>5</v>
      </c>
      <c r="B9" s="2" t="s">
        <v>13</v>
      </c>
      <c r="C9" s="4">
        <f>'CV Rotina &lt;2A - procedência'!F9</f>
        <v>0.97454545454545449</v>
      </c>
      <c r="D9" s="4">
        <f>'CV Rotina &lt;2A - procedência'!N9</f>
        <v>1.0618181818181818</v>
      </c>
      <c r="E9" s="4">
        <f>'CV Rotina &lt;2A - procedência'!H9</f>
        <v>0.96</v>
      </c>
      <c r="F9" s="4">
        <f>'CV Rotina &lt;2A - procedência'!J9</f>
        <v>0.97454545454545449</v>
      </c>
      <c r="G9" s="4">
        <f>'CV Rotina &lt;2A - procedência'!L9</f>
        <v>1.0618181818181818</v>
      </c>
      <c r="H9" s="4">
        <f>'CV Rotina &lt;2A - procedência'!V9</f>
        <v>1.0909090909090908</v>
      </c>
      <c r="I9" s="4">
        <f>'CV Rotina &lt;2A - procedência'!P9</f>
        <v>0.98909090909090913</v>
      </c>
      <c r="J9" s="4">
        <f>'CV Rotina &lt;2A - procedência'!R9</f>
        <v>0.69818181818181824</v>
      </c>
      <c r="K9" s="4">
        <f>'CV Rotina &lt;2A - procedência'!T9</f>
        <v>1.0181818181818181</v>
      </c>
      <c r="L9" s="4">
        <f>'CV Rotina &lt;2A - procedência'!X9</f>
        <v>0.94545454545454544</v>
      </c>
      <c r="M9" s="2">
        <f t="shared" si="0"/>
        <v>2</v>
      </c>
      <c r="N9" s="2">
        <f t="shared" si="1"/>
        <v>6</v>
      </c>
      <c r="O9" s="2">
        <f t="shared" si="2"/>
        <v>8</v>
      </c>
      <c r="P9" s="2">
        <f t="shared" si="3"/>
        <v>4</v>
      </c>
    </row>
    <row r="10" spans="1:16" x14ac:dyDescent="0.25">
      <c r="A10" s="2" t="s">
        <v>2</v>
      </c>
      <c r="B10" s="2" t="s">
        <v>14</v>
      </c>
      <c r="C10" s="4">
        <f>'CV Rotina &lt;2A - procedência'!F10</f>
        <v>0.91323169584039154</v>
      </c>
      <c r="D10" s="4">
        <f>'CV Rotina &lt;2A - procedência'!N10</f>
        <v>1.0111048371917937</v>
      </c>
      <c r="E10" s="4">
        <f>'CV Rotina &lt;2A - procedência'!H10</f>
        <v>0.96141539619800487</v>
      </c>
      <c r="F10" s="4">
        <f>'CV Rotina &lt;2A - procedência'!J10</f>
        <v>0.96969696969696972</v>
      </c>
      <c r="G10" s="4">
        <f>'CV Rotina &lt;2A - procedência'!L10</f>
        <v>1.0404667795972145</v>
      </c>
      <c r="H10" s="4">
        <f>'CV Rotina &lt;2A - procedência'!V10</f>
        <v>0.98249576510446079</v>
      </c>
      <c r="I10" s="4">
        <f>'CV Rotina &lt;2A - procedência'!P10</f>
        <v>0.98324863542254848</v>
      </c>
      <c r="J10" s="4">
        <f>'CV Rotina &lt;2A - procedência'!R10</f>
        <v>0.84999058912102388</v>
      </c>
      <c r="K10" s="4">
        <f>'CV Rotina &lt;2A - procedência'!T10</f>
        <v>0.97346132128740825</v>
      </c>
      <c r="L10" s="4">
        <f>'CV Rotina &lt;2A - procedência'!X10</f>
        <v>0.85300207039337472</v>
      </c>
      <c r="M10" s="2">
        <f t="shared" si="0"/>
        <v>2</v>
      </c>
      <c r="N10" s="2">
        <f t="shared" si="1"/>
        <v>6</v>
      </c>
      <c r="O10" s="2">
        <f t="shared" si="2"/>
        <v>8</v>
      </c>
      <c r="P10" s="2">
        <f t="shared" si="3"/>
        <v>4</v>
      </c>
    </row>
    <row r="11" spans="1:16" x14ac:dyDescent="0.25">
      <c r="A11" s="2" t="s">
        <v>5</v>
      </c>
      <c r="B11" s="2" t="s">
        <v>15</v>
      </c>
      <c r="C11" s="4">
        <f>'CV Rotina &lt;2A - procedência'!F11</f>
        <v>8.2758620689655157E-2</v>
      </c>
      <c r="D11" s="4">
        <f>'CV Rotina &lt;2A - procedência'!N11</f>
        <v>1.0081504702194355</v>
      </c>
      <c r="E11" s="4">
        <f>'CV Rotina &lt;2A - procedência'!H11</f>
        <v>1.0081504702194355</v>
      </c>
      <c r="F11" s="4">
        <f>'CV Rotina &lt;2A - procedência'!J11</f>
        <v>1.0081504702194355</v>
      </c>
      <c r="G11" s="4">
        <f>'CV Rotina &lt;2A - procedência'!L11</f>
        <v>1.0081504702194355</v>
      </c>
      <c r="H11" s="4">
        <f>'CV Rotina &lt;2A - procedência'!V11</f>
        <v>0.97053291536050146</v>
      </c>
      <c r="I11" s="4">
        <f>'CV Rotina &lt;2A - procedência'!P11</f>
        <v>0.96300940438871463</v>
      </c>
      <c r="J11" s="4">
        <f>'CV Rotina &lt;2A - procedência'!R11</f>
        <v>0.88777429467084623</v>
      </c>
      <c r="K11" s="4">
        <f>'CV Rotina &lt;2A - procedência'!T11</f>
        <v>0.88777429467084623</v>
      </c>
      <c r="L11" s="4">
        <f>'CV Rotina &lt;2A - procedência'!X11</f>
        <v>0.87272727272727257</v>
      </c>
      <c r="M11" s="2">
        <f t="shared" si="0"/>
        <v>1</v>
      </c>
      <c r="N11" s="2">
        <f t="shared" si="1"/>
        <v>5</v>
      </c>
      <c r="O11" s="2">
        <f t="shared" si="2"/>
        <v>6</v>
      </c>
      <c r="P11" s="2">
        <f t="shared" si="3"/>
        <v>4</v>
      </c>
    </row>
    <row r="12" spans="1:16" x14ac:dyDescent="0.25">
      <c r="A12" s="2" t="s">
        <v>4</v>
      </c>
      <c r="B12" s="2" t="s">
        <v>16</v>
      </c>
      <c r="C12" s="4">
        <f>'CV Rotina &lt;2A - procedência'!F12</f>
        <v>0.48516746411483247</v>
      </c>
      <c r="D12" s="4">
        <f>'CV Rotina &lt;2A - procedência'!N12</f>
        <v>0.91004784688995211</v>
      </c>
      <c r="E12" s="4">
        <f>'CV Rotina &lt;2A - procedência'!H12</f>
        <v>0.83253588516746402</v>
      </c>
      <c r="F12" s="4">
        <f>'CV Rotina &lt;2A - procedência'!J12</f>
        <v>0.83540669856459326</v>
      </c>
      <c r="G12" s="4">
        <f>'CV Rotina &lt;2A - procedência'!L12</f>
        <v>0.9387559808612439</v>
      </c>
      <c r="H12" s="4">
        <f>'CV Rotina &lt;2A - procedência'!V12</f>
        <v>0.95023923444976066</v>
      </c>
      <c r="I12" s="4">
        <f>'CV Rotina &lt;2A - procedência'!P12</f>
        <v>0.88421052631578934</v>
      </c>
      <c r="J12" s="4">
        <f>'CV Rotina &lt;2A - procedência'!R12</f>
        <v>0.88995215311004772</v>
      </c>
      <c r="K12" s="4">
        <f>'CV Rotina &lt;2A - procedência'!T12</f>
        <v>0.9961722488038276</v>
      </c>
      <c r="L12" s="4">
        <f>'CV Rotina &lt;2A - procedência'!X12</f>
        <v>0.90430622009569372</v>
      </c>
      <c r="M12" s="2">
        <f t="shared" si="0"/>
        <v>1</v>
      </c>
      <c r="N12" s="2">
        <f t="shared" si="1"/>
        <v>2</v>
      </c>
      <c r="O12" s="2">
        <f t="shared" si="2"/>
        <v>3</v>
      </c>
      <c r="P12" s="2">
        <f t="shared" si="3"/>
        <v>1</v>
      </c>
    </row>
    <row r="13" spans="1:16" x14ac:dyDescent="0.25">
      <c r="A13" s="2" t="s">
        <v>3</v>
      </c>
      <c r="B13" s="2" t="s">
        <v>17</v>
      </c>
      <c r="C13" s="4">
        <f>'CV Rotina &lt;2A - procedência'!F13</f>
        <v>0.65833692373976738</v>
      </c>
      <c r="D13" s="4">
        <f>'CV Rotina &lt;2A - procedência'!N13</f>
        <v>0.82550624730719513</v>
      </c>
      <c r="E13" s="4">
        <f>'CV Rotina &lt;2A - procedência'!H13</f>
        <v>0.79965532098233516</v>
      </c>
      <c r="F13" s="4">
        <f>'CV Rotina &lt;2A - procedência'!J13</f>
        <v>0.81516587677725116</v>
      </c>
      <c r="G13" s="4">
        <f>'CV Rotina &lt;2A - procedência'!L13</f>
        <v>0.85997414907367509</v>
      </c>
      <c r="H13" s="4">
        <f>'CV Rotina &lt;2A - procedência'!V13</f>
        <v>0.81171908660060321</v>
      </c>
      <c r="I13" s="4">
        <f>'CV Rotina &lt;2A - procedência'!P13</f>
        <v>0.84274019819043511</v>
      </c>
      <c r="J13" s="4">
        <f>'CV Rotina &lt;2A - procedência'!R13</f>
        <v>0.73416630762602331</v>
      </c>
      <c r="K13" s="4">
        <f>'CV Rotina &lt;2A - procedência'!T13</f>
        <v>0.78414476518741927</v>
      </c>
      <c r="L13" s="4">
        <f>'CV Rotina &lt;2A - procedência'!X13</f>
        <v>0.71176217147781129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4">
        <f>'CV Rotina &lt;2A - procedência'!F14</f>
        <v>0.7820372398685651</v>
      </c>
      <c r="D14" s="4">
        <f>'CV Rotina &lt;2A - procedência'!N14</f>
        <v>1.261774370208105</v>
      </c>
      <c r="E14" s="4">
        <f>'CV Rotina &lt;2A - procedência'!H14</f>
        <v>1.1566265060240963</v>
      </c>
      <c r="F14" s="4">
        <f>'CV Rotina &lt;2A - procedência'!J14</f>
        <v>1.2223439211391016</v>
      </c>
      <c r="G14" s="4">
        <f>'CV Rotina &lt;2A - procedência'!L14</f>
        <v>1.2289156626506021</v>
      </c>
      <c r="H14" s="4">
        <f>'CV Rotina &lt;2A - procedência'!V14</f>
        <v>1.1631982475355969</v>
      </c>
      <c r="I14" s="4">
        <f>'CV Rotina &lt;2A - procedência'!P14</f>
        <v>1.1369112814895945</v>
      </c>
      <c r="J14" s="4">
        <f>'CV Rotina &lt;2A - procedência'!R14</f>
        <v>1.0383351588170864</v>
      </c>
      <c r="K14" s="4">
        <f>'CV Rotina &lt;2A - procedência'!T14</f>
        <v>1.1106243154435924</v>
      </c>
      <c r="L14" s="4">
        <f>'CV Rotina &lt;2A - procedência'!X14</f>
        <v>0.99233296823658257</v>
      </c>
      <c r="M14" s="2">
        <f t="shared" si="0"/>
        <v>1</v>
      </c>
      <c r="N14" s="2">
        <f t="shared" si="1"/>
        <v>8</v>
      </c>
      <c r="O14" s="2">
        <f t="shared" si="2"/>
        <v>9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4">
        <f>'CV Rotina &lt;2A - procedência'!F15</f>
        <v>1.030859049207673</v>
      </c>
      <c r="D15" s="4">
        <f>'CV Rotina &lt;2A - procedência'!N15</f>
        <v>1.1309424520433695</v>
      </c>
      <c r="E15" s="4">
        <f>'CV Rotina &lt;2A - procedência'!H15</f>
        <v>1.0909090909090908</v>
      </c>
      <c r="F15" s="4">
        <f>'CV Rotina &lt;2A - procedência'!J15</f>
        <v>1.0909090909090908</v>
      </c>
      <c r="G15" s="4">
        <f>'CV Rotina &lt;2A - procedência'!L15</f>
        <v>1.1809841534612175</v>
      </c>
      <c r="H15" s="4">
        <f>'CV Rotina &lt;2A - procedência'!V15</f>
        <v>1.1609674728940784</v>
      </c>
      <c r="I15" s="4">
        <f>'CV Rotina &lt;2A - procedência'!P15</f>
        <v>1.2910758965804836</v>
      </c>
      <c r="J15" s="4">
        <f>'CV Rotina &lt;2A - procedência'!R15</f>
        <v>0.92076730608840696</v>
      </c>
      <c r="K15" s="4">
        <f>'CV Rotina &lt;2A - procedência'!T15</f>
        <v>1.1509591326105086</v>
      </c>
      <c r="L15" s="4">
        <f>'CV Rotina &lt;2A - procedência'!X15</f>
        <v>0.93077564637197663</v>
      </c>
      <c r="M15" s="2">
        <f t="shared" si="0"/>
        <v>2</v>
      </c>
      <c r="N15" s="2">
        <f t="shared" si="1"/>
        <v>6</v>
      </c>
      <c r="O15" s="2">
        <f t="shared" si="2"/>
        <v>8</v>
      </c>
      <c r="P15" s="2">
        <f t="shared" si="3"/>
        <v>4</v>
      </c>
    </row>
    <row r="16" spans="1:16" x14ac:dyDescent="0.25">
      <c r="A16" s="2" t="s">
        <v>2</v>
      </c>
      <c r="B16" s="2" t="s">
        <v>20</v>
      </c>
      <c r="C16" s="4">
        <f>'CV Rotina &lt;2A - procedência'!F16</f>
        <v>0.67174205105239582</v>
      </c>
      <c r="D16" s="4">
        <f>'CV Rotina &lt;2A - procedência'!N16</f>
        <v>1.0317957904164801</v>
      </c>
      <c r="E16" s="4">
        <f>'CV Rotina &lt;2A - procedência'!H16</f>
        <v>1.0103000447828034</v>
      </c>
      <c r="F16" s="4">
        <f>'CV Rotina &lt;2A - procedência'!J16</f>
        <v>1.0049261083743841</v>
      </c>
      <c r="G16" s="4">
        <f>'CV Rotina &lt;2A - procedência'!L16</f>
        <v>1.0694133452754142</v>
      </c>
      <c r="H16" s="4">
        <f>'CV Rotina &lt;2A - procedência'!V16</f>
        <v>1.1553963278101209</v>
      </c>
      <c r="I16" s="4">
        <f>'CV Rotina &lt;2A - procedência'!P16</f>
        <v>1.0049261083743841</v>
      </c>
      <c r="J16" s="4">
        <f>'CV Rotina &lt;2A - procedência'!R16</f>
        <v>0.97268248992386919</v>
      </c>
      <c r="K16" s="4">
        <f>'CV Rotina &lt;2A - procedência'!T16</f>
        <v>1.0801612180922526</v>
      </c>
      <c r="L16" s="4">
        <f>'CV Rotina &lt;2A - procedência'!X16</f>
        <v>1.0586654724585758</v>
      </c>
      <c r="M16" s="2">
        <f t="shared" si="0"/>
        <v>1</v>
      </c>
      <c r="N16" s="2">
        <f t="shared" si="1"/>
        <v>8</v>
      </c>
      <c r="O16" s="2">
        <f t="shared" si="2"/>
        <v>9</v>
      </c>
      <c r="P16" s="2">
        <f t="shared" si="3"/>
        <v>4</v>
      </c>
    </row>
    <row r="17" spans="1:16" x14ac:dyDescent="0.25">
      <c r="A17" s="2" t="s">
        <v>5</v>
      </c>
      <c r="B17" s="2" t="s">
        <v>21</v>
      </c>
      <c r="C17" s="4">
        <f>'CV Rotina &lt;2A - procedência'!F17</f>
        <v>1.8203208556149733</v>
      </c>
      <c r="D17" s="4">
        <f>'CV Rotina &lt;2A - procedência'!N17</f>
        <v>0.91294117647058826</v>
      </c>
      <c r="E17" s="4">
        <f>'CV Rotina &lt;2A - procedência'!H17</f>
        <v>0.90994652406417109</v>
      </c>
      <c r="F17" s="4">
        <f>'CV Rotina &lt;2A - procedência'!J17</f>
        <v>0.91294117647058826</v>
      </c>
      <c r="G17" s="4">
        <f>'CV Rotina &lt;2A - procedência'!L17</f>
        <v>0.94673796791443854</v>
      </c>
      <c r="H17" s="4">
        <f>'CV Rotina &lt;2A - procedência'!V17</f>
        <v>0.87657754010695188</v>
      </c>
      <c r="I17" s="4">
        <f>'CV Rotina &lt;2A - procedência'!P17</f>
        <v>0.93048128342245995</v>
      </c>
      <c r="J17" s="4">
        <f>'CV Rotina &lt;2A - procedência'!R17</f>
        <v>0.72983957219251339</v>
      </c>
      <c r="K17" s="4">
        <f>'CV Rotina &lt;2A - procedência'!T17</f>
        <v>0.90481283422459891</v>
      </c>
      <c r="L17" s="4">
        <f>'CV Rotina &lt;2A - procedência'!X17</f>
        <v>0.75679144385026742</v>
      </c>
      <c r="M17" s="2">
        <f t="shared" si="0"/>
        <v>2</v>
      </c>
      <c r="N17" s="2">
        <f t="shared" si="1"/>
        <v>0</v>
      </c>
      <c r="O17" s="2">
        <f t="shared" si="2"/>
        <v>2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4">
        <f>'CV Rotina &lt;2A - procedência'!F18</f>
        <v>0.55177415177415179</v>
      </c>
      <c r="D18" s="4">
        <f>'CV Rotina &lt;2A - procedência'!N18</f>
        <v>0.8418544418544418</v>
      </c>
      <c r="E18" s="4">
        <f>'CV Rotina &lt;2A - procedência'!H18</f>
        <v>0.80580160580160576</v>
      </c>
      <c r="F18" s="4">
        <f>'CV Rotina &lt;2A - procedência'!J18</f>
        <v>0.81408961408961411</v>
      </c>
      <c r="G18" s="4">
        <f>'CV Rotina &lt;2A - procedência'!L18</f>
        <v>0.87210567210567214</v>
      </c>
      <c r="H18" s="4">
        <f>'CV Rotina &lt;2A - procedência'!V18</f>
        <v>0.78052318052318048</v>
      </c>
      <c r="I18" s="4">
        <f>'CV Rotina &lt;2A - procedência'!P18</f>
        <v>0.83957523957523961</v>
      </c>
      <c r="J18" s="4">
        <f>'CV Rotina &lt;2A - procedência'!R18</f>
        <v>0.70986790986790982</v>
      </c>
      <c r="K18" s="4">
        <f>'CV Rotina &lt;2A - procedência'!T18</f>
        <v>0.84434084434084433</v>
      </c>
      <c r="L18" s="4">
        <f>'CV Rotina &lt;2A - procedência'!X18</f>
        <v>0.71359751359751356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procedência'!F19</f>
        <v>0.80679026133571596</v>
      </c>
      <c r="D19" s="4">
        <f>'CV Rotina &lt;2A - procedência'!N19</f>
        <v>1.1069912888094706</v>
      </c>
      <c r="E19" s="4">
        <f>'CV Rotina &lt;2A - procedência'!H19</f>
        <v>1.1525575161938799</v>
      </c>
      <c r="F19" s="4">
        <f>'CV Rotina &lt;2A - procedência'!J19</f>
        <v>1.1418360509269601</v>
      </c>
      <c r="G19" s="4">
        <f>'CV Rotina &lt;2A - procedência'!L19</f>
        <v>1.1230734867098504</v>
      </c>
      <c r="H19" s="4">
        <f>'CV Rotina &lt;2A - procedência'!V19</f>
        <v>1.1954433772615591</v>
      </c>
      <c r="I19" s="4">
        <f>'CV Rotina &lt;2A - procedência'!P19</f>
        <v>1.082867991958901</v>
      </c>
      <c r="J19" s="4">
        <f>'CV Rotina &lt;2A - procedência'!R19</f>
        <v>1.1016305561760107</v>
      </c>
      <c r="K19" s="4">
        <f>'CV Rotina &lt;2A - procedência'!T19</f>
        <v>1.1605986151440697</v>
      </c>
      <c r="L19" s="4">
        <f>'CV Rotina &lt;2A - procedência'!X19</f>
        <v>1.1123520214429305</v>
      </c>
      <c r="M19" s="2">
        <f t="shared" si="0"/>
        <v>1</v>
      </c>
      <c r="N19" s="2">
        <f t="shared" si="1"/>
        <v>8</v>
      </c>
      <c r="O19" s="2">
        <f t="shared" si="2"/>
        <v>9</v>
      </c>
      <c r="P19" s="2">
        <f t="shared" si="3"/>
        <v>4</v>
      </c>
    </row>
    <row r="20" spans="1:16" x14ac:dyDescent="0.25">
      <c r="A20" s="2" t="s">
        <v>4</v>
      </c>
      <c r="B20" s="2" t="s">
        <v>24</v>
      </c>
      <c r="C20" s="4">
        <f>'CV Rotina &lt;2A - procedência'!F20</f>
        <v>2.065483811962685</v>
      </c>
      <c r="D20" s="4">
        <f>'CV Rotina &lt;2A - procedência'!N20</f>
        <v>0.8765319187854399</v>
      </c>
      <c r="E20" s="4">
        <f>'CV Rotina &lt;2A - procedência'!H20</f>
        <v>0.80702396195353943</v>
      </c>
      <c r="F20" s="4">
        <f>'CV Rotina &lt;2A - procedência'!J20</f>
        <v>0.81214560087799526</v>
      </c>
      <c r="G20" s="4">
        <f>'CV Rotina &lt;2A - procedência'!L20</f>
        <v>0.89262849826230106</v>
      </c>
      <c r="H20" s="4">
        <f>'CV Rotina &lt;2A - procedência'!V20</f>
        <v>0.79824400951161512</v>
      </c>
      <c r="I20" s="4">
        <f>'CV Rotina &lt;2A - procedência'!P20</f>
        <v>0.82897384305835009</v>
      </c>
      <c r="J20" s="4">
        <f>'CV Rotina &lt;2A - procedência'!R20</f>
        <v>0.73239436619718312</v>
      </c>
      <c r="K20" s="4">
        <f>'CV Rotina &lt;2A - procedência'!T20</f>
        <v>0.82312054143040059</v>
      </c>
      <c r="L20" s="4">
        <f>'CV Rotina &lt;2A - procedência'!X20</f>
        <v>0.68483629047009331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procedência'!F21</f>
        <v>9.2307692307692313E-2</v>
      </c>
      <c r="D21" s="4">
        <f>'CV Rotina &lt;2A - procedência'!N21</f>
        <v>0.965034965034965</v>
      </c>
      <c r="E21" s="4">
        <f>'CV Rotina &lt;2A - procedência'!H21</f>
        <v>1.0069930069930071</v>
      </c>
      <c r="F21" s="4">
        <f>'CV Rotina &lt;2A - procedência'!J21</f>
        <v>1.0237762237762238</v>
      </c>
      <c r="G21" s="4">
        <f>'CV Rotina &lt;2A - procedência'!L21</f>
        <v>1.020979020979021</v>
      </c>
      <c r="H21" s="4">
        <f>'CV Rotina &lt;2A - procedência'!V21</f>
        <v>1.0713286713286714</v>
      </c>
      <c r="I21" s="4">
        <f>'CV Rotina &lt;2A - procedência'!P21</f>
        <v>1.0545454545454545</v>
      </c>
      <c r="J21" s="4">
        <f>'CV Rotina &lt;2A - procedência'!R21</f>
        <v>0.92027972027972027</v>
      </c>
      <c r="K21" s="4">
        <f>'CV Rotina &lt;2A - procedência'!T21</f>
        <v>1.0741258741258741</v>
      </c>
      <c r="L21" s="4">
        <f>'CV Rotina &lt;2A - procedência'!X21</f>
        <v>1.0769230769230769</v>
      </c>
      <c r="M21" s="2">
        <f t="shared" si="0"/>
        <v>1</v>
      </c>
      <c r="N21" s="2">
        <f t="shared" si="1"/>
        <v>7</v>
      </c>
      <c r="O21" s="2">
        <f t="shared" si="2"/>
        <v>8</v>
      </c>
      <c r="P21" s="2">
        <f t="shared" si="3"/>
        <v>4</v>
      </c>
    </row>
    <row r="22" spans="1:16" x14ac:dyDescent="0.25">
      <c r="A22" s="2" t="s">
        <v>2</v>
      </c>
      <c r="B22" s="2" t="s">
        <v>26</v>
      </c>
      <c r="C22" s="4">
        <f>'CV Rotina &lt;2A - procedência'!F22</f>
        <v>0</v>
      </c>
      <c r="D22" s="4">
        <f>'CV Rotina &lt;2A - procedência'!N22</f>
        <v>0.8457609805924412</v>
      </c>
      <c r="E22" s="4">
        <f>'CV Rotina &lt;2A - procedência'!H22</f>
        <v>0.71705822267620012</v>
      </c>
      <c r="F22" s="4">
        <f>'CV Rotina &lt;2A - procedência'!J22</f>
        <v>0.72318692543411633</v>
      </c>
      <c r="G22" s="4">
        <f>'CV Rotina &lt;2A - procedência'!L22</f>
        <v>0.82737487231869244</v>
      </c>
      <c r="H22" s="4">
        <f>'CV Rotina &lt;2A - procedência'!V22</f>
        <v>0.83350357507660866</v>
      </c>
      <c r="I22" s="4">
        <f>'CV Rotina &lt;2A - procedência'!P22</f>
        <v>0.75995914198161385</v>
      </c>
      <c r="J22" s="4">
        <f>'CV Rotina &lt;2A - procedência'!R22</f>
        <v>0.75995914198161385</v>
      </c>
      <c r="K22" s="4">
        <f>'CV Rotina &lt;2A - procedência'!T22</f>
        <v>0.85801838610827363</v>
      </c>
      <c r="L22" s="4">
        <f>'CV Rotina &lt;2A - procedência'!X22</f>
        <v>0.82124616956077623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4">
        <f>'CV Rotina &lt;2A - procedência'!F23</f>
        <v>0.86902927580893674</v>
      </c>
      <c r="D23" s="4">
        <f>'CV Rotina &lt;2A - procedência'!N23</f>
        <v>1.0539291217257318</v>
      </c>
      <c r="E23" s="4">
        <f>'CV Rotina &lt;2A - procedência'!H23</f>
        <v>1.1093990755007703</v>
      </c>
      <c r="F23" s="4">
        <f>'CV Rotina &lt;2A - procedência'!J23</f>
        <v>1.0909090909090908</v>
      </c>
      <c r="G23" s="4">
        <f>'CV Rotina &lt;2A - procedência'!L23</f>
        <v>1.0539291217257318</v>
      </c>
      <c r="H23" s="4">
        <f>'CV Rotina &lt;2A - procedência'!V23</f>
        <v>1.1463790446841293</v>
      </c>
      <c r="I23" s="4">
        <f>'CV Rotina &lt;2A - procedência'!P23</f>
        <v>0.99845916795069334</v>
      </c>
      <c r="J23" s="4">
        <f>'CV Rotina &lt;2A - procedência'!R23</f>
        <v>0.83204930662557774</v>
      </c>
      <c r="K23" s="4">
        <f>'CV Rotina &lt;2A - procedência'!T23</f>
        <v>1.0724191063174113</v>
      </c>
      <c r="L23" s="4">
        <f>'CV Rotina &lt;2A - procedência'!X23</f>
        <v>1.0539291217257318</v>
      </c>
      <c r="M23" s="2">
        <f t="shared" si="0"/>
        <v>1</v>
      </c>
      <c r="N23" s="2">
        <f t="shared" si="1"/>
        <v>7</v>
      </c>
      <c r="O23" s="2">
        <f t="shared" si="2"/>
        <v>8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4">
        <f>'CV Rotina &lt;2A - procedência'!F24</f>
        <v>0.17484096039400782</v>
      </c>
      <c r="D24" s="4">
        <f>'CV Rotina &lt;2A - procedência'!N24</f>
        <v>0.93823106915657706</v>
      </c>
      <c r="E24" s="4">
        <f>'CV Rotina &lt;2A - procedência'!H24</f>
        <v>0.96285655653601487</v>
      </c>
      <c r="F24" s="4">
        <f>'CV Rotina &lt;2A - procedência'!J24</f>
        <v>0.96531910527395859</v>
      </c>
      <c r="G24" s="4">
        <f>'CV Rotina &lt;2A - procedência'!L24</f>
        <v>0.94808126410835214</v>
      </c>
      <c r="H24" s="4">
        <f>'CV Rotina &lt;2A - procedência'!V24</f>
        <v>0.95793145906012722</v>
      </c>
      <c r="I24" s="4">
        <f>'CV Rotina &lt;2A - procedência'!P24</f>
        <v>0.93823106915657706</v>
      </c>
      <c r="J24" s="4">
        <f>'CV Rotina &lt;2A - procedência'!R24</f>
        <v>0.93576852041863334</v>
      </c>
      <c r="K24" s="4">
        <f>'CV Rotina &lt;2A - procedência'!T24</f>
        <v>0.91360558177713935</v>
      </c>
      <c r="L24" s="4">
        <f>'CV Rotina &lt;2A - procedência'!X24</f>
        <v>0.87174225323209531</v>
      </c>
      <c r="M24" s="2">
        <f t="shared" si="0"/>
        <v>1</v>
      </c>
      <c r="N24" s="2">
        <f t="shared" si="1"/>
        <v>3</v>
      </c>
      <c r="O24" s="2">
        <f t="shared" si="2"/>
        <v>4</v>
      </c>
      <c r="P24" s="2">
        <f t="shared" si="3"/>
        <v>3</v>
      </c>
    </row>
    <row r="25" spans="1:16" x14ac:dyDescent="0.25">
      <c r="A25" s="2" t="s">
        <v>5</v>
      </c>
      <c r="B25" s="2" t="s">
        <v>29</v>
      </c>
      <c r="C25" s="4">
        <f>'CV Rotina &lt;2A - procedência'!F25</f>
        <v>0.81183932346723031</v>
      </c>
      <c r="D25" s="4">
        <f>'CV Rotina &lt;2A - procedência'!N25</f>
        <v>1.1797040169133191</v>
      </c>
      <c r="E25" s="4">
        <f>'CV Rotina &lt;2A - procedência'!H25</f>
        <v>1.1162790697674416</v>
      </c>
      <c r="F25" s="4">
        <f>'CV Rotina &lt;2A - procedência'!J25</f>
        <v>1.1035940803382662</v>
      </c>
      <c r="G25" s="4">
        <f>'CV Rotina &lt;2A - procedência'!L25</f>
        <v>1.2177589852008455</v>
      </c>
      <c r="H25" s="4">
        <f>'CV Rotina &lt;2A - procedência'!V25</f>
        <v>0.90063424947145865</v>
      </c>
      <c r="I25" s="4">
        <f>'CV Rotina &lt;2A - procedência'!P25</f>
        <v>1.2558139534883719</v>
      </c>
      <c r="J25" s="4">
        <f>'CV Rotina &lt;2A - procedência'!R25</f>
        <v>0.82452431289640582</v>
      </c>
      <c r="K25" s="4">
        <f>'CV Rotina &lt;2A - procedência'!T25</f>
        <v>0.93868921775898506</v>
      </c>
      <c r="L25" s="4">
        <f>'CV Rotina &lt;2A - procedência'!X25</f>
        <v>0.88794926004228314</v>
      </c>
      <c r="M25" s="2">
        <f t="shared" si="0"/>
        <v>1</v>
      </c>
      <c r="N25" s="2">
        <f t="shared" si="1"/>
        <v>4</v>
      </c>
      <c r="O25" s="2">
        <f t="shared" si="2"/>
        <v>5</v>
      </c>
      <c r="P25" s="2">
        <f t="shared" si="3"/>
        <v>3</v>
      </c>
    </row>
    <row r="26" spans="1:16" x14ac:dyDescent="0.25">
      <c r="A26" s="2" t="s">
        <v>3</v>
      </c>
      <c r="B26" s="2" t="s">
        <v>30</v>
      </c>
      <c r="C26" s="4">
        <f>'CV Rotina &lt;2A - procedência'!F26</f>
        <v>0.50122850122850127</v>
      </c>
      <c r="D26" s="4">
        <f>'CV Rotina &lt;2A - procedência'!N26</f>
        <v>0.99824499824499824</v>
      </c>
      <c r="E26" s="4">
        <f>'CV Rotina &lt;2A - procedência'!H26</f>
        <v>0.99403299403299406</v>
      </c>
      <c r="F26" s="4">
        <f>'CV Rotina &lt;2A - procedência'!J26</f>
        <v>0.99824499824499824</v>
      </c>
      <c r="G26" s="4">
        <f>'CV Rotina &lt;2A - procedência'!L26</f>
        <v>1.0235170235170234</v>
      </c>
      <c r="H26" s="4">
        <f>'CV Rotina &lt;2A - procedência'!V26</f>
        <v>0.96876096876096884</v>
      </c>
      <c r="I26" s="4">
        <f>'CV Rotina &lt;2A - procedência'!P26</f>
        <v>0.98139698139698139</v>
      </c>
      <c r="J26" s="4">
        <f>'CV Rotina &lt;2A - procedência'!R26</f>
        <v>0.87188487188487196</v>
      </c>
      <c r="K26" s="4">
        <f>'CV Rotina &lt;2A - procedência'!T26</f>
        <v>0.80028080028080029</v>
      </c>
      <c r="L26" s="4">
        <f>'CV Rotina &lt;2A - procedência'!X26</f>
        <v>0.83818883818883827</v>
      </c>
      <c r="M26" s="2">
        <f t="shared" si="0"/>
        <v>1</v>
      </c>
      <c r="N26" s="2">
        <f t="shared" si="1"/>
        <v>5</v>
      </c>
      <c r="O26" s="2">
        <f t="shared" si="2"/>
        <v>6</v>
      </c>
      <c r="P26" s="2">
        <f t="shared" si="3"/>
        <v>4</v>
      </c>
    </row>
    <row r="27" spans="1:16" x14ac:dyDescent="0.25">
      <c r="A27" s="2" t="s">
        <v>2</v>
      </c>
      <c r="B27" s="2" t="s">
        <v>31</v>
      </c>
      <c r="C27" s="4">
        <f>'CV Rotina &lt;2A - procedência'!F27</f>
        <v>0.47500838644750087</v>
      </c>
      <c r="D27" s="4">
        <f>'CV Rotina &lt;2A - procedência'!N27</f>
        <v>0.85340489768534056</v>
      </c>
      <c r="E27" s="4">
        <f>'CV Rotina &lt;2A - procedência'!H27</f>
        <v>0.79704797047970488</v>
      </c>
      <c r="F27" s="4">
        <f>'CV Rotina &lt;2A - procedência'!J27</f>
        <v>0.80912445488091245</v>
      </c>
      <c r="G27" s="4">
        <f>'CV Rotina &lt;2A - procedência'!L27</f>
        <v>0.8775578664877558</v>
      </c>
      <c r="H27" s="4">
        <f>'CV Rotina &lt;2A - procedência'!V27</f>
        <v>0.95001677289500175</v>
      </c>
      <c r="I27" s="4">
        <f>'CV Rotina &lt;2A - procedência'!P27</f>
        <v>0.86145588728614564</v>
      </c>
      <c r="J27" s="4">
        <f>'CV Rotina &lt;2A - procedência'!R27</f>
        <v>0.6923851056692385</v>
      </c>
      <c r="K27" s="4">
        <f>'CV Rotina &lt;2A - procedência'!T27</f>
        <v>0.85743039248574304</v>
      </c>
      <c r="L27" s="4">
        <f>'CV Rotina &lt;2A - procedência'!X27</f>
        <v>0.84937940288493796</v>
      </c>
      <c r="M27" s="2">
        <f t="shared" si="0"/>
        <v>0</v>
      </c>
      <c r="N27" s="2">
        <f t="shared" si="1"/>
        <v>1</v>
      </c>
      <c r="O27" s="2">
        <f t="shared" si="2"/>
        <v>1</v>
      </c>
      <c r="P27" s="2">
        <f t="shared" si="3"/>
        <v>1</v>
      </c>
    </row>
    <row r="28" spans="1:16" x14ac:dyDescent="0.25">
      <c r="A28" s="2" t="s">
        <v>4</v>
      </c>
      <c r="B28" s="2" t="s">
        <v>32</v>
      </c>
      <c r="C28" s="4">
        <f>'CV Rotina &lt;2A - procedência'!F28</f>
        <v>0.38352272727272729</v>
      </c>
      <c r="D28" s="4">
        <f>'CV Rotina &lt;2A - procedência'!N28</f>
        <v>1.0142045454545454</v>
      </c>
      <c r="E28" s="4">
        <f>'CV Rotina &lt;2A - procedência'!H28</f>
        <v>1.0482954545454546</v>
      </c>
      <c r="F28" s="4">
        <f>'CV Rotina &lt;2A - procedência'!J28</f>
        <v>1.03125</v>
      </c>
      <c r="G28" s="4">
        <f>'CV Rotina &lt;2A - procedência'!L28</f>
        <v>0.98863636363636365</v>
      </c>
      <c r="H28" s="4">
        <f>'CV Rotina &lt;2A - procedência'!V28</f>
        <v>1.1590909090909092</v>
      </c>
      <c r="I28" s="4">
        <f>'CV Rotina &lt;2A - procedência'!P28</f>
        <v>1.0227272727272727</v>
      </c>
      <c r="J28" s="4">
        <f>'CV Rotina &lt;2A - procedência'!R28</f>
        <v>0.90340909090909094</v>
      </c>
      <c r="K28" s="4">
        <f>'CV Rotina &lt;2A - procedência'!T28</f>
        <v>1.2443181818181819</v>
      </c>
      <c r="L28" s="4">
        <f>'CV Rotina &lt;2A - procedência'!X28</f>
        <v>1.1590909090909092</v>
      </c>
      <c r="M28" s="2">
        <f t="shared" si="0"/>
        <v>1</v>
      </c>
      <c r="N28" s="2">
        <f t="shared" si="1"/>
        <v>7</v>
      </c>
      <c r="O28" s="2">
        <f t="shared" si="2"/>
        <v>8</v>
      </c>
      <c r="P28" s="2">
        <f t="shared" si="3"/>
        <v>4</v>
      </c>
    </row>
    <row r="29" spans="1:16" x14ac:dyDescent="0.25">
      <c r="A29" s="2" t="s">
        <v>5</v>
      </c>
      <c r="B29" s="2" t="s">
        <v>33</v>
      </c>
      <c r="C29" s="4">
        <f>'CV Rotina &lt;2A - procedência'!F29</f>
        <v>0.5975842339478703</v>
      </c>
      <c r="D29" s="4">
        <f>'CV Rotina &lt;2A - procedência'!N29</f>
        <v>0.92053401144310232</v>
      </c>
      <c r="E29" s="4">
        <f>'CV Rotina &lt;2A - procedência'!H29</f>
        <v>0.85950413223140498</v>
      </c>
      <c r="F29" s="4">
        <f>'CV Rotina &lt;2A - procedência'!J29</f>
        <v>0.87730451366814999</v>
      </c>
      <c r="G29" s="4">
        <f>'CV Rotina &lt;2A - procedência'!L29</f>
        <v>0.93833439287984743</v>
      </c>
      <c r="H29" s="4">
        <f>'CV Rotina &lt;2A - procedência'!V29</f>
        <v>0.83407501589319766</v>
      </c>
      <c r="I29" s="4">
        <f>'CV Rotina &lt;2A - procedência'!P29</f>
        <v>0.91290527654164022</v>
      </c>
      <c r="J29" s="4">
        <f>'CV Rotina &lt;2A - procedência'!R29</f>
        <v>0.79593134138588684</v>
      </c>
      <c r="K29" s="4">
        <f>'CV Rotina &lt;2A - procedência'!T29</f>
        <v>0.75778766687857602</v>
      </c>
      <c r="L29" s="4">
        <f>'CV Rotina &lt;2A - procedência'!X29</f>
        <v>0.73235855054036869</v>
      </c>
      <c r="M29" s="2">
        <f t="shared" si="0"/>
        <v>1</v>
      </c>
      <c r="N29" s="2">
        <f t="shared" si="1"/>
        <v>0</v>
      </c>
      <c r="O29" s="2">
        <f t="shared" si="2"/>
        <v>1</v>
      </c>
      <c r="P29" s="2">
        <f t="shared" si="3"/>
        <v>0</v>
      </c>
    </row>
    <row r="30" spans="1:16" x14ac:dyDescent="0.25">
      <c r="A30" s="2" t="s">
        <v>2</v>
      </c>
      <c r="B30" s="2" t="s">
        <v>34</v>
      </c>
      <c r="C30" s="4">
        <f>'CV Rotina &lt;2A - procedência'!F30</f>
        <v>0.82357642357642358</v>
      </c>
      <c r="D30" s="4">
        <f>'CV Rotina &lt;2A - procedência'!N30</f>
        <v>0.85774225774225776</v>
      </c>
      <c r="E30" s="4">
        <f>'CV Rotina &lt;2A - procedência'!H30</f>
        <v>0.79780219780219785</v>
      </c>
      <c r="F30" s="4">
        <f>'CV Rotina &lt;2A - procedência'!J30</f>
        <v>0.80439560439560442</v>
      </c>
      <c r="G30" s="4">
        <f>'CV Rotina &lt;2A - procedência'!L30</f>
        <v>0.89250749250749251</v>
      </c>
      <c r="H30" s="4">
        <f>'CV Rotina &lt;2A - procedência'!V30</f>
        <v>0.83016983016983026</v>
      </c>
      <c r="I30" s="4">
        <f>'CV Rotina &lt;2A - procedência'!P30</f>
        <v>0.81098901098901099</v>
      </c>
      <c r="J30" s="4">
        <f>'CV Rotina &lt;2A - procedência'!R30</f>
        <v>0.61738261738261746</v>
      </c>
      <c r="K30" s="4">
        <f>'CV Rotina &lt;2A - procedência'!T30</f>
        <v>0.85474525474525476</v>
      </c>
      <c r="L30" s="4">
        <f>'CV Rotina &lt;2A - procedência'!X30</f>
        <v>0.75224775224775231</v>
      </c>
      <c r="M30" s="2">
        <f t="shared" si="0"/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procedência'!F31</f>
        <v>1.0227272727272727</v>
      </c>
      <c r="D31" s="4">
        <f>'CV Rotina &lt;2A - procedência'!N31</f>
        <v>1.0879446640316204</v>
      </c>
      <c r="E31" s="4">
        <f>'CV Rotina &lt;2A - procedência'!H31</f>
        <v>1.0909090909090908</v>
      </c>
      <c r="F31" s="4">
        <f>'CV Rotina &lt;2A - procedência'!J31</f>
        <v>1.0938735177865611</v>
      </c>
      <c r="G31" s="4">
        <f>'CV Rotina &lt;2A - procedência'!L31</f>
        <v>1.099802371541502</v>
      </c>
      <c r="H31" s="4">
        <f>'CV Rotina &lt;2A - procedência'!V31</f>
        <v>1.0671936758893279</v>
      </c>
      <c r="I31" s="4">
        <f>'CV Rotina &lt;2A - procedência'!P31</f>
        <v>1.0671936758893279</v>
      </c>
      <c r="J31" s="4">
        <f>'CV Rotina &lt;2A - procedência'!R31</f>
        <v>1.0079051383399209</v>
      </c>
      <c r="K31" s="4">
        <f>'CV Rotina &lt;2A - procedência'!T31</f>
        <v>1.0909090909090908</v>
      </c>
      <c r="L31" s="4">
        <f>'CV Rotina &lt;2A - procedência'!X31</f>
        <v>1.0553359683794465</v>
      </c>
      <c r="M31" s="2">
        <f t="shared" si="0"/>
        <v>2</v>
      </c>
      <c r="N31" s="2">
        <f t="shared" si="1"/>
        <v>8</v>
      </c>
      <c r="O31" s="2">
        <f t="shared" si="2"/>
        <v>10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procedência'!F32</f>
        <v>0.67532467532467533</v>
      </c>
      <c r="D32" s="4">
        <f>'CV Rotina &lt;2A - procedência'!N32</f>
        <v>0.92764378478664189</v>
      </c>
      <c r="E32" s="4">
        <f>'CV Rotina &lt;2A - procedência'!H32</f>
        <v>0.81632653061224492</v>
      </c>
      <c r="F32" s="4">
        <f>'CV Rotina &lt;2A - procedência'!J32</f>
        <v>0.81632653061224492</v>
      </c>
      <c r="G32" s="4">
        <f>'CV Rotina &lt;2A - procedência'!L32</f>
        <v>0.92764378478664189</v>
      </c>
      <c r="H32" s="4">
        <f>'CV Rotina &lt;2A - procedência'!V32</f>
        <v>0.93506493506493504</v>
      </c>
      <c r="I32" s="4">
        <f>'CV Rotina &lt;2A - procedência'!P32</f>
        <v>0.89053803339517623</v>
      </c>
      <c r="J32" s="4">
        <f>'CV Rotina &lt;2A - procedência'!R32</f>
        <v>0.74211502782931349</v>
      </c>
      <c r="K32" s="4">
        <f>'CV Rotina &lt;2A - procedência'!T32</f>
        <v>0.9721706864564007</v>
      </c>
      <c r="L32" s="4">
        <f>'CV Rotina &lt;2A - procedência'!X32</f>
        <v>0.9573283858998145</v>
      </c>
      <c r="M32" s="2">
        <f t="shared" si="0"/>
        <v>1</v>
      </c>
      <c r="N32" s="2">
        <f t="shared" si="1"/>
        <v>2</v>
      </c>
      <c r="O32" s="2">
        <f t="shared" si="2"/>
        <v>3</v>
      </c>
      <c r="P32" s="2">
        <f t="shared" si="3"/>
        <v>0</v>
      </c>
    </row>
    <row r="33" spans="1:16" x14ac:dyDescent="0.25">
      <c r="A33" s="2" t="s">
        <v>5</v>
      </c>
      <c r="B33" s="2" t="s">
        <v>37</v>
      </c>
      <c r="C33" s="4">
        <f>'CV Rotina &lt;2A - procedência'!F33</f>
        <v>0.68811188811188806</v>
      </c>
      <c r="D33" s="4">
        <f>'CV Rotina &lt;2A - procedência'!N33</f>
        <v>0.93986013986013983</v>
      </c>
      <c r="E33" s="4">
        <f>'CV Rotina &lt;2A - procedência'!H33</f>
        <v>0.88111888111888104</v>
      </c>
      <c r="F33" s="4">
        <f>'CV Rotina &lt;2A - procedência'!J33</f>
        <v>0.92307692307692302</v>
      </c>
      <c r="G33" s="4">
        <f>'CV Rotina &lt;2A - procedência'!L33</f>
        <v>0.95664335664335665</v>
      </c>
      <c r="H33" s="4">
        <f>'CV Rotina &lt;2A - procedência'!V33</f>
        <v>0.94825174825174818</v>
      </c>
      <c r="I33" s="4">
        <f>'CV Rotina &lt;2A - procedência'!P33</f>
        <v>0.99020979020979016</v>
      </c>
      <c r="J33" s="4">
        <f>'CV Rotina &lt;2A - procedência'!R33</f>
        <v>0.813986013986014</v>
      </c>
      <c r="K33" s="4">
        <f>'CV Rotina &lt;2A - procedência'!T33</f>
        <v>0.93146853146853148</v>
      </c>
      <c r="L33" s="4">
        <f>'CV Rotina &lt;2A - procedência'!X33</f>
        <v>0.92307692307692302</v>
      </c>
      <c r="M33" s="2">
        <f t="shared" si="0"/>
        <v>1</v>
      </c>
      <c r="N33" s="2">
        <f t="shared" si="1"/>
        <v>2</v>
      </c>
      <c r="O33" s="2">
        <f t="shared" si="2"/>
        <v>3</v>
      </c>
      <c r="P33" s="2">
        <f t="shared" si="3"/>
        <v>1</v>
      </c>
    </row>
    <row r="34" spans="1:16" x14ac:dyDescent="0.25">
      <c r="A34" s="2" t="s">
        <v>5</v>
      </c>
      <c r="B34" s="2" t="s">
        <v>38</v>
      </c>
      <c r="C34" s="4">
        <f>'CV Rotina &lt;2A - procedência'!F34</f>
        <v>0.61941448382126341</v>
      </c>
      <c r="D34" s="4">
        <f>'CV Rotina &lt;2A - procedência'!N34</f>
        <v>1.1371340523882896</v>
      </c>
      <c r="E34" s="4">
        <f>'CV Rotina &lt;2A - procedência'!H34</f>
        <v>0.99845916795069334</v>
      </c>
      <c r="F34" s="4">
        <f>'CV Rotina &lt;2A - procedência'!J34</f>
        <v>0.98921417565485359</v>
      </c>
      <c r="G34" s="4">
        <f>'CV Rotina &lt;2A - procedência'!L34</f>
        <v>1.0909090909090908</v>
      </c>
      <c r="H34" s="4">
        <f>'CV Rotina &lt;2A - procedência'!V34</f>
        <v>0.98921417565485359</v>
      </c>
      <c r="I34" s="4">
        <f>'CV Rotina &lt;2A - procedência'!P34</f>
        <v>1.0909090909090908</v>
      </c>
      <c r="J34" s="4">
        <f>'CV Rotina &lt;2A - procedência'!R34</f>
        <v>1.0724191063174113</v>
      </c>
      <c r="K34" s="4">
        <f>'CV Rotina &lt;2A - procedência'!T34</f>
        <v>1.1001540832049306</v>
      </c>
      <c r="L34" s="4">
        <f>'CV Rotina &lt;2A - procedência'!X34</f>
        <v>1.0261941448382126</v>
      </c>
      <c r="M34" s="2">
        <f t="shared" ref="M34:M65" si="4">COUNTIF(C34:D34,"&gt;=0,9")</f>
        <v>1</v>
      </c>
      <c r="N34" s="2">
        <f t="shared" ref="N34:N65" si="5">COUNTIFS(E34:L34,"&gt;=0,95")</f>
        <v>8</v>
      </c>
      <c r="O34" s="2">
        <f t="shared" si="2"/>
        <v>9</v>
      </c>
      <c r="P34" s="2">
        <f t="shared" si="3"/>
        <v>4</v>
      </c>
    </row>
    <row r="35" spans="1:16" x14ac:dyDescent="0.25">
      <c r="A35" s="2" t="s">
        <v>5</v>
      </c>
      <c r="B35" s="2" t="s">
        <v>39</v>
      </c>
      <c r="C35" s="4">
        <f>'CV Rotina &lt;2A - procedência'!F35</f>
        <v>0.87150837988826824</v>
      </c>
      <c r="D35" s="4">
        <f>'CV Rotina &lt;2A - procedência'!N35</f>
        <v>1.1091924834941596</v>
      </c>
      <c r="E35" s="4">
        <f>'CV Rotina &lt;2A - procedência'!H35</f>
        <v>1.0848146267140681</v>
      </c>
      <c r="F35" s="4">
        <f>'CV Rotina &lt;2A - procedência'!J35</f>
        <v>1.0909090909090911</v>
      </c>
      <c r="G35" s="4">
        <f>'CV Rotina &lt;2A - procedência'!L35</f>
        <v>1.1518537328593197</v>
      </c>
      <c r="H35" s="4">
        <f>'CV Rotina &lt;2A - procedência'!V35</f>
        <v>0.94464195022854247</v>
      </c>
      <c r="I35" s="4">
        <f>'CV Rotina &lt;2A - procedência'!P35</f>
        <v>1.0177755205688168</v>
      </c>
      <c r="J35" s="4">
        <f>'CV Rotina &lt;2A - procedência'!R35</f>
        <v>1.0116810563737939</v>
      </c>
      <c r="K35" s="4">
        <f>'CV Rotina &lt;2A - procedência'!T35</f>
        <v>1.1457592686642968</v>
      </c>
      <c r="L35" s="4">
        <f>'CV Rotina &lt;2A - procedência'!X35</f>
        <v>1.0299644489588624</v>
      </c>
      <c r="M35" s="2">
        <f t="shared" si="4"/>
        <v>1</v>
      </c>
      <c r="N35" s="2">
        <f t="shared" si="5"/>
        <v>7</v>
      </c>
      <c r="O35" s="2">
        <f t="shared" si="2"/>
        <v>8</v>
      </c>
      <c r="P35" s="2">
        <f t="shared" si="3"/>
        <v>3</v>
      </c>
    </row>
    <row r="36" spans="1:16" x14ac:dyDescent="0.25">
      <c r="A36" s="2" t="s">
        <v>2</v>
      </c>
      <c r="B36" s="2" t="s">
        <v>40</v>
      </c>
      <c r="C36" s="4">
        <f>'CV Rotina &lt;2A - procedência'!F36</f>
        <v>0.82202304737515997</v>
      </c>
      <c r="D36" s="4">
        <f>'CV Rotina &lt;2A - procedência'!N36</f>
        <v>1.0755441741357232</v>
      </c>
      <c r="E36" s="4">
        <f>'CV Rotina &lt;2A - procedência'!H36</f>
        <v>1.0448143405889883</v>
      </c>
      <c r="F36" s="4">
        <f>'CV Rotina &lt;2A - procedência'!J36</f>
        <v>1.0448143405889883</v>
      </c>
      <c r="G36" s="4">
        <f>'CV Rotina &lt;2A - procedência'!L36</f>
        <v>1.0755441741357232</v>
      </c>
      <c r="H36" s="4">
        <f>'CV Rotina &lt;2A - procedência'!V36</f>
        <v>1.0755441741357232</v>
      </c>
      <c r="I36" s="4">
        <f>'CV Rotina &lt;2A - procedência'!P36</f>
        <v>1.1062740076824582</v>
      </c>
      <c r="J36" s="4">
        <f>'CV Rotina &lt;2A - procedência'!R36</f>
        <v>1.0371318822023046</v>
      </c>
      <c r="K36" s="4">
        <f>'CV Rotina &lt;2A - procedência'!T36</f>
        <v>1.0448143405889883</v>
      </c>
      <c r="L36" s="4">
        <f>'CV Rotina &lt;2A - procedência'!X36</f>
        <v>0.93725992317541595</v>
      </c>
      <c r="M36" s="2">
        <f t="shared" si="4"/>
        <v>1</v>
      </c>
      <c r="N36" s="2">
        <f t="shared" si="5"/>
        <v>7</v>
      </c>
      <c r="O36" s="2">
        <f t="shared" si="2"/>
        <v>8</v>
      </c>
      <c r="P36" s="2">
        <f t="shared" si="3"/>
        <v>4</v>
      </c>
    </row>
    <row r="37" spans="1:16" x14ac:dyDescent="0.25">
      <c r="A37" s="2" t="s">
        <v>5</v>
      </c>
      <c r="B37" s="2" t="s">
        <v>41</v>
      </c>
      <c r="C37" s="4">
        <f>'CV Rotina &lt;2A - procedência'!F37</f>
        <v>0.56899934597776325</v>
      </c>
      <c r="D37" s="4">
        <f>'CV Rotina &lt;2A - procedência'!N37</f>
        <v>0.87900588620013076</v>
      </c>
      <c r="E37" s="4">
        <f>'CV Rotina &lt;2A - procedência'!H37</f>
        <v>0.7946370176586004</v>
      </c>
      <c r="F37" s="4">
        <f>'CV Rotina &lt;2A - procedência'!J37</f>
        <v>0.80052321778940483</v>
      </c>
      <c r="G37" s="4">
        <f>'CV Rotina &lt;2A - procedência'!L37</f>
        <v>0.9045127534336167</v>
      </c>
      <c r="H37" s="4">
        <f>'CV Rotina &lt;2A - procedência'!V37</f>
        <v>0.82603008502289077</v>
      </c>
      <c r="I37" s="4">
        <f>'CV Rotina &lt;2A - procedência'!P37</f>
        <v>0.83387835186396331</v>
      </c>
      <c r="J37" s="4">
        <f>'CV Rotina &lt;2A - procedência'!R37</f>
        <v>0.63570961412688032</v>
      </c>
      <c r="K37" s="4">
        <f>'CV Rotina &lt;2A - procedência'!T37</f>
        <v>0.74950948332243295</v>
      </c>
      <c r="L37" s="4">
        <f>'CV Rotina &lt;2A - procedência'!X37</f>
        <v>0.62982341399607589</v>
      </c>
      <c r="M37" s="2">
        <f t="shared" si="4"/>
        <v>0</v>
      </c>
      <c r="N37" s="2">
        <f t="shared" si="5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4">
        <f>'CV Rotina &lt;2A - procedência'!F38</f>
        <v>0.99650349650349657</v>
      </c>
      <c r="D38" s="4">
        <f>'CV Rotina &lt;2A - procedência'!N38</f>
        <v>1.2482517482517483</v>
      </c>
      <c r="E38" s="4">
        <f>'CV Rotina &lt;2A - procedência'!H38</f>
        <v>1.0804195804195804</v>
      </c>
      <c r="F38" s="4">
        <f>'CV Rotina &lt;2A - procedência'!J38</f>
        <v>1.0909090909090911</v>
      </c>
      <c r="G38" s="4">
        <f>'CV Rotina &lt;2A - procedência'!L38</f>
        <v>1.1958041958041958</v>
      </c>
      <c r="H38" s="4">
        <f>'CV Rotina &lt;2A - procedência'!V38</f>
        <v>1.153846153846154</v>
      </c>
      <c r="I38" s="4">
        <f>'CV Rotina &lt;2A - procedência'!P38</f>
        <v>1.153846153846154</v>
      </c>
      <c r="J38" s="4">
        <f>'CV Rotina &lt;2A - procedência'!R38</f>
        <v>1.0279720279720279</v>
      </c>
      <c r="K38" s="4">
        <f>'CV Rotina &lt;2A - procedência'!T38</f>
        <v>1.1118881118881119</v>
      </c>
      <c r="L38" s="4">
        <f>'CV Rotina &lt;2A - procedência'!X38</f>
        <v>1.1118881118881119</v>
      </c>
      <c r="M38" s="2">
        <f t="shared" si="4"/>
        <v>2</v>
      </c>
      <c r="N38" s="2">
        <f t="shared" si="5"/>
        <v>8</v>
      </c>
      <c r="O38" s="2">
        <f t="shared" si="2"/>
        <v>10</v>
      </c>
      <c r="P38" s="2">
        <f t="shared" si="3"/>
        <v>4</v>
      </c>
    </row>
    <row r="39" spans="1:16" x14ac:dyDescent="0.25">
      <c r="A39" s="2" t="s">
        <v>5</v>
      </c>
      <c r="B39" s="2" t="s">
        <v>43</v>
      </c>
      <c r="C39" s="4">
        <f>'CV Rotina &lt;2A - procedência'!F39</f>
        <v>0.84386465552384837</v>
      </c>
      <c r="D39" s="4">
        <f>'CV Rotina &lt;2A - procedência'!N39</f>
        <v>0.90746025275173259</v>
      </c>
      <c r="E39" s="4">
        <f>'CV Rotina &lt;2A - procedência'!H39</f>
        <v>0.8707704851202609</v>
      </c>
      <c r="F39" s="4">
        <f>'CV Rotina &lt;2A - procedência'!J39</f>
        <v>0.87566245413779054</v>
      </c>
      <c r="G39" s="4">
        <f>'CV Rotina &lt;2A - procedência'!L39</f>
        <v>0.92458214431308605</v>
      </c>
      <c r="H39" s="4">
        <f>'CV Rotina &lt;2A - procedência'!V39</f>
        <v>0.78026905829596416</v>
      </c>
      <c r="I39" s="4">
        <f>'CV Rotina &lt;2A - procedência'!P39</f>
        <v>0.91479820627802699</v>
      </c>
      <c r="J39" s="4">
        <f>'CV Rotina &lt;2A - procedência'!R39</f>
        <v>0.76803913575214022</v>
      </c>
      <c r="K39" s="4">
        <f>'CV Rotina &lt;2A - procedência'!T39</f>
        <v>0.85364859355890754</v>
      </c>
      <c r="L39" s="4">
        <f>'CV Rotina &lt;2A - procedência'!X39</f>
        <v>0.82185079494496538</v>
      </c>
      <c r="M39" s="2">
        <f t="shared" si="4"/>
        <v>1</v>
      </c>
      <c r="N39" s="2">
        <f t="shared" si="5"/>
        <v>0</v>
      </c>
      <c r="O39" s="2">
        <f t="shared" si="2"/>
        <v>1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4">
        <f>'CV Rotina &lt;2A - procedência'!F40</f>
        <v>0.81518481518481523</v>
      </c>
      <c r="D40" s="4">
        <f>'CV Rotina &lt;2A - procedência'!N40</f>
        <v>1.0645354645354645</v>
      </c>
      <c r="E40" s="4">
        <f>'CV Rotina &lt;2A - procedência'!H40</f>
        <v>0.94705294705294707</v>
      </c>
      <c r="F40" s="4">
        <f>'CV Rotina &lt;2A - procedência'!J40</f>
        <v>0.97102897102897112</v>
      </c>
      <c r="G40" s="4">
        <f>'CV Rotina &lt;2A - procedência'!L40</f>
        <v>1.0837162837162837</v>
      </c>
      <c r="H40" s="4">
        <f>'CV Rotina &lt;2A - procedência'!V40</f>
        <v>1.1100899100899102</v>
      </c>
      <c r="I40" s="4">
        <f>'CV Rotina &lt;2A - procedência'!P40</f>
        <v>1.0237762237762238</v>
      </c>
      <c r="J40" s="4">
        <f>'CV Rotina &lt;2A - procedência'!R40</f>
        <v>0.83916083916083917</v>
      </c>
      <c r="K40" s="4">
        <f>'CV Rotina &lt;2A - procedência'!T40</f>
        <v>1.0693306693306694</v>
      </c>
      <c r="L40" s="4">
        <f>'CV Rotina &lt;2A - procedência'!X40</f>
        <v>1.0021978021978022</v>
      </c>
      <c r="M40" s="2">
        <f t="shared" si="4"/>
        <v>1</v>
      </c>
      <c r="N40" s="2">
        <f t="shared" si="5"/>
        <v>6</v>
      </c>
      <c r="O40" s="2">
        <f t="shared" si="2"/>
        <v>7</v>
      </c>
      <c r="P40" s="2">
        <f t="shared" si="3"/>
        <v>3</v>
      </c>
    </row>
    <row r="41" spans="1:16" x14ac:dyDescent="0.25">
      <c r="A41" s="2" t="s">
        <v>5</v>
      </c>
      <c r="B41" s="2" t="s">
        <v>45</v>
      </c>
      <c r="C41" s="4">
        <f>'CV Rotina &lt;2A - procedência'!F41</f>
        <v>0.33454545454545453</v>
      </c>
      <c r="D41" s="4">
        <f>'CV Rotina &lt;2A - procedência'!N41</f>
        <v>1.0836363636363637</v>
      </c>
      <c r="E41" s="4">
        <f>'CV Rotina &lt;2A - procedência'!H41</f>
        <v>1.0254545454545454</v>
      </c>
      <c r="F41" s="4">
        <f>'CV Rotina &lt;2A - procedência'!J41</f>
        <v>1.0545454545454545</v>
      </c>
      <c r="G41" s="4">
        <f>'CV Rotina &lt;2A - procedência'!L41</f>
        <v>1.1272727272727272</v>
      </c>
      <c r="H41" s="4">
        <f>'CV Rotina &lt;2A - procedência'!V41</f>
        <v>0.96727272727272728</v>
      </c>
      <c r="I41" s="4">
        <f>'CV Rotina &lt;2A - procedência'!P41</f>
        <v>1.0763636363636364</v>
      </c>
      <c r="J41" s="4">
        <f>'CV Rotina &lt;2A - procedência'!R41</f>
        <v>0.85818181818181816</v>
      </c>
      <c r="K41" s="4">
        <f>'CV Rotina &lt;2A - procedência'!T41</f>
        <v>1.0181818181818181</v>
      </c>
      <c r="L41" s="4">
        <f>'CV Rotina &lt;2A - procedência'!X41</f>
        <v>0.96</v>
      </c>
      <c r="M41" s="2">
        <f t="shared" si="4"/>
        <v>1</v>
      </c>
      <c r="N41" s="2">
        <f t="shared" si="5"/>
        <v>7</v>
      </c>
      <c r="O41" s="2">
        <f t="shared" si="2"/>
        <v>8</v>
      </c>
      <c r="P41" s="2">
        <f t="shared" si="3"/>
        <v>4</v>
      </c>
    </row>
    <row r="42" spans="1:16" x14ac:dyDescent="0.25">
      <c r="A42" s="2" t="s">
        <v>2</v>
      </c>
      <c r="B42" s="2" t="s">
        <v>46</v>
      </c>
      <c r="C42" s="4">
        <f>'CV Rotina &lt;2A - procedência'!F42</f>
        <v>0.85227272727272718</v>
      </c>
      <c r="D42" s="4">
        <f>'CV Rotina &lt;2A - procedência'!N42</f>
        <v>1.0772727272727272</v>
      </c>
      <c r="E42" s="4">
        <f>'CV Rotina &lt;2A - procedência'!H42</f>
        <v>0.97499999999999987</v>
      </c>
      <c r="F42" s="4">
        <f>'CV Rotina &lt;2A - procedência'!J42</f>
        <v>0.9613636363636362</v>
      </c>
      <c r="G42" s="4">
        <f>'CV Rotina &lt;2A - procedência'!L42</f>
        <v>1.0772727272727272</v>
      </c>
      <c r="H42" s="4">
        <f>'CV Rotina &lt;2A - procedência'!V42</f>
        <v>0.95454545454545447</v>
      </c>
      <c r="I42" s="4">
        <f>'CV Rotina &lt;2A - procedência'!P42</f>
        <v>1.0499999999999998</v>
      </c>
      <c r="J42" s="4">
        <f>'CV Rotina &lt;2A - procedência'!R42</f>
        <v>0.89318181818181808</v>
      </c>
      <c r="K42" s="4">
        <f>'CV Rotina &lt;2A - procedência'!T42</f>
        <v>0.9818181818181817</v>
      </c>
      <c r="L42" s="4">
        <f>'CV Rotina &lt;2A - procedência'!X42</f>
        <v>0.90681818181818175</v>
      </c>
      <c r="M42" s="2">
        <f t="shared" si="4"/>
        <v>1</v>
      </c>
      <c r="N42" s="2">
        <f t="shared" si="5"/>
        <v>6</v>
      </c>
      <c r="O42" s="2">
        <f t="shared" si="2"/>
        <v>7</v>
      </c>
      <c r="P42" s="2">
        <f t="shared" si="3"/>
        <v>4</v>
      </c>
    </row>
    <row r="43" spans="1:16" x14ac:dyDescent="0.25">
      <c r="A43" s="2" t="s">
        <v>2</v>
      </c>
      <c r="B43" s="2" t="s">
        <v>47</v>
      </c>
      <c r="C43" s="4">
        <f>'CV Rotina &lt;2A - procedência'!F43</f>
        <v>1.1136363636363635</v>
      </c>
      <c r="D43" s="4">
        <f>'CV Rotina &lt;2A - procedência'!N43</f>
        <v>1.3863636363636365</v>
      </c>
      <c r="E43" s="4">
        <f>'CV Rotina &lt;2A - procedência'!H43</f>
        <v>1.2272727272727273</v>
      </c>
      <c r="F43" s="4">
        <f>'CV Rotina &lt;2A - procedência'!J43</f>
        <v>1.2272727272727273</v>
      </c>
      <c r="G43" s="4">
        <f>'CV Rotina &lt;2A - procedência'!L43</f>
        <v>1.3863636363636365</v>
      </c>
      <c r="H43" s="4">
        <f>'CV Rotina &lt;2A - procedência'!V43</f>
        <v>1.0113636363636365</v>
      </c>
      <c r="I43" s="4">
        <f>'CV Rotina &lt;2A - procedência'!P43</f>
        <v>1.1590909090909092</v>
      </c>
      <c r="J43" s="4">
        <f>'CV Rotina &lt;2A - procedência'!R43</f>
        <v>1.1136363636363635</v>
      </c>
      <c r="K43" s="4">
        <f>'CV Rotina &lt;2A - procedência'!T43</f>
        <v>0.98863636363636365</v>
      </c>
      <c r="L43" s="4">
        <f>'CV Rotina &lt;2A - procedência'!X43</f>
        <v>1</v>
      </c>
      <c r="M43" s="2">
        <f t="shared" si="4"/>
        <v>2</v>
      </c>
      <c r="N43" s="2">
        <f t="shared" si="5"/>
        <v>8</v>
      </c>
      <c r="O43" s="2">
        <f t="shared" si="2"/>
        <v>10</v>
      </c>
      <c r="P43" s="2">
        <f t="shared" si="3"/>
        <v>4</v>
      </c>
    </row>
    <row r="44" spans="1:16" x14ac:dyDescent="0.25">
      <c r="A44" s="2" t="s">
        <v>4</v>
      </c>
      <c r="B44" s="2" t="s">
        <v>48</v>
      </c>
      <c r="C44" s="4">
        <f>'CV Rotina &lt;2A - procedência'!F44</f>
        <v>1.3373242377836561</v>
      </c>
      <c r="D44" s="4">
        <f>'CV Rotina &lt;2A - procedência'!N44</f>
        <v>0.84324098566058758</v>
      </c>
      <c r="E44" s="4">
        <f>'CV Rotina &lt;2A - procedência'!H44</f>
        <v>0.78894612278992071</v>
      </c>
      <c r="F44" s="4">
        <f>'CV Rotina &lt;2A - procedência'!J44</f>
        <v>0.79646387303355159</v>
      </c>
      <c r="G44" s="4">
        <f>'CV Rotina &lt;2A - procedência'!L44</f>
        <v>0.85201169427815682</v>
      </c>
      <c r="H44" s="4">
        <f>'CV Rotina &lt;2A - procedência'!V44</f>
        <v>0.87498259780036203</v>
      </c>
      <c r="I44" s="4">
        <f>'CV Rotina &lt;2A - procedência'!P44</f>
        <v>0.83572323541695681</v>
      </c>
      <c r="J44" s="4">
        <f>'CV Rotina &lt;2A - procedência'!R44</f>
        <v>0.72045106501461798</v>
      </c>
      <c r="K44" s="4">
        <f>'CV Rotina &lt;2A - procedência'!T44</f>
        <v>0.86412362522622865</v>
      </c>
      <c r="L44" s="4">
        <f>'CV Rotina &lt;2A - procedência'!X44</f>
        <v>0.75135737157176674</v>
      </c>
      <c r="M44" s="2">
        <f t="shared" si="4"/>
        <v>1</v>
      </c>
      <c r="N44" s="2">
        <f t="shared" si="5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procedência'!F45</f>
        <v>0.45141065830721006</v>
      </c>
      <c r="D45" s="4">
        <f>'CV Rotina &lt;2A - procedência'!N45</f>
        <v>0.98432601880877746</v>
      </c>
      <c r="E45" s="4">
        <f>'CV Rotina &lt;2A - procedência'!H45</f>
        <v>0.95924764890282133</v>
      </c>
      <c r="F45" s="4">
        <f>'CV Rotina &lt;2A - procedência'!J45</f>
        <v>0.96551724137931039</v>
      </c>
      <c r="G45" s="4">
        <f>'CV Rotina &lt;2A - procedência'!L45</f>
        <v>1.0094043887147335</v>
      </c>
      <c r="H45" s="4">
        <f>'CV Rotina &lt;2A - procedência'!V45</f>
        <v>0.80877742946708464</v>
      </c>
      <c r="I45" s="4">
        <f>'CV Rotina &lt;2A - procedência'!P45</f>
        <v>0.99686520376175547</v>
      </c>
      <c r="J45" s="4">
        <f>'CV Rotina &lt;2A - procedência'!R45</f>
        <v>0.7711598746081505</v>
      </c>
      <c r="K45" s="4">
        <f>'CV Rotina &lt;2A - procedência'!T45</f>
        <v>0.79623824451410663</v>
      </c>
      <c r="L45" s="4">
        <f>'CV Rotina &lt;2A - procedência'!X45</f>
        <v>0.77742946708463945</v>
      </c>
      <c r="M45" s="2">
        <f t="shared" si="4"/>
        <v>1</v>
      </c>
      <c r="N45" s="2">
        <f t="shared" si="5"/>
        <v>4</v>
      </c>
      <c r="O45" s="2">
        <f t="shared" si="2"/>
        <v>5</v>
      </c>
      <c r="P45" s="2">
        <f t="shared" si="3"/>
        <v>3</v>
      </c>
    </row>
    <row r="46" spans="1:16" x14ac:dyDescent="0.25">
      <c r="A46" s="2" t="s">
        <v>5</v>
      </c>
      <c r="B46" s="2" t="s">
        <v>50</v>
      </c>
      <c r="C46" s="4">
        <f>'CV Rotina &lt;2A - procedência'!F46</f>
        <v>0.67599932534997476</v>
      </c>
      <c r="D46" s="4">
        <f>'CV Rotina &lt;2A - procedência'!N46</f>
        <v>1.0382863889357397</v>
      </c>
      <c r="E46" s="4">
        <f>'CV Rotina &lt;2A - procedência'!H46</f>
        <v>0.9836397368864902</v>
      </c>
      <c r="F46" s="4">
        <f>'CV Rotina &lt;2A - procedência'!J46</f>
        <v>1.0018552875695734</v>
      </c>
      <c r="G46" s="4">
        <f>'CV Rotina &lt;2A - procedência'!L46</f>
        <v>1.0585258896947209</v>
      </c>
      <c r="H46" s="4">
        <f>'CV Rotina &lt;2A - procedência'!V46</f>
        <v>0.97351998650699956</v>
      </c>
      <c r="I46" s="4">
        <f>'CV Rotina &lt;2A - procedência'!P46</f>
        <v>0.99780738741777708</v>
      </c>
      <c r="J46" s="4">
        <f>'CV Rotina &lt;2A - procedência'!R46</f>
        <v>0.74886152808230733</v>
      </c>
      <c r="K46" s="4">
        <f>'CV Rotina &lt;2A - procedência'!T46</f>
        <v>0.99983133749367514</v>
      </c>
      <c r="L46" s="4">
        <f>'CV Rotina &lt;2A - procedência'!X46</f>
        <v>0.91077753415415752</v>
      </c>
      <c r="M46" s="2">
        <f t="shared" si="4"/>
        <v>1</v>
      </c>
      <c r="N46" s="2">
        <f t="shared" si="5"/>
        <v>6</v>
      </c>
      <c r="O46" s="2">
        <f t="shared" si="2"/>
        <v>7</v>
      </c>
      <c r="P46" s="2">
        <f t="shared" si="3"/>
        <v>4</v>
      </c>
    </row>
    <row r="47" spans="1:16" x14ac:dyDescent="0.25">
      <c r="A47" s="2" t="s">
        <v>2</v>
      </c>
      <c r="B47" s="2" t="s">
        <v>51</v>
      </c>
      <c r="C47" s="4">
        <f>'CV Rotina &lt;2A - procedência'!F47</f>
        <v>0.21905805038335158</v>
      </c>
      <c r="D47" s="4">
        <f>'CV Rotina &lt;2A - procedência'!N47</f>
        <v>0.87185104052573936</v>
      </c>
      <c r="E47" s="4">
        <f>'CV Rotina &lt;2A - procedência'!H47</f>
        <v>0.88499452354874042</v>
      </c>
      <c r="F47" s="4">
        <f>'CV Rotina &lt;2A - procedência'!J47</f>
        <v>0.87185104052573936</v>
      </c>
      <c r="G47" s="4">
        <f>'CV Rotina &lt;2A - procedência'!L47</f>
        <v>0.88499452354874042</v>
      </c>
      <c r="H47" s="4">
        <f>'CV Rotina &lt;2A - procedência'!V47</f>
        <v>0.92880613362541076</v>
      </c>
      <c r="I47" s="4">
        <f>'CV Rotina &lt;2A - procedência'!P47</f>
        <v>0.89375684556407453</v>
      </c>
      <c r="J47" s="4">
        <f>'CV Rotina &lt;2A - procedência'!R47</f>
        <v>0.65717415115005473</v>
      </c>
      <c r="K47" s="4">
        <f>'CV Rotina &lt;2A - procedência'!T47</f>
        <v>1.0164293537787514</v>
      </c>
      <c r="L47" s="4">
        <f>'CV Rotina &lt;2A - procedência'!X47</f>
        <v>0.94194961664841181</v>
      </c>
      <c r="M47" s="2">
        <f t="shared" si="4"/>
        <v>0</v>
      </c>
      <c r="N47" s="2">
        <f t="shared" si="5"/>
        <v>1</v>
      </c>
      <c r="O47" s="2">
        <f t="shared" si="2"/>
        <v>1</v>
      </c>
      <c r="P47" s="2">
        <f t="shared" si="3"/>
        <v>0</v>
      </c>
    </row>
    <row r="48" spans="1:16" x14ac:dyDescent="0.25">
      <c r="A48" s="2" t="s">
        <v>4</v>
      </c>
      <c r="B48" s="2" t="s">
        <v>52</v>
      </c>
      <c r="C48" s="4">
        <f>'CV Rotina &lt;2A - procedência'!F48</f>
        <v>0.45579078455790789</v>
      </c>
      <c r="D48" s="4">
        <f>'CV Rotina &lt;2A - procedência'!N48</f>
        <v>0.94146948941469499</v>
      </c>
      <c r="E48" s="4">
        <f>'CV Rotina &lt;2A - procedência'!H48</f>
        <v>0.82191780821917815</v>
      </c>
      <c r="F48" s="4">
        <f>'CV Rotina &lt;2A - procedência'!J48</f>
        <v>0.81444582814445843</v>
      </c>
      <c r="G48" s="4">
        <f>'CV Rotina &lt;2A - procedência'!L48</f>
        <v>0.8891656288916564</v>
      </c>
      <c r="H48" s="4">
        <f>'CV Rotina &lt;2A - procedência'!V48</f>
        <v>0.94894146948941482</v>
      </c>
      <c r="I48" s="4">
        <f>'CV Rotina &lt;2A - procedência'!P48</f>
        <v>0.71731008717310096</v>
      </c>
      <c r="J48" s="4">
        <f>'CV Rotina &lt;2A - procedência'!R48</f>
        <v>0.99377334993773359</v>
      </c>
      <c r="K48" s="4">
        <f>'CV Rotina &lt;2A - procedência'!T48</f>
        <v>1.0311332503113326</v>
      </c>
      <c r="L48" s="4">
        <f>'CV Rotina &lt;2A - procedência'!X48</f>
        <v>1.0087173100871731</v>
      </c>
      <c r="M48" s="2">
        <f t="shared" si="4"/>
        <v>1</v>
      </c>
      <c r="N48" s="2">
        <f t="shared" si="5"/>
        <v>3</v>
      </c>
      <c r="O48" s="2">
        <f t="shared" si="2"/>
        <v>4</v>
      </c>
      <c r="P48" s="2">
        <f t="shared" si="3"/>
        <v>0</v>
      </c>
    </row>
    <row r="49" spans="1:16" x14ac:dyDescent="0.25">
      <c r="A49" s="2" t="s">
        <v>5</v>
      </c>
      <c r="B49" s="2" t="s">
        <v>53</v>
      </c>
      <c r="C49" s="4">
        <f>'CV Rotina &lt;2A - procedência'!F49</f>
        <v>0.31625703286941076</v>
      </c>
      <c r="D49" s="4">
        <f>'CV Rotina &lt;2A - procedência'!N49</f>
        <v>0.72845721054190116</v>
      </c>
      <c r="E49" s="4">
        <f>'CV Rotina &lt;2A - procedência'!H49</f>
        <v>0.70713651169677239</v>
      </c>
      <c r="F49" s="4">
        <f>'CV Rotina &lt;2A - procedência'!J49</f>
        <v>0.72135031092685831</v>
      </c>
      <c r="G49" s="4">
        <f>'CV Rotina &lt;2A - procedência'!L49</f>
        <v>0.75333135919455152</v>
      </c>
      <c r="H49" s="4">
        <f>'CV Rotina &lt;2A - procedência'!V49</f>
        <v>0.76043825880959437</v>
      </c>
      <c r="I49" s="4">
        <f>'CV Rotina &lt;2A - procedência'!P49</f>
        <v>0.67160201362155769</v>
      </c>
      <c r="J49" s="4">
        <f>'CV Rotina &lt;2A - procedência'!R49</f>
        <v>0.71068996150429387</v>
      </c>
      <c r="K49" s="4">
        <f>'CV Rotina &lt;2A - procedência'!T49</f>
        <v>0.81729345572993795</v>
      </c>
      <c r="L49" s="4">
        <f>'CV Rotina &lt;2A - procedência'!X49</f>
        <v>0.80307965649985202</v>
      </c>
      <c r="M49" s="2">
        <f t="shared" si="4"/>
        <v>0</v>
      </c>
      <c r="N49" s="2">
        <f t="shared" si="5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4">
        <f>'CV Rotina &lt;2A - procedência'!F50</f>
        <v>0.50680028632784535</v>
      </c>
      <c r="D50" s="4">
        <f>'CV Rotina &lt;2A - procedência'!N50</f>
        <v>1.0436649964209019</v>
      </c>
      <c r="E50" s="4">
        <f>'CV Rotina &lt;2A - procedência'!H50</f>
        <v>1.0264853256979241</v>
      </c>
      <c r="F50" s="4">
        <f>'CV Rotina &lt;2A - procedência'!J50</f>
        <v>1.0221904080171795</v>
      </c>
      <c r="G50" s="4">
        <f>'CV Rotina &lt;2A - procedência'!L50</f>
        <v>1.0264853256979241</v>
      </c>
      <c r="H50" s="4">
        <f>'CV Rotina &lt;2A - procedência'!V50</f>
        <v>1.0050107372942019</v>
      </c>
      <c r="I50" s="4">
        <f>'CV Rotina &lt;2A - procedência'!P50</f>
        <v>0.97065139584824622</v>
      </c>
      <c r="J50" s="4">
        <f>'CV Rotina &lt;2A - procedência'!R50</f>
        <v>0.95347172512526834</v>
      </c>
      <c r="K50" s="4">
        <f>'CV Rotina &lt;2A - procedência'!T50</f>
        <v>1.0694345025053686</v>
      </c>
      <c r="L50" s="4">
        <f>'CV Rotina &lt;2A - procedência'!X50</f>
        <v>1.0307802433786686</v>
      </c>
      <c r="M50" s="2">
        <f t="shared" si="4"/>
        <v>1</v>
      </c>
      <c r="N50" s="2">
        <f t="shared" si="5"/>
        <v>8</v>
      </c>
      <c r="O50" s="2">
        <f t="shared" si="2"/>
        <v>9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4">
        <f>'CV Rotina &lt;2A - procedência'!F51</f>
        <v>0.11285266457680251</v>
      </c>
      <c r="D51" s="4">
        <f>'CV Rotina &lt;2A - procedência'!N51</f>
        <v>0.75235109717868343</v>
      </c>
      <c r="E51" s="4">
        <f>'CV Rotina &lt;2A - procedência'!H51</f>
        <v>0.65203761755485889</v>
      </c>
      <c r="F51" s="4">
        <f>'CV Rotina &lt;2A - procedência'!J51</f>
        <v>0.7398119122257053</v>
      </c>
      <c r="G51" s="4">
        <f>'CV Rotina &lt;2A - procedência'!L51</f>
        <v>0.76489028213166144</v>
      </c>
      <c r="H51" s="4">
        <f>'CV Rotina &lt;2A - procedência'!V51</f>
        <v>0.80250783699059558</v>
      </c>
      <c r="I51" s="4">
        <f>'CV Rotina &lt;2A - procedência'!P51</f>
        <v>0.68965517241379315</v>
      </c>
      <c r="J51" s="4">
        <f>'CV Rotina &lt;2A - procedência'!R51</f>
        <v>0.7398119122257053</v>
      </c>
      <c r="K51" s="4">
        <f>'CV Rotina &lt;2A - procedência'!T51</f>
        <v>0.92789968652037613</v>
      </c>
      <c r="L51" s="4">
        <f>'CV Rotina &lt;2A - procedência'!X51</f>
        <v>0.90282131661442011</v>
      </c>
      <c r="M51" s="2">
        <f t="shared" si="4"/>
        <v>0</v>
      </c>
      <c r="N51" s="2">
        <f t="shared" si="5"/>
        <v>0</v>
      </c>
      <c r="O51" s="2">
        <f t="shared" si="2"/>
        <v>0</v>
      </c>
      <c r="P51" s="2">
        <f t="shared" si="3"/>
        <v>0</v>
      </c>
    </row>
    <row r="52" spans="1:16" x14ac:dyDescent="0.25">
      <c r="A52" s="2" t="s">
        <v>5</v>
      </c>
      <c r="B52" s="2" t="s">
        <v>56</v>
      </c>
      <c r="C52" s="4">
        <f>'CV Rotina &lt;2A - procedência'!F52</f>
        <v>0.94886363636363635</v>
      </c>
      <c r="D52" s="4">
        <f>'CV Rotina &lt;2A - procedência'!N52</f>
        <v>1.2556818181818181</v>
      </c>
      <c r="E52" s="4">
        <f>'CV Rotina &lt;2A - procedência'!H52</f>
        <v>1.1363636363636365</v>
      </c>
      <c r="F52" s="4">
        <f>'CV Rotina &lt;2A - procedência'!J52</f>
        <v>1.1818181818181819</v>
      </c>
      <c r="G52" s="4">
        <f>'CV Rotina &lt;2A - procedência'!L52</f>
        <v>1.2613636363636365</v>
      </c>
      <c r="H52" s="4">
        <f>'CV Rotina &lt;2A - procedência'!V52</f>
        <v>1.1079545454545454</v>
      </c>
      <c r="I52" s="4">
        <f>'CV Rotina &lt;2A - procedência'!P52</f>
        <v>1.1931818181818181</v>
      </c>
      <c r="J52" s="4">
        <f>'CV Rotina &lt;2A - procedência'!R52</f>
        <v>1.0738636363636365</v>
      </c>
      <c r="K52" s="4">
        <f>'CV Rotina &lt;2A - procedência'!T52</f>
        <v>1.1079545454545454</v>
      </c>
      <c r="L52" s="4">
        <f>'CV Rotina &lt;2A - procedência'!X52</f>
        <v>1.1079545454545454</v>
      </c>
      <c r="M52" s="2">
        <f t="shared" si="4"/>
        <v>2</v>
      </c>
      <c r="N52" s="2">
        <f t="shared" si="5"/>
        <v>8</v>
      </c>
      <c r="O52" s="2">
        <f t="shared" si="2"/>
        <v>10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4">
        <f>'CV Rotina &lt;2A - procedência'!F53</f>
        <v>0.306435137895812</v>
      </c>
      <c r="D53" s="4">
        <f>'CV Rotina &lt;2A - procedência'!N53</f>
        <v>0.83963227783452488</v>
      </c>
      <c r="E53" s="4">
        <f>'CV Rotina &lt;2A - procedência'!H53</f>
        <v>0.79673135852911126</v>
      </c>
      <c r="F53" s="4">
        <f>'CV Rotina &lt;2A - procedência'!J53</f>
        <v>0.78447395301327871</v>
      </c>
      <c r="G53" s="4">
        <f>'CV Rotina &lt;2A - procedência'!L53</f>
        <v>0.8457609805924412</v>
      </c>
      <c r="H53" s="4">
        <f>'CV Rotina &lt;2A - procedência'!V53</f>
        <v>0.99897854954034715</v>
      </c>
      <c r="I53" s="4">
        <f>'CV Rotina &lt;2A - procedência'!P53</f>
        <v>0.79060265577119504</v>
      </c>
      <c r="J53" s="4">
        <f>'CV Rotina &lt;2A - procedência'!R53</f>
        <v>0.86414708886618985</v>
      </c>
      <c r="K53" s="4">
        <f>'CV Rotina &lt;2A - procedência'!T53</f>
        <v>1.1215526046986719</v>
      </c>
      <c r="L53" s="4">
        <f>'CV Rotina &lt;2A - procedência'!X53</f>
        <v>1.1276813074565881</v>
      </c>
      <c r="M53" s="2">
        <f t="shared" si="4"/>
        <v>0</v>
      </c>
      <c r="N53" s="2">
        <f t="shared" si="5"/>
        <v>3</v>
      </c>
      <c r="O53" s="2">
        <f t="shared" si="2"/>
        <v>3</v>
      </c>
      <c r="P53" s="2">
        <f t="shared" si="3"/>
        <v>1</v>
      </c>
    </row>
    <row r="54" spans="1:16" x14ac:dyDescent="0.25">
      <c r="A54" s="2" t="s">
        <v>3</v>
      </c>
      <c r="B54" s="2" t="s">
        <v>58</v>
      </c>
      <c r="C54" s="4">
        <f>'CV Rotina &lt;2A - procedência'!F54</f>
        <v>0.67453157529493402</v>
      </c>
      <c r="D54" s="4">
        <f>'CV Rotina &lt;2A - procedência'!N54</f>
        <v>1.0043025676613462</v>
      </c>
      <c r="E54" s="4">
        <f>'CV Rotina &lt;2A - procedência'!H54</f>
        <v>0.92602359472588469</v>
      </c>
      <c r="F54" s="4">
        <f>'CV Rotina &lt;2A - procedência'!J54</f>
        <v>0.91936155447605816</v>
      </c>
      <c r="G54" s="4">
        <f>'CV Rotina &lt;2A - procedência'!L54</f>
        <v>1.0126301179736292</v>
      </c>
      <c r="H54" s="4">
        <f>'CV Rotina &lt;2A - procedência'!V54</f>
        <v>1.014295628036086</v>
      </c>
      <c r="I54" s="4">
        <f>'CV Rotina &lt;2A - procedência'!P54</f>
        <v>1.0076335877862594</v>
      </c>
      <c r="J54" s="4">
        <f>'CV Rotina &lt;2A - procedência'!R54</f>
        <v>0.86106870229007626</v>
      </c>
      <c r="K54" s="4">
        <f>'CV Rotina &lt;2A - procedência'!T54</f>
        <v>0.99430950728660639</v>
      </c>
      <c r="L54" s="4">
        <f>'CV Rotina &lt;2A - procedência'!X54</f>
        <v>0.97931991672449681</v>
      </c>
      <c r="M54" s="2">
        <f t="shared" si="4"/>
        <v>1</v>
      </c>
      <c r="N54" s="2">
        <f t="shared" si="5"/>
        <v>5</v>
      </c>
      <c r="O54" s="2">
        <f t="shared" si="2"/>
        <v>6</v>
      </c>
      <c r="P54" s="2">
        <f t="shared" si="3"/>
        <v>2</v>
      </c>
    </row>
    <row r="55" spans="1:16" x14ac:dyDescent="0.25">
      <c r="A55" s="2" t="s">
        <v>4</v>
      </c>
      <c r="B55" s="2" t="s">
        <v>59</v>
      </c>
      <c r="C55" s="4">
        <f>'CV Rotina &lt;2A - procedência'!F55</f>
        <v>0.47030303030303028</v>
      </c>
      <c r="D55" s="4">
        <f>'CV Rotina &lt;2A - procedência'!N55</f>
        <v>0.96</v>
      </c>
      <c r="E55" s="4">
        <f>'CV Rotina &lt;2A - procedência'!H55</f>
        <v>0.96969696969696972</v>
      </c>
      <c r="F55" s="4">
        <f>'CV Rotina &lt;2A - procedência'!J55</f>
        <v>0.96484848484848484</v>
      </c>
      <c r="G55" s="4">
        <f>'CV Rotina &lt;2A - procedência'!L55</f>
        <v>0.97454545454545449</v>
      </c>
      <c r="H55" s="4">
        <f>'CV Rotina &lt;2A - procedência'!V55</f>
        <v>0.98909090909090913</v>
      </c>
      <c r="I55" s="4">
        <f>'CV Rotina &lt;2A - procedência'!P55</f>
        <v>0.94545454545454544</v>
      </c>
      <c r="J55" s="4">
        <f>'CV Rotina &lt;2A - procedência'!R55</f>
        <v>0.98424242424242425</v>
      </c>
      <c r="K55" s="4">
        <f>'CV Rotina &lt;2A - procedência'!T55</f>
        <v>0.93575757575757579</v>
      </c>
      <c r="L55" s="4">
        <f>'CV Rotina &lt;2A - procedência'!X55</f>
        <v>0.90666666666666662</v>
      </c>
      <c r="M55" s="2">
        <f t="shared" si="4"/>
        <v>1</v>
      </c>
      <c r="N55" s="2">
        <f t="shared" si="5"/>
        <v>5</v>
      </c>
      <c r="O55" s="2">
        <f t="shared" si="2"/>
        <v>6</v>
      </c>
      <c r="P55" s="2">
        <f t="shared" si="3"/>
        <v>4</v>
      </c>
    </row>
    <row r="56" spans="1:16" x14ac:dyDescent="0.25">
      <c r="A56" s="2" t="s">
        <v>3</v>
      </c>
      <c r="B56" s="2" t="s">
        <v>60</v>
      </c>
      <c r="C56" s="4">
        <f>'CV Rotina &lt;2A - procedência'!F56</f>
        <v>0.14085155350978137</v>
      </c>
      <c r="D56" s="4">
        <f>'CV Rotina &lt;2A - procedência'!N56</f>
        <v>0.92520138089758353</v>
      </c>
      <c r="E56" s="4">
        <f>'CV Rotina &lt;2A - procedência'!H56</f>
        <v>0.82577675489067903</v>
      </c>
      <c r="F56" s="4">
        <f>'CV Rotina &lt;2A - procedência'!J56</f>
        <v>0.85615650172612201</v>
      </c>
      <c r="G56" s="4">
        <f>'CV Rotina &lt;2A - procedência'!L56</f>
        <v>0.94453394706559268</v>
      </c>
      <c r="H56" s="4">
        <f>'CV Rotina &lt;2A - procedência'!V56</f>
        <v>0.82025316455696207</v>
      </c>
      <c r="I56" s="4">
        <f>'CV Rotina &lt;2A - procedência'!P56</f>
        <v>0.85615650172612201</v>
      </c>
      <c r="J56" s="4">
        <f>'CV Rotina &lt;2A - procedência'!R56</f>
        <v>0.69873417721518993</v>
      </c>
      <c r="K56" s="4">
        <f>'CV Rotina &lt;2A - procedência'!T56</f>
        <v>0.86720368239355583</v>
      </c>
      <c r="L56" s="4">
        <f>'CV Rotina &lt;2A - procedência'!X56</f>
        <v>0.80644418872266976</v>
      </c>
      <c r="M56" s="2">
        <f t="shared" si="4"/>
        <v>1</v>
      </c>
      <c r="N56" s="2">
        <f t="shared" si="5"/>
        <v>0</v>
      </c>
      <c r="O56" s="2">
        <f t="shared" si="2"/>
        <v>1</v>
      </c>
      <c r="P56" s="2">
        <f t="shared" si="3"/>
        <v>0</v>
      </c>
    </row>
    <row r="57" spans="1:16" x14ac:dyDescent="0.25">
      <c r="A57" s="2" t="s">
        <v>3</v>
      </c>
      <c r="B57" s="2" t="s">
        <v>61</v>
      </c>
      <c r="C57" s="4">
        <f>'CV Rotina &lt;2A - procedência'!F57</f>
        <v>0.16758893280632411</v>
      </c>
      <c r="D57" s="4">
        <f>'CV Rotina &lt;2A - procedência'!N57</f>
        <v>0.82213438735177868</v>
      </c>
      <c r="E57" s="4">
        <f>'CV Rotina &lt;2A - procedência'!H57</f>
        <v>0.76205533596837949</v>
      </c>
      <c r="F57" s="4">
        <f>'CV Rotina &lt;2A - procedência'!J57</f>
        <v>0.79051383399209485</v>
      </c>
      <c r="G57" s="4">
        <f>'CV Rotina &lt;2A - procedência'!L57</f>
        <v>0.86007905138339924</v>
      </c>
      <c r="H57" s="4">
        <f>'CV Rotina &lt;2A - procedência'!V57</f>
        <v>0.86640316205533596</v>
      </c>
      <c r="I57" s="4">
        <f>'CV Rotina &lt;2A - procedência'!P57</f>
        <v>0.78418972332015813</v>
      </c>
      <c r="J57" s="4">
        <f>'CV Rotina &lt;2A - procedência'!R57</f>
        <v>0.6924901185770751</v>
      </c>
      <c r="K57" s="4">
        <f>'CV Rotina &lt;2A - procedência'!T57</f>
        <v>0.92648221343873516</v>
      </c>
      <c r="L57" s="4">
        <f>'CV Rotina &lt;2A - procedência'!X57</f>
        <v>0.84110671936758896</v>
      </c>
      <c r="M57" s="2">
        <f t="shared" si="4"/>
        <v>0</v>
      </c>
      <c r="N57" s="2">
        <f t="shared" si="5"/>
        <v>0</v>
      </c>
      <c r="O57" s="2">
        <f t="shared" si="2"/>
        <v>0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4">
        <f>'CV Rotina &lt;2A - procedência'!F58</f>
        <v>0.56993006993006989</v>
      </c>
      <c r="D58" s="4">
        <f>'CV Rotina &lt;2A - procedência'!N58</f>
        <v>0.8601398601398601</v>
      </c>
      <c r="E58" s="4">
        <f>'CV Rotina &lt;2A - procedência'!H58</f>
        <v>0.88111888111888115</v>
      </c>
      <c r="F58" s="4">
        <f>'CV Rotina &lt;2A - procedência'!J58</f>
        <v>0.87412587412587417</v>
      </c>
      <c r="G58" s="4">
        <f>'CV Rotina &lt;2A - procedência'!L58</f>
        <v>0.91258741258741261</v>
      </c>
      <c r="H58" s="4">
        <f>'CV Rotina &lt;2A - procedência'!V58</f>
        <v>0.92657342657342656</v>
      </c>
      <c r="I58" s="4">
        <f>'CV Rotina &lt;2A - procedência'!P58</f>
        <v>0.83916083916083917</v>
      </c>
      <c r="J58" s="4">
        <f>'CV Rotina &lt;2A - procedência'!R58</f>
        <v>0.76223776223776218</v>
      </c>
      <c r="K58" s="4">
        <f>'CV Rotina &lt;2A - procedência'!T58</f>
        <v>0.91258741258741261</v>
      </c>
      <c r="L58" s="4">
        <f>'CV Rotina &lt;2A - procedência'!X58</f>
        <v>0.77972027972027969</v>
      </c>
      <c r="M58" s="2">
        <f t="shared" si="4"/>
        <v>0</v>
      </c>
      <c r="N58" s="2">
        <f t="shared" si="5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4">
        <f>'CV Rotina &lt;2A - procedência'!F59</f>
        <v>5.865102639296188E-2</v>
      </c>
      <c r="D59" s="4">
        <f>'CV Rotina &lt;2A - procedência'!N59</f>
        <v>1.0557184750733137</v>
      </c>
      <c r="E59" s="4">
        <f>'CV Rotina &lt;2A - procedência'!H59</f>
        <v>1.1260997067448681</v>
      </c>
      <c r="F59" s="4">
        <f>'CV Rotina &lt;2A - procedência'!J59</f>
        <v>1.1026392961876832</v>
      </c>
      <c r="G59" s="4">
        <f>'CV Rotina &lt;2A - procedência'!L59</f>
        <v>1.0557184750733137</v>
      </c>
      <c r="H59" s="4">
        <f>'CV Rotina &lt;2A - procedência'!V59</f>
        <v>0.99706744868035191</v>
      </c>
      <c r="I59" s="4">
        <f>'CV Rotina &lt;2A - procedência'!P59</f>
        <v>1.1143695014662756</v>
      </c>
      <c r="J59" s="4">
        <f>'CV Rotina &lt;2A - procedência'!R59</f>
        <v>0.97360703812316718</v>
      </c>
      <c r="K59" s="4">
        <f>'CV Rotina &lt;2A - procedência'!T59</f>
        <v>1.0205278592375366</v>
      </c>
      <c r="L59" s="4">
        <f>'CV Rotina &lt;2A - procedência'!X59</f>
        <v>1.0674486803519061</v>
      </c>
      <c r="M59" s="2">
        <f t="shared" si="4"/>
        <v>1</v>
      </c>
      <c r="N59" s="2">
        <f t="shared" si="5"/>
        <v>8</v>
      </c>
      <c r="O59" s="2">
        <f t="shared" si="2"/>
        <v>9</v>
      </c>
      <c r="P59" s="2">
        <f t="shared" si="3"/>
        <v>4</v>
      </c>
    </row>
    <row r="60" spans="1:16" x14ac:dyDescent="0.25">
      <c r="A60" s="2" t="s">
        <v>5</v>
      </c>
      <c r="B60" s="2" t="s">
        <v>64</v>
      </c>
      <c r="C60" s="4">
        <f>'CV Rotina &lt;2A - procedência'!F60</f>
        <v>0.17733990147783249</v>
      </c>
      <c r="D60" s="4">
        <f>'CV Rotina &lt;2A - procedência'!N60</f>
        <v>0.99955217196596502</v>
      </c>
      <c r="E60" s="4">
        <f>'CV Rotina &lt;2A - procedência'!H60</f>
        <v>0.94043887147335414</v>
      </c>
      <c r="F60" s="4">
        <f>'CV Rotina &lt;2A - procedência'!J60</f>
        <v>0.94043887147335414</v>
      </c>
      <c r="G60" s="4">
        <f>'CV Rotina &lt;2A - procedência'!L60</f>
        <v>1.0317957904164801</v>
      </c>
      <c r="H60" s="4">
        <f>'CV Rotina &lt;2A - procedência'!V60</f>
        <v>0.86520376175548586</v>
      </c>
      <c r="I60" s="4">
        <f>'CV Rotina &lt;2A - procedência'!P60</f>
        <v>1.0210479175996416</v>
      </c>
      <c r="J60" s="4">
        <f>'CV Rotina &lt;2A - procedência'!R60</f>
        <v>0.84370801612180923</v>
      </c>
      <c r="K60" s="4">
        <f>'CV Rotina &lt;2A - procedência'!T60</f>
        <v>0.9834303627407075</v>
      </c>
      <c r="L60" s="4">
        <f>'CV Rotina &lt;2A - procedência'!X60</f>
        <v>0.95118674429019257</v>
      </c>
      <c r="M60" s="2">
        <f t="shared" si="4"/>
        <v>1</v>
      </c>
      <c r="N60" s="2">
        <f t="shared" si="5"/>
        <v>4</v>
      </c>
      <c r="O60" s="2">
        <f t="shared" si="2"/>
        <v>5</v>
      </c>
      <c r="P60" s="2">
        <f t="shared" si="3"/>
        <v>1</v>
      </c>
    </row>
    <row r="61" spans="1:16" x14ac:dyDescent="0.25">
      <c r="A61" s="2" t="s">
        <v>4</v>
      </c>
      <c r="B61" s="2" t="s">
        <v>65</v>
      </c>
      <c r="C61" s="4">
        <f>'CV Rotina &lt;2A - procedência'!F61</f>
        <v>0.21516200062912869</v>
      </c>
      <c r="D61" s="4">
        <f>'CV Rotina &lt;2A - procedência'!N61</f>
        <v>1.1248820383768483</v>
      </c>
      <c r="E61" s="4">
        <f>'CV Rotina &lt;2A - procedência'!H61</f>
        <v>1.0229631959735768</v>
      </c>
      <c r="F61" s="4">
        <f>'CV Rotina &lt;2A - procedência'!J61</f>
        <v>1.0229631959735768</v>
      </c>
      <c r="G61" s="4">
        <f>'CV Rotina &lt;2A - procedência'!L61</f>
        <v>1.1135577225542626</v>
      </c>
      <c r="H61" s="4">
        <f>'CV Rotina &lt;2A - procedência'!V61</f>
        <v>1.1173324944951244</v>
      </c>
      <c r="I61" s="4">
        <f>'CV Rotina &lt;2A - procedência'!P61</f>
        <v>1.0795847750865053</v>
      </c>
      <c r="J61" s="4">
        <f>'CV Rotina &lt;2A - procedência'!R61</f>
        <v>1.0909090909090911</v>
      </c>
      <c r="K61" s="4">
        <f>'CV Rotina &lt;2A - procedência'!T61</f>
        <v>1.1399811261402959</v>
      </c>
      <c r="L61" s="4">
        <f>'CV Rotina &lt;2A - procedência'!X61</f>
        <v>1.0682604592639195</v>
      </c>
      <c r="M61" s="2">
        <f t="shared" si="4"/>
        <v>1</v>
      </c>
      <c r="N61" s="2">
        <f t="shared" si="5"/>
        <v>8</v>
      </c>
      <c r="O61" s="2">
        <f t="shared" si="2"/>
        <v>9</v>
      </c>
      <c r="P61" s="2">
        <f t="shared" si="3"/>
        <v>4</v>
      </c>
    </row>
    <row r="62" spans="1:16" x14ac:dyDescent="0.25">
      <c r="A62" s="2" t="s">
        <v>5</v>
      </c>
      <c r="B62" s="2" t="s">
        <v>66</v>
      </c>
      <c r="C62" s="4">
        <f>'CV Rotina &lt;2A - procedência'!F62</f>
        <v>0.5642633228840126</v>
      </c>
      <c r="D62" s="4">
        <f>'CV Rotina &lt;2A - procedência'!N62</f>
        <v>1.0721003134796239</v>
      </c>
      <c r="E62" s="4">
        <f>'CV Rotina &lt;2A - procedência'!H62</f>
        <v>0.85579937304075238</v>
      </c>
      <c r="F62" s="4">
        <f>'CV Rotina &lt;2A - procedência'!J62</f>
        <v>0.90282131661442011</v>
      </c>
      <c r="G62" s="4">
        <f>'CV Rotina &lt;2A - procedência'!L62</f>
        <v>1.0815047021943573</v>
      </c>
      <c r="H62" s="4">
        <f>'CV Rotina &lt;2A - procedência'!V62</f>
        <v>1.0532915360501567</v>
      </c>
      <c r="I62" s="4">
        <f>'CV Rotina &lt;2A - procedência'!P62</f>
        <v>1.0344827586206897</v>
      </c>
      <c r="J62" s="4">
        <f>'CV Rotina &lt;2A - procedência'!R62</f>
        <v>1.0438871473354232</v>
      </c>
      <c r="K62" s="4">
        <f>'CV Rotina &lt;2A - procedência'!T62</f>
        <v>1.1661442006269593</v>
      </c>
      <c r="L62" s="4">
        <f>'CV Rotina &lt;2A - procedência'!X62</f>
        <v>1.1003134796238245</v>
      </c>
      <c r="M62" s="2">
        <f t="shared" si="4"/>
        <v>1</v>
      </c>
      <c r="N62" s="2">
        <f t="shared" si="5"/>
        <v>6</v>
      </c>
      <c r="O62" s="2">
        <f t="shared" si="2"/>
        <v>7</v>
      </c>
      <c r="P62" s="2">
        <f t="shared" si="3"/>
        <v>2</v>
      </c>
    </row>
    <row r="63" spans="1:16" x14ac:dyDescent="0.25">
      <c r="A63" s="2" t="s">
        <v>2</v>
      </c>
      <c r="B63" s="2" t="s">
        <v>67</v>
      </c>
      <c r="C63" s="4">
        <f>'CV Rotina &lt;2A - procedência'!F63</f>
        <v>0.48484848484848486</v>
      </c>
      <c r="D63" s="4">
        <f>'CV Rotina &lt;2A - procedência'!N63</f>
        <v>0.93240093240093236</v>
      </c>
      <c r="E63" s="4">
        <f>'CV Rotina &lt;2A - procedência'!H63</f>
        <v>0.86713286713286708</v>
      </c>
      <c r="F63" s="4">
        <f>'CV Rotina &lt;2A - procedência'!J63</f>
        <v>0.87645687645687642</v>
      </c>
      <c r="G63" s="4">
        <f>'CV Rotina &lt;2A - procedência'!L63</f>
        <v>0.91375291375291379</v>
      </c>
      <c r="H63" s="4">
        <f>'CV Rotina &lt;2A - procedência'!V63</f>
        <v>0.80186480186480191</v>
      </c>
      <c r="I63" s="4">
        <f>'CV Rotina &lt;2A - procedência'!P63</f>
        <v>0.88578088578088576</v>
      </c>
      <c r="J63" s="4">
        <f>'CV Rotina &lt;2A - procedência'!R63</f>
        <v>0.70862470862470861</v>
      </c>
      <c r="K63" s="4">
        <f>'CV Rotina &lt;2A - procedência'!T63</f>
        <v>0.86713286713286708</v>
      </c>
      <c r="L63" s="4">
        <f>'CV Rotina &lt;2A - procedência'!X63</f>
        <v>0.86713286713286708</v>
      </c>
      <c r="M63" s="2">
        <f t="shared" si="4"/>
        <v>1</v>
      </c>
      <c r="N63" s="2">
        <f t="shared" si="5"/>
        <v>0</v>
      </c>
      <c r="O63" s="2">
        <f t="shared" si="2"/>
        <v>1</v>
      </c>
      <c r="P63" s="2">
        <f t="shared" si="3"/>
        <v>0</v>
      </c>
    </row>
    <row r="64" spans="1:16" x14ac:dyDescent="0.25">
      <c r="A64" s="2" t="s">
        <v>2</v>
      </c>
      <c r="B64" s="2" t="s">
        <v>68</v>
      </c>
      <c r="C64" s="4">
        <f>'CV Rotina &lt;2A - procedência'!F64</f>
        <v>0.80864589955499033</v>
      </c>
      <c r="D64" s="4">
        <f>'CV Rotina &lt;2A - procedência'!N64</f>
        <v>0.9123966942148759</v>
      </c>
      <c r="E64" s="4">
        <f>'CV Rotina &lt;2A - procedência'!H64</f>
        <v>0.84678957406230126</v>
      </c>
      <c r="F64" s="4">
        <f>'CV Rotina &lt;2A - procedência'!J64</f>
        <v>0.85441830896376336</v>
      </c>
      <c r="G64" s="4">
        <f>'CV Rotina &lt;2A - procedência'!L64</f>
        <v>0.8910362364907819</v>
      </c>
      <c r="H64" s="4">
        <f>'CV Rotina &lt;2A - procedência'!V64</f>
        <v>0.83153210425937685</v>
      </c>
      <c r="I64" s="4">
        <f>'CV Rotina &lt;2A - procedência'!P64</f>
        <v>0.88188175460902718</v>
      </c>
      <c r="J64" s="4">
        <f>'CV Rotina &lt;2A - procedência'!R64</f>
        <v>0.79033693579148112</v>
      </c>
      <c r="K64" s="4">
        <f>'CV Rotina &lt;2A - procedência'!T64</f>
        <v>0.87120152574698018</v>
      </c>
      <c r="L64" s="4">
        <f>'CV Rotina &lt;2A - procedência'!X64</f>
        <v>0.85289256198347096</v>
      </c>
      <c r="M64" s="2">
        <f t="shared" si="4"/>
        <v>1</v>
      </c>
      <c r="N64" s="2">
        <f t="shared" si="5"/>
        <v>0</v>
      </c>
      <c r="O64" s="2">
        <f t="shared" si="2"/>
        <v>1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4">
        <f>'CV Rotina &lt;2A - procedência'!F65</f>
        <v>0.71678321678321677</v>
      </c>
      <c r="D65" s="4">
        <f>'CV Rotina &lt;2A - procedência'!N65</f>
        <v>0.72727272727272729</v>
      </c>
      <c r="E65" s="4">
        <f>'CV Rotina &lt;2A - procedência'!H65</f>
        <v>0.73426573426573427</v>
      </c>
      <c r="F65" s="4">
        <f>'CV Rotina &lt;2A - procedência'!J65</f>
        <v>0.73426573426573427</v>
      </c>
      <c r="G65" s="4">
        <f>'CV Rotina &lt;2A - procedência'!L65</f>
        <v>0.73776223776223782</v>
      </c>
      <c r="H65" s="4">
        <f>'CV Rotina &lt;2A - procedência'!V65</f>
        <v>0.85314685314685312</v>
      </c>
      <c r="I65" s="4">
        <f>'CV Rotina &lt;2A - procedência'!P65</f>
        <v>0.72727272727272729</v>
      </c>
      <c r="J65" s="4">
        <f>'CV Rotina &lt;2A - procedência'!R65</f>
        <v>0.78671328671328666</v>
      </c>
      <c r="K65" s="4">
        <f>'CV Rotina &lt;2A - procedência'!T65</f>
        <v>0.88461538461538458</v>
      </c>
      <c r="L65" s="4">
        <f>'CV Rotina &lt;2A - procedência'!X65</f>
        <v>0.81818181818181823</v>
      </c>
      <c r="M65" s="2">
        <f t="shared" si="4"/>
        <v>0</v>
      </c>
      <c r="N65" s="2">
        <f t="shared" si="5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4">
        <f>'CV Rotina &lt;2A - procedência'!F66</f>
        <v>0.561038961038961</v>
      </c>
      <c r="D66" s="4">
        <f>'CV Rotina &lt;2A - procedência'!N66</f>
        <v>1.0493506493506493</v>
      </c>
      <c r="E66" s="4">
        <f>'CV Rotina &lt;2A - procedência'!H66</f>
        <v>0.96623376623376622</v>
      </c>
      <c r="F66" s="4">
        <f>'CV Rotina &lt;2A - procedência'!J66</f>
        <v>1.0181818181818181</v>
      </c>
      <c r="G66" s="4">
        <f>'CV Rotina &lt;2A - procedência'!L66</f>
        <v>1.0597402597402596</v>
      </c>
      <c r="H66" s="4">
        <f>'CV Rotina &lt;2A - procedência'!V66</f>
        <v>1.0285714285714285</v>
      </c>
      <c r="I66" s="4">
        <f>'CV Rotina &lt;2A - procedência'!P66</f>
        <v>0.98701298701298701</v>
      </c>
      <c r="J66" s="4">
        <f>'CV Rotina &lt;2A - procedência'!R66</f>
        <v>0.87272727272727268</v>
      </c>
      <c r="K66" s="4">
        <f>'CV Rotina &lt;2A - procedência'!T66</f>
        <v>1.1116883116883116</v>
      </c>
      <c r="L66" s="4">
        <f>'CV Rotina &lt;2A - procedência'!X66</f>
        <v>1.0285714285714285</v>
      </c>
      <c r="M66" s="2">
        <f t="shared" ref="M66:M79" si="6">COUNTIF(C66:D66,"&gt;=0,9")</f>
        <v>1</v>
      </c>
      <c r="N66" s="2">
        <f t="shared" ref="N66:N79" si="7">COUNTIFS(E66:L66,"&gt;=0,95")</f>
        <v>7</v>
      </c>
      <c r="O66" s="2">
        <f t="shared" si="2"/>
        <v>8</v>
      </c>
      <c r="P66" s="2">
        <f t="shared" si="3"/>
        <v>4</v>
      </c>
    </row>
    <row r="67" spans="1:16" x14ac:dyDescent="0.25">
      <c r="A67" s="2" t="s">
        <v>4</v>
      </c>
      <c r="B67" s="2" t="s">
        <v>71</v>
      </c>
      <c r="C67" s="4">
        <f>'CV Rotina &lt;2A - procedência'!F67</f>
        <v>0.47832167832167832</v>
      </c>
      <c r="D67" s="4">
        <f>'CV Rotina &lt;2A - procedência'!N67</f>
        <v>0.92027972027972027</v>
      </c>
      <c r="E67" s="4">
        <f>'CV Rotina &lt;2A - procedência'!H67</f>
        <v>0.94545454545454544</v>
      </c>
      <c r="F67" s="4">
        <f>'CV Rotina &lt;2A - procedência'!J67</f>
        <v>0.93986013986013983</v>
      </c>
      <c r="G67" s="4">
        <f>'CV Rotina &lt;2A - procedência'!L67</f>
        <v>0.94265734265734269</v>
      </c>
      <c r="H67" s="4">
        <f>'CV Rotina &lt;2A - procedência'!V67</f>
        <v>1.0573426573426574</v>
      </c>
      <c r="I67" s="4">
        <f>'CV Rotina &lt;2A - procedência'!P67</f>
        <v>0.92307692307692313</v>
      </c>
      <c r="J67" s="4">
        <f>'CV Rotina &lt;2A - procedência'!R67</f>
        <v>0.95104895104895104</v>
      </c>
      <c r="K67" s="4">
        <f>'CV Rotina &lt;2A - procedência'!T67</f>
        <v>1.0517482517482517</v>
      </c>
      <c r="L67" s="4">
        <f>'CV Rotina &lt;2A - procedência'!X67</f>
        <v>1.048951048951049</v>
      </c>
      <c r="M67" s="2">
        <f t="shared" si="6"/>
        <v>1</v>
      </c>
      <c r="N67" s="2">
        <f t="shared" si="7"/>
        <v>4</v>
      </c>
      <c r="O67" s="2">
        <f t="shared" ref="O67:O79" si="8">SUM(M67:N67)</f>
        <v>5</v>
      </c>
      <c r="P67" s="2">
        <f t="shared" ref="P67:P79" si="9">COUNTIF(E67:H67,"&gt;=0,95")</f>
        <v>1</v>
      </c>
    </row>
    <row r="68" spans="1:16" x14ac:dyDescent="0.25">
      <c r="A68" s="2" t="s">
        <v>5</v>
      </c>
      <c r="B68" s="2" t="s">
        <v>72</v>
      </c>
      <c r="C68" s="4">
        <f>'CV Rotina &lt;2A - procedência'!F68</f>
        <v>0.60160427807486627</v>
      </c>
      <c r="D68" s="4">
        <f>'CV Rotina &lt;2A - procedência'!N68</f>
        <v>0.97058823529411764</v>
      </c>
      <c r="E68" s="4">
        <f>'CV Rotina &lt;2A - procedência'!H68</f>
        <v>0.88235294117647056</v>
      </c>
      <c r="F68" s="4">
        <f>'CV Rotina &lt;2A - procedência'!J68</f>
        <v>0.89037433155080214</v>
      </c>
      <c r="G68" s="4">
        <f>'CV Rotina &lt;2A - procedência'!L68</f>
        <v>1.0106951871657754</v>
      </c>
      <c r="H68" s="4">
        <f>'CV Rotina &lt;2A - procedência'!V68</f>
        <v>0.81818181818181812</v>
      </c>
      <c r="I68" s="4">
        <f>'CV Rotina &lt;2A - procedência'!P68</f>
        <v>0.97860962566844911</v>
      </c>
      <c r="J68" s="4">
        <f>'CV Rotina &lt;2A - procedência'!R68</f>
        <v>0.76203208556149726</v>
      </c>
      <c r="K68" s="4">
        <f>'CV Rotina &lt;2A - procedência'!T68</f>
        <v>0.64171122994652408</v>
      </c>
      <c r="L68" s="4">
        <f>'CV Rotina &lt;2A - procedência'!X68</f>
        <v>0.64973262032085555</v>
      </c>
      <c r="M68" s="2">
        <f t="shared" si="6"/>
        <v>1</v>
      </c>
      <c r="N68" s="2">
        <f t="shared" si="7"/>
        <v>2</v>
      </c>
      <c r="O68" s="2">
        <f t="shared" si="8"/>
        <v>3</v>
      </c>
      <c r="P68" s="2">
        <f t="shared" si="9"/>
        <v>1</v>
      </c>
    </row>
    <row r="69" spans="1:16" x14ac:dyDescent="0.25">
      <c r="A69" s="2" t="s">
        <v>3</v>
      </c>
      <c r="B69" s="2" t="s">
        <v>73</v>
      </c>
      <c r="C69" s="4">
        <f>'CV Rotina &lt;2A - procedência'!F69</f>
        <v>1.306158357771261</v>
      </c>
      <c r="D69" s="4">
        <f>'CV Rotina &lt;2A - procedência'!N69</f>
        <v>0.85806451612903223</v>
      </c>
      <c r="E69" s="4">
        <f>'CV Rotina &lt;2A - procedência'!H69</f>
        <v>0.80527859237536659</v>
      </c>
      <c r="F69" s="4">
        <f>'CV Rotina &lt;2A - procedência'!J69</f>
        <v>0.81583577712609967</v>
      </c>
      <c r="G69" s="4">
        <f>'CV Rotina &lt;2A - procedência'!L69</f>
        <v>0.89560117302052789</v>
      </c>
      <c r="H69" s="4">
        <f>'CV Rotina &lt;2A - procedência'!V69</f>
        <v>0.80645161290322576</v>
      </c>
      <c r="I69" s="4">
        <f>'CV Rotina &lt;2A - procedência'!P69</f>
        <v>0.84398826979472141</v>
      </c>
      <c r="J69" s="4">
        <f>'CV Rotina &lt;2A - procedência'!R69</f>
        <v>0.63812316715542527</v>
      </c>
      <c r="K69" s="4">
        <f>'CV Rotina &lt;2A - procedência'!T69</f>
        <v>0.85923753665689151</v>
      </c>
      <c r="L69" s="4">
        <f>'CV Rotina &lt;2A - procedência'!X69</f>
        <v>0.74780058651026393</v>
      </c>
      <c r="M69" s="2">
        <f t="shared" si="6"/>
        <v>1</v>
      </c>
      <c r="N69" s="2">
        <f t="shared" si="7"/>
        <v>0</v>
      </c>
      <c r="O69" s="2">
        <f t="shared" si="8"/>
        <v>1</v>
      </c>
      <c r="P69" s="2">
        <f t="shared" si="9"/>
        <v>0</v>
      </c>
    </row>
    <row r="70" spans="1:16" x14ac:dyDescent="0.25">
      <c r="A70" s="2" t="s">
        <v>4</v>
      </c>
      <c r="B70" s="2" t="s">
        <v>74</v>
      </c>
      <c r="C70" s="4">
        <f>'CV Rotina &lt;2A - procedência'!F70</f>
        <v>0.63157894736842102</v>
      </c>
      <c r="D70" s="4">
        <f>'CV Rotina &lt;2A - procedência'!N70</f>
        <v>1.1196172248803828</v>
      </c>
      <c r="E70" s="4">
        <f>'CV Rotina &lt;2A - procedência'!H70</f>
        <v>1.0143540669856459</v>
      </c>
      <c r="F70" s="4">
        <f>'CV Rotina &lt;2A - procedência'!J70</f>
        <v>1.0143540669856459</v>
      </c>
      <c r="G70" s="4">
        <f>'CV Rotina &lt;2A - procedência'!L70</f>
        <v>1.0813397129186604</v>
      </c>
      <c r="H70" s="4">
        <f>'CV Rotina &lt;2A - procedência'!V70</f>
        <v>1.0430622009569377</v>
      </c>
      <c r="I70" s="4">
        <f>'CV Rotina &lt;2A - procedência'!P70</f>
        <v>0.93779904306220097</v>
      </c>
      <c r="J70" s="4">
        <f>'CV Rotina &lt;2A - procedência'!R70</f>
        <v>0.92822966507177029</v>
      </c>
      <c r="K70" s="4">
        <f>'CV Rotina &lt;2A - procedência'!T70</f>
        <v>1.1004784688995215</v>
      </c>
      <c r="L70" s="4">
        <f>'CV Rotina &lt;2A - procedência'!X70</f>
        <v>1.1004784688995215</v>
      </c>
      <c r="M70" s="2">
        <f t="shared" si="6"/>
        <v>1</v>
      </c>
      <c r="N70" s="2">
        <f t="shared" si="7"/>
        <v>6</v>
      </c>
      <c r="O70" s="2">
        <f t="shared" si="8"/>
        <v>7</v>
      </c>
      <c r="P70" s="2">
        <f t="shared" si="9"/>
        <v>4</v>
      </c>
    </row>
    <row r="71" spans="1:16" x14ac:dyDescent="0.25">
      <c r="A71" s="2" t="s">
        <v>2</v>
      </c>
      <c r="B71" s="2" t="s">
        <v>75</v>
      </c>
      <c r="C71" s="4">
        <f>'CV Rotina &lt;2A - procedência'!F71</f>
        <v>1.0898800700714191</v>
      </c>
      <c r="D71" s="4">
        <f>'CV Rotina &lt;2A - procedência'!N71</f>
        <v>0.86981661378642916</v>
      </c>
      <c r="E71" s="4">
        <f>'CV Rotina &lt;2A - procedência'!H71</f>
        <v>0.81410248557533293</v>
      </c>
      <c r="F71" s="4">
        <f>'CV Rotina &lt;2A - procedência'!J71</f>
        <v>0.82615672967377596</v>
      </c>
      <c r="G71" s="4">
        <f>'CV Rotina &lt;2A - procedência'!L71</f>
        <v>0.91068344133968715</v>
      </c>
      <c r="H71" s="4">
        <f>'CV Rotina &lt;2A - procedência'!V71</f>
        <v>0.85320527740686758</v>
      </c>
      <c r="I71" s="4">
        <f>'CV Rotina &lt;2A - procedência'!P71</f>
        <v>0.83982800651713196</v>
      </c>
      <c r="J71" s="4">
        <f>'CV Rotina &lt;2A - procedência'!R71</f>
        <v>0.69444206245176465</v>
      </c>
      <c r="K71" s="4">
        <f>'CV Rotina &lt;2A - procedência'!T71</f>
        <v>0.85305827443005722</v>
      </c>
      <c r="L71" s="4">
        <f>'CV Rotina &lt;2A - procedência'!X71</f>
        <v>0.67533167546642825</v>
      </c>
      <c r="M71" s="2">
        <f t="shared" si="6"/>
        <v>1</v>
      </c>
      <c r="N71" s="2">
        <f t="shared" si="7"/>
        <v>0</v>
      </c>
      <c r="O71" s="2">
        <f t="shared" si="8"/>
        <v>1</v>
      </c>
      <c r="P71" s="2">
        <f t="shared" si="9"/>
        <v>0</v>
      </c>
    </row>
    <row r="72" spans="1:16" x14ac:dyDescent="0.25">
      <c r="A72" s="2" t="s">
        <v>4</v>
      </c>
      <c r="B72" s="2" t="s">
        <v>76</v>
      </c>
      <c r="C72" s="4">
        <f>'CV Rotina &lt;2A - procedência'!F72</f>
        <v>9.1108891108891116E-2</v>
      </c>
      <c r="D72" s="4">
        <f>'CV Rotina &lt;2A - procedência'!N72</f>
        <v>0.91348651348651355</v>
      </c>
      <c r="E72" s="4">
        <f>'CV Rotina &lt;2A - procedência'!H72</f>
        <v>0.85594405594405598</v>
      </c>
      <c r="F72" s="4">
        <f>'CV Rotina &lt;2A - procedência'!J72</f>
        <v>0.85354645354645353</v>
      </c>
      <c r="G72" s="4">
        <f>'CV Rotina &lt;2A - procedência'!L72</f>
        <v>0.93026973026973037</v>
      </c>
      <c r="H72" s="4">
        <f>'CV Rotina &lt;2A - procedência'!V72</f>
        <v>0.92067932067932068</v>
      </c>
      <c r="I72" s="4">
        <f>'CV Rotina &lt;2A - procedência'!P72</f>
        <v>0.90389610389610398</v>
      </c>
      <c r="J72" s="4">
        <f>'CV Rotina &lt;2A - procedência'!R72</f>
        <v>0.7384615384615385</v>
      </c>
      <c r="K72" s="4">
        <f>'CV Rotina &lt;2A - procedência'!T72</f>
        <v>0.87992007992007992</v>
      </c>
      <c r="L72" s="4">
        <f>'CV Rotina &lt;2A - procedência'!X72</f>
        <v>0.7864135864135865</v>
      </c>
      <c r="M72" s="2">
        <f t="shared" si="6"/>
        <v>1</v>
      </c>
      <c r="N72" s="2">
        <f t="shared" si="7"/>
        <v>0</v>
      </c>
      <c r="O72" s="2">
        <f t="shared" si="8"/>
        <v>1</v>
      </c>
      <c r="P72" s="2">
        <f t="shared" si="9"/>
        <v>0</v>
      </c>
    </row>
    <row r="73" spans="1:16" x14ac:dyDescent="0.25">
      <c r="A73" s="2" t="s">
        <v>5</v>
      </c>
      <c r="B73" s="2" t="s">
        <v>77</v>
      </c>
      <c r="C73" s="4">
        <f>'CV Rotina &lt;2A - procedência'!F73</f>
        <v>0.23059866962305986</v>
      </c>
      <c r="D73" s="4">
        <f>'CV Rotina &lt;2A - procedência'!N73</f>
        <v>1.0554323725055432</v>
      </c>
      <c r="E73" s="4">
        <f>'CV Rotina &lt;2A - procedência'!H73</f>
        <v>1.0110864745011086</v>
      </c>
      <c r="F73" s="4">
        <f>'CV Rotina &lt;2A - procedência'!J73</f>
        <v>1.0066518847006651</v>
      </c>
      <c r="G73" s="4">
        <f>'CV Rotina &lt;2A - procedência'!L73</f>
        <v>1.0509977827050998</v>
      </c>
      <c r="H73" s="4">
        <f>'CV Rotina &lt;2A - procedência'!V73</f>
        <v>0.95343680709534373</v>
      </c>
      <c r="I73" s="4">
        <f>'CV Rotina &lt;2A - procedência'!P73</f>
        <v>1.0155210643015522</v>
      </c>
      <c r="J73" s="4">
        <f>'CV Rotina &lt;2A - procedência'!R73</f>
        <v>0.88691796008869184</v>
      </c>
      <c r="K73" s="4">
        <f>'CV Rotina &lt;2A - procedência'!T73</f>
        <v>1.0509977827050998</v>
      </c>
      <c r="L73" s="4">
        <f>'CV Rotina &lt;2A - procedência'!X73</f>
        <v>0.9312638580931264</v>
      </c>
      <c r="M73" s="2">
        <f t="shared" si="6"/>
        <v>1</v>
      </c>
      <c r="N73" s="2">
        <f t="shared" si="7"/>
        <v>6</v>
      </c>
      <c r="O73" s="2">
        <f t="shared" si="8"/>
        <v>7</v>
      </c>
      <c r="P73" s="2">
        <f t="shared" si="9"/>
        <v>4</v>
      </c>
    </row>
    <row r="74" spans="1:16" x14ac:dyDescent="0.25">
      <c r="A74" s="2" t="s">
        <v>2</v>
      </c>
      <c r="B74" s="2" t="s">
        <v>78</v>
      </c>
      <c r="C74" s="4">
        <f>'CV Rotina &lt;2A - procedência'!F74</f>
        <v>1.6234534696073155</v>
      </c>
      <c r="D74" s="4">
        <f>'CV Rotina &lt;2A - procedência'!N74</f>
        <v>1.1974179666487357</v>
      </c>
      <c r="E74" s="4">
        <f>'CV Rotina &lt;2A - procedência'!H74</f>
        <v>1.1619150080688541</v>
      </c>
      <c r="F74" s="4">
        <f>'CV Rotina &lt;2A - procedência'!J74</f>
        <v>1.1651425497579342</v>
      </c>
      <c r="G74" s="4">
        <f>'CV Rotina &lt;2A - procedência'!L74</f>
        <v>1.2103281334050564</v>
      </c>
      <c r="H74" s="4">
        <f>'CV Rotina &lt;2A - procedência'!V74</f>
        <v>1.0779989241527701</v>
      </c>
      <c r="I74" s="4">
        <f>'CV Rotina &lt;2A - procedência'!P74</f>
        <v>1.1554599246906938</v>
      </c>
      <c r="J74" s="4">
        <f>'CV Rotina &lt;2A - procedência'!R74</f>
        <v>1.0779989241527701</v>
      </c>
      <c r="K74" s="4">
        <f>'CV Rotina &lt;2A - procedência'!T74</f>
        <v>1.1005917159763312</v>
      </c>
      <c r="L74" s="4">
        <f>'CV Rotina &lt;2A - procedência'!X74</f>
        <v>1.0392684238838084</v>
      </c>
      <c r="M74" s="2">
        <f t="shared" si="6"/>
        <v>2</v>
      </c>
      <c r="N74" s="2">
        <f t="shared" si="7"/>
        <v>8</v>
      </c>
      <c r="O74" s="2">
        <f t="shared" si="8"/>
        <v>10</v>
      </c>
      <c r="P74" s="2">
        <f t="shared" si="9"/>
        <v>4</v>
      </c>
    </row>
    <row r="75" spans="1:16" x14ac:dyDescent="0.25">
      <c r="A75" s="2" t="s">
        <v>2</v>
      </c>
      <c r="B75" s="2" t="s">
        <v>79</v>
      </c>
      <c r="C75" s="4">
        <f>'CV Rotina &lt;2A - procedência'!F75</f>
        <v>0.2624254473161034</v>
      </c>
      <c r="D75" s="4">
        <f>'CV Rotina &lt;2A - procedência'!N75</f>
        <v>0.90330742815832288</v>
      </c>
      <c r="E75" s="4">
        <f>'CV Rotina &lt;2A - procedência'!H75</f>
        <v>0.81655521416952836</v>
      </c>
      <c r="F75" s="4">
        <f>'CV Rotina &lt;2A - procedência'!J75</f>
        <v>0.81763961684438824</v>
      </c>
      <c r="G75" s="4">
        <f>'CV Rotina &lt;2A - procedência'!L75</f>
        <v>0.95535875655159952</v>
      </c>
      <c r="H75" s="4">
        <f>'CV Rotina &lt;2A - procedência'!V75</f>
        <v>0.84041207301644683</v>
      </c>
      <c r="I75" s="4">
        <f>'CV Rotina &lt;2A - procedência'!P75</f>
        <v>0.89680101210916319</v>
      </c>
      <c r="J75" s="4">
        <f>'CV Rotina &lt;2A - procedência'!R75</f>
        <v>0.64196638351707935</v>
      </c>
      <c r="K75" s="4">
        <f>'CV Rotina &lt;2A - procedência'!T75</f>
        <v>0.87077534791252487</v>
      </c>
      <c r="L75" s="4">
        <f>'CV Rotina &lt;2A - procedência'!X75</f>
        <v>0.68208928248689682</v>
      </c>
      <c r="M75" s="2">
        <f t="shared" si="6"/>
        <v>1</v>
      </c>
      <c r="N75" s="2">
        <f t="shared" si="7"/>
        <v>1</v>
      </c>
      <c r="O75" s="2">
        <f t="shared" si="8"/>
        <v>2</v>
      </c>
      <c r="P75" s="2">
        <f t="shared" si="9"/>
        <v>1</v>
      </c>
    </row>
    <row r="76" spans="1:16" x14ac:dyDescent="0.25">
      <c r="A76" s="2" t="s">
        <v>3</v>
      </c>
      <c r="B76" s="2" t="s">
        <v>80</v>
      </c>
      <c r="C76" s="4">
        <f>'CV Rotina &lt;2A - procedência'!F76</f>
        <v>0.61888111888111896</v>
      </c>
      <c r="D76" s="4">
        <f>'CV Rotina &lt;2A - procedência'!N76</f>
        <v>1.1223776223776225</v>
      </c>
      <c r="E76" s="4">
        <f>'CV Rotina &lt;2A - procedência'!H76</f>
        <v>1.1643356643356644</v>
      </c>
      <c r="F76" s="4">
        <f>'CV Rotina &lt;2A - procedência'!J76</f>
        <v>1.1853146853146854</v>
      </c>
      <c r="G76" s="4">
        <f>'CV Rotina &lt;2A - procedência'!L76</f>
        <v>1.1748251748251748</v>
      </c>
      <c r="H76" s="4">
        <f>'CV Rotina &lt;2A - procedência'!V76</f>
        <v>1.153846153846154</v>
      </c>
      <c r="I76" s="4">
        <f>'CV Rotina &lt;2A - procedência'!P76</f>
        <v>1.153846153846154</v>
      </c>
      <c r="J76" s="4">
        <f>'CV Rotina &lt;2A - procedência'!R76</f>
        <v>1.048951048951049</v>
      </c>
      <c r="K76" s="4">
        <f>'CV Rotina &lt;2A - procedência'!T76</f>
        <v>1.2902097902097902</v>
      </c>
      <c r="L76" s="4">
        <f>'CV Rotina &lt;2A - procedência'!X76</f>
        <v>1.1013986013986015</v>
      </c>
      <c r="M76" s="2">
        <f t="shared" si="6"/>
        <v>1</v>
      </c>
      <c r="N76" s="2">
        <f t="shared" si="7"/>
        <v>8</v>
      </c>
      <c r="O76" s="2">
        <f t="shared" si="8"/>
        <v>9</v>
      </c>
      <c r="P76" s="2">
        <f t="shared" si="9"/>
        <v>4</v>
      </c>
    </row>
    <row r="77" spans="1:16" x14ac:dyDescent="0.25">
      <c r="A77" s="2" t="s">
        <v>4</v>
      </c>
      <c r="B77" s="2" t="s">
        <v>81</v>
      </c>
      <c r="C77" s="4">
        <f>'CV Rotina &lt;2A - procedência'!F77</f>
        <v>0.41878500646273159</v>
      </c>
      <c r="D77" s="4">
        <f>'CV Rotina &lt;2A - procedência'!N77</f>
        <v>1.0909090909090911</v>
      </c>
      <c r="E77" s="4">
        <f>'CV Rotina &lt;2A - procedência'!H77</f>
        <v>1.0392072382593711</v>
      </c>
      <c r="F77" s="4">
        <f>'CV Rotina &lt;2A - procedência'!J77</f>
        <v>1.0392072382593711</v>
      </c>
      <c r="G77" s="4">
        <f>'CV Rotina &lt;2A - procedência'!L77</f>
        <v>1.0857389056441189</v>
      </c>
      <c r="H77" s="4">
        <f>'CV Rotina &lt;2A - procedência'!V77</f>
        <v>1.1943127962085309</v>
      </c>
      <c r="I77" s="4">
        <f>'CV Rotina &lt;2A - procedência'!P77</f>
        <v>1.096079276174063</v>
      </c>
      <c r="J77" s="4">
        <f>'CV Rotina &lt;2A - procedência'!R77</f>
        <v>0.98233520034467903</v>
      </c>
      <c r="K77" s="4">
        <f>'CV Rotina &lt;2A - procedência'!T77</f>
        <v>1.2460146488582509</v>
      </c>
      <c r="L77" s="4">
        <f>'CV Rotina &lt;2A - procedência'!X77</f>
        <v>1.059887979319259</v>
      </c>
      <c r="M77" s="2">
        <f t="shared" si="6"/>
        <v>1</v>
      </c>
      <c r="N77" s="2">
        <f t="shared" si="7"/>
        <v>8</v>
      </c>
      <c r="O77" s="2">
        <f t="shared" si="8"/>
        <v>9</v>
      </c>
      <c r="P77" s="2">
        <f t="shared" si="9"/>
        <v>4</v>
      </c>
    </row>
    <row r="78" spans="1:16" x14ac:dyDescent="0.25">
      <c r="A78" s="2" t="s">
        <v>2</v>
      </c>
      <c r="B78" s="2" t="s">
        <v>82</v>
      </c>
      <c r="C78" s="4">
        <f>'CV Rotina &lt;2A - procedência'!F78</f>
        <v>0.84271576524741076</v>
      </c>
      <c r="D78" s="4">
        <f>'CV Rotina &lt;2A - procedência'!N78</f>
        <v>0.7635443037974684</v>
      </c>
      <c r="E78" s="4">
        <f>'CV Rotina &lt;2A - procedência'!H78</f>
        <v>0.72745684695051782</v>
      </c>
      <c r="F78" s="4">
        <f>'CV Rotina &lt;2A - procedência'!J78</f>
        <v>0.73187571921749139</v>
      </c>
      <c r="G78" s="4">
        <f>'CV Rotina &lt;2A - procedência'!L78</f>
        <v>0.78637514384349827</v>
      </c>
      <c r="H78" s="4">
        <f>'CV Rotina &lt;2A - procedência'!V78</f>
        <v>0.75286536248561564</v>
      </c>
      <c r="I78" s="4">
        <f>'CV Rotina &lt;2A - procedência'!P78</f>
        <v>0.74144994246260065</v>
      </c>
      <c r="J78" s="4">
        <f>'CV Rotina &lt;2A - procedência'!R78</f>
        <v>0.66504027617951667</v>
      </c>
      <c r="K78" s="4">
        <f>'CV Rotina &lt;2A - procedência'!T78</f>
        <v>0.79226697353279629</v>
      </c>
      <c r="L78" s="4">
        <f>'CV Rotina &lt;2A - procedência'!X78</f>
        <v>0.6462600690448792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4">
        <f>'CV Rotina &lt;2A - procedência'!F79</f>
        <v>1.6890158232950225</v>
      </c>
      <c r="D79" s="4">
        <f>'CV Rotina &lt;2A - procedência'!N79</f>
        <v>0.84768639012368419</v>
      </c>
      <c r="E79" s="4">
        <f>'CV Rotina &lt;2A - procedência'!H79</f>
        <v>0.86758642927885388</v>
      </c>
      <c r="F79" s="4">
        <f>'CV Rotina &lt;2A - procedência'!J79</f>
        <v>0.86565170324987906</v>
      </c>
      <c r="G79" s="4">
        <f>'CV Rotina &lt;2A - procedência'!L79</f>
        <v>0.87864200658728142</v>
      </c>
      <c r="H79" s="4">
        <f>'CV Rotina &lt;2A - procedência'!V79</f>
        <v>0.85459612594145151</v>
      </c>
      <c r="I79" s="4">
        <f>'CV Rotina &lt;2A - procedência'!P79</f>
        <v>0.815901605361955</v>
      </c>
      <c r="J79" s="4">
        <f>'CV Rotina &lt;2A - procedência'!R79</f>
        <v>0.66858603772715752</v>
      </c>
      <c r="K79" s="4">
        <f>'CV Rotina &lt;2A - procedência'!T79</f>
        <v>0.91484902227238174</v>
      </c>
      <c r="L79" s="4">
        <f>'CV Rotina &lt;2A - procedência'!X79</f>
        <v>0.78770988322546465</v>
      </c>
      <c r="M79" s="2">
        <f t="shared" si="6"/>
        <v>1</v>
      </c>
      <c r="N79" s="2">
        <f t="shared" si="7"/>
        <v>0</v>
      </c>
      <c r="O79" s="2">
        <f t="shared" si="8"/>
        <v>1</v>
      </c>
      <c r="P79" s="2">
        <f t="shared" si="9"/>
        <v>0</v>
      </c>
    </row>
    <row r="81" spans="1:16" s="38" customFormat="1" x14ac:dyDescent="0.25">
      <c r="A81"/>
      <c r="B81" s="33" t="s">
        <v>111</v>
      </c>
      <c r="C81" s="4">
        <f>'CV Rotina &lt;2A - procedência'!F81</f>
        <v>0.74534277198211607</v>
      </c>
      <c r="D81" s="4">
        <f>'CV Rotina &lt;2A - procedência'!N81</f>
        <v>0.93237704918032771</v>
      </c>
      <c r="E81" s="4">
        <f>'CV Rotina &lt;2A - procedência'!H81</f>
        <v>0.88114754098360637</v>
      </c>
      <c r="F81" s="4">
        <f>'CV Rotina &lt;2A - procedência'!J81</f>
        <v>0.8964232488822651</v>
      </c>
      <c r="G81" s="4">
        <f>'CV Rotina &lt;2A - procedência'!L81</f>
        <v>0.95901639344262279</v>
      </c>
      <c r="H81" s="4">
        <f>'CV Rotina &lt;2A - procedência'!V81</f>
        <v>0.91635618479880765</v>
      </c>
      <c r="I81" s="4">
        <f>'CV Rotina &lt;2A - procedência'!P81</f>
        <v>0.9180327868852457</v>
      </c>
      <c r="J81" s="4">
        <f>'CV Rotina &lt;2A - procedência'!R81</f>
        <v>0.76807004470938889</v>
      </c>
      <c r="K81" s="4">
        <f>'CV Rotina &lt;2A - procedência'!T81</f>
        <v>0.93051415797317416</v>
      </c>
      <c r="L81" s="4">
        <f>'CV Rotina &lt;2A - procedência'!X81</f>
        <v>0.86363636363636354</v>
      </c>
      <c r="M81" s="2">
        <f>COUNTIF(C81:D81,"&gt;=0,9")</f>
        <v>1</v>
      </c>
      <c r="N81" s="2">
        <f>COUNTIFS(E81:L81,"&gt;=0,95")</f>
        <v>1</v>
      </c>
      <c r="O81" s="2">
        <f t="shared" ref="O81" si="10">SUM(M81:N81)</f>
        <v>2</v>
      </c>
      <c r="P81" s="2">
        <f t="shared" ref="P81" si="11">COUNTIF(E81:H81,"&gt;=0,95")</f>
        <v>1</v>
      </c>
    </row>
    <row r="82" spans="1:16" s="38" customFormat="1" x14ac:dyDescent="0.25">
      <c r="A82"/>
      <c r="B82" s="33" t="s">
        <v>112</v>
      </c>
      <c r="C82" s="4">
        <f>'CV Rotina &lt;2A - procedência'!F82</f>
        <v>1.1081976660423571</v>
      </c>
      <c r="D82" s="4">
        <f>'CV Rotina &lt;2A - procedência'!N82</f>
        <v>0.90859320768555751</v>
      </c>
      <c r="E82" s="4">
        <f>'CV Rotina &lt;2A - procedência'!H82</f>
        <v>0.85279826066456244</v>
      </c>
      <c r="F82" s="4">
        <f>'CV Rotina &lt;2A - procedência'!J82</f>
        <v>0.85641314455606343</v>
      </c>
      <c r="G82" s="4">
        <f>'CV Rotina &lt;2A - procedência'!L82</f>
        <v>0.91739466411703841</v>
      </c>
      <c r="H82" s="4">
        <f>'CV Rotina &lt;2A - procedência'!V82</f>
        <v>0.91645165092795122</v>
      </c>
      <c r="I82" s="4">
        <f>'CV Rotina &lt;2A - procedência'!P82</f>
        <v>0.87920262995900511</v>
      </c>
      <c r="J82" s="4">
        <f>'CV Rotina &lt;2A - procedência'!R82</f>
        <v>0.79826066456235023</v>
      </c>
      <c r="K82" s="4">
        <f>'CV Rotina &lt;2A - procedência'!T82</f>
        <v>0.92399575644064913</v>
      </c>
      <c r="L82" s="4">
        <f>'CV Rotina &lt;2A - procedência'!X82</f>
        <v>0.82403635839740152</v>
      </c>
      <c r="M82" s="2">
        <f t="shared" ref="M82:M85" si="12">COUNTIF(C82:D82,"&gt;=0,9")</f>
        <v>2</v>
      </c>
      <c r="N82" s="2">
        <f t="shared" ref="N82:N85" si="13">COUNTIFS(E82:L82,"&gt;=0,95")</f>
        <v>0</v>
      </c>
      <c r="O82" s="2">
        <f t="shared" ref="O82:O85" si="14">SUM(M82:N82)</f>
        <v>2</v>
      </c>
      <c r="P82" s="2">
        <f t="shared" ref="P82:P85" si="15">COUNTIF(E82:H82,"&gt;=0,95")</f>
        <v>0</v>
      </c>
    </row>
    <row r="83" spans="1:16" s="38" customFormat="1" x14ac:dyDescent="0.25">
      <c r="A83"/>
      <c r="B83" s="33" t="s">
        <v>113</v>
      </c>
      <c r="C83" s="4">
        <f>'CV Rotina &lt;2A - procedência'!F83</f>
        <v>0.92753758766557437</v>
      </c>
      <c r="D83" s="4">
        <f>'CV Rotina &lt;2A - procedência'!N83</f>
        <v>0.86155051495759605</v>
      </c>
      <c r="E83" s="4">
        <f>'CV Rotina &lt;2A - procedência'!H83</f>
        <v>0.82415433233840163</v>
      </c>
      <c r="F83" s="4">
        <f>'CV Rotina &lt;2A - procedência'!J83</f>
        <v>0.83015315713003601</v>
      </c>
      <c r="G83" s="4">
        <f>'CV Rotina &lt;2A - procedência'!L83</f>
        <v>0.89014140504637984</v>
      </c>
      <c r="H83" s="4">
        <f>'CV Rotina &lt;2A - procedência'!V83</f>
        <v>0.83888828796697723</v>
      </c>
      <c r="I83" s="4">
        <f>'CV Rotina &lt;2A - procedência'!P83</f>
        <v>0.83783586256493614</v>
      </c>
      <c r="J83" s="4">
        <f>'CV Rotina &lt;2A - procedência'!R83</f>
        <v>0.71249199718183864</v>
      </c>
      <c r="K83" s="4">
        <f>'CV Rotina &lt;2A - procedência'!T83</f>
        <v>0.867724743982904</v>
      </c>
      <c r="L83" s="4">
        <f>'CV Rotina &lt;2A - procedência'!X83</f>
        <v>0.73645221550164153</v>
      </c>
      <c r="M83" s="2">
        <f t="shared" si="12"/>
        <v>1</v>
      </c>
      <c r="N83" s="2">
        <f t="shared" si="13"/>
        <v>0</v>
      </c>
      <c r="O83" s="2">
        <f t="shared" si="14"/>
        <v>1</v>
      </c>
      <c r="P83" s="2">
        <f t="shared" si="15"/>
        <v>0</v>
      </c>
    </row>
    <row r="84" spans="1:16" s="38" customFormat="1" x14ac:dyDescent="0.25">
      <c r="A84"/>
      <c r="B84" s="33" t="s">
        <v>114</v>
      </c>
      <c r="C84" s="4">
        <f>'CV Rotina &lt;2A - procedência'!F84</f>
        <v>0.97950579693172501</v>
      </c>
      <c r="D84" s="4">
        <f>'CV Rotina &lt;2A - procedência'!N84</f>
        <v>0.96136443483908052</v>
      </c>
      <c r="E84" s="4">
        <f>'CV Rotina &lt;2A - procedência'!H84</f>
        <v>0.92393190601411701</v>
      </c>
      <c r="F84" s="4">
        <f>'CV Rotina &lt;2A - procedência'!J84</f>
        <v>0.93121400206538973</v>
      </c>
      <c r="G84" s="4">
        <f>'CV Rotina &lt;2A - procedência'!L84</f>
        <v>0.9838495033482737</v>
      </c>
      <c r="H84" s="4">
        <f>'CV Rotina &lt;2A - procedência'!V84</f>
        <v>0.91447795675456989</v>
      </c>
      <c r="I84" s="4">
        <f>'CV Rotina &lt;2A - procedência'!P84</f>
        <v>0.94680024273653496</v>
      </c>
      <c r="J84" s="4">
        <f>'CV Rotina &lt;2A - procedência'!R84</f>
        <v>0.79885871243173034</v>
      </c>
      <c r="K84" s="4">
        <f>'CV Rotina &lt;2A - procedência'!T84</f>
        <v>0.93632424490838817</v>
      </c>
      <c r="L84" s="4">
        <f>'CV Rotina &lt;2A - procedência'!X84</f>
        <v>0.84957787264848983</v>
      </c>
      <c r="M84" s="2">
        <f t="shared" si="12"/>
        <v>2</v>
      </c>
      <c r="N84" s="2">
        <f t="shared" si="13"/>
        <v>1</v>
      </c>
      <c r="O84" s="2">
        <f t="shared" si="14"/>
        <v>3</v>
      </c>
      <c r="P84" s="2">
        <f t="shared" si="15"/>
        <v>1</v>
      </c>
    </row>
    <row r="85" spans="1:16" s="38" customFormat="1" x14ac:dyDescent="0.25">
      <c r="A85"/>
      <c r="B85" s="35" t="s">
        <v>110</v>
      </c>
      <c r="C85" s="43">
        <f>'CV Rotina &lt;2A - procedência'!F85</f>
        <v>0.93956789877297953</v>
      </c>
      <c r="D85" s="43">
        <f>'CV Rotina &lt;2A - procedência'!N85</f>
        <v>0.89194348458552297</v>
      </c>
      <c r="E85" s="43">
        <f>'CV Rotina &lt;2A - procedência'!H85</f>
        <v>0.85056080227060327</v>
      </c>
      <c r="F85" s="43">
        <f>'CV Rotina &lt;2A - procedência'!J85</f>
        <v>0.85748912464911931</v>
      </c>
      <c r="G85" s="43">
        <f>'CV Rotina &lt;2A - procedência'!L85</f>
        <v>0.91670235434658598</v>
      </c>
      <c r="H85" s="43">
        <f>'CV Rotina &lt;2A - procedência'!V85</f>
        <v>0.87011822880455225</v>
      </c>
      <c r="I85" s="43">
        <f>'CV Rotina &lt;2A - procedência'!P85</f>
        <v>0.87001419994000995</v>
      </c>
      <c r="J85" s="43">
        <f>'CV Rotina &lt;2A - procedência'!R85</f>
        <v>0.74411846807094073</v>
      </c>
      <c r="K85" s="43">
        <f>'CV Rotina &lt;2A - procedência'!T85</f>
        <v>0.89335827714329796</v>
      </c>
      <c r="L85" s="43">
        <f>'CV Rotina &lt;2A - procedência'!X85</f>
        <v>0.78067421107109847</v>
      </c>
      <c r="M85" s="2">
        <f t="shared" si="12"/>
        <v>1</v>
      </c>
      <c r="N85" s="2">
        <f t="shared" si="13"/>
        <v>0</v>
      </c>
      <c r="O85" s="2">
        <f t="shared" si="14"/>
        <v>1</v>
      </c>
      <c r="P85" s="2">
        <f t="shared" si="15"/>
        <v>0</v>
      </c>
    </row>
    <row r="88" spans="1:16" x14ac:dyDescent="0.25">
      <c r="A88" s="24" t="s">
        <v>159</v>
      </c>
      <c r="B88" s="5"/>
    </row>
    <row r="89" spans="1:16" x14ac:dyDescent="0.25">
      <c r="A89" s="24" t="s">
        <v>158</v>
      </c>
      <c r="B89" s="5"/>
    </row>
    <row r="90" spans="1:16" x14ac:dyDescent="0.25">
      <c r="A90" s="8" t="s">
        <v>160</v>
      </c>
    </row>
    <row r="91" spans="1:16" x14ac:dyDescent="0.25">
      <c r="A91" t="s">
        <v>161</v>
      </c>
    </row>
    <row r="92" spans="1:16" x14ac:dyDescent="0.25">
      <c r="A92" t="s">
        <v>88</v>
      </c>
    </row>
    <row r="93" spans="1:16" ht="17.25" x14ac:dyDescent="0.25">
      <c r="A93" s="1" t="s">
        <v>89</v>
      </c>
    </row>
    <row r="94" spans="1:16" x14ac:dyDescent="0.25">
      <c r="A94" t="s">
        <v>90</v>
      </c>
    </row>
    <row r="95" spans="1:16" x14ac:dyDescent="0.25">
      <c r="A95" t="s">
        <v>91</v>
      </c>
    </row>
  </sheetData>
  <customSheetViews>
    <customSheetView guid="{1A030D3C-92EE-4DAF-ABAC-228947DF045D}" state="hidden">
      <selection activeCell="C3" sqref="C3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  <customSheetView guid="{9EFA0E2E-4423-4194-BE85-A51AF61C76D7}" state="hidden">
      <selection activeCell="C3" sqref="C3"/>
      <pageMargins left="0.511811024" right="0.511811024" top="0.78740157499999996" bottom="0.78740157499999996" header="0.31496062000000002" footer="0.31496062000000002"/>
      <pageSetup paperSize="9" orientation="portrait" verticalDpi="0" r:id="rId2"/>
    </customSheetView>
  </customSheetViews>
  <pageMargins left="0.511811024" right="0.511811024" top="0.78740157499999996" bottom="0.78740157499999996" header="0.31496062000000002" footer="0.31496062000000002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CV Rotina &lt;2A - procedência</vt:lpstr>
      <vt:lpstr>CV Rotina &lt;2A - residência</vt:lpstr>
      <vt:lpstr>CV REF 1A e 4A - procedência</vt:lpstr>
      <vt:lpstr>CV REF 1A e 4A - residência</vt:lpstr>
      <vt:lpstr>Cobert. Meningo C Adolescentes</vt:lpstr>
      <vt:lpstr>Cobert. HPV 2023</vt:lpstr>
      <vt:lpstr>dTpa gestantes - procedência</vt:lpstr>
      <vt:lpstr>dTpa gestantes - residência</vt:lpstr>
      <vt:lpstr>cálculos1</vt:lpstr>
      <vt:lpstr>cálculos2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2023-12-08T13:54:00Z</dcterms:modified>
</cp:coreProperties>
</file>