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10.out\"/>
    </mc:Choice>
  </mc:AlternateContent>
  <bookViews>
    <workbookView xWindow="-120" yWindow="-120" windowWidth="20730" windowHeight="11040" tabRatio="856"/>
  </bookViews>
  <sheets>
    <sheet name="CV Rotina &lt;2A - procedência" sheetId="4" r:id="rId1"/>
    <sheet name="CV Rotina &lt;2A - residência" sheetId="7" r:id="rId2"/>
    <sheet name="CV REF 1A e 4A - procedência" sheetId="1" r:id="rId3"/>
    <sheet name="CV REF 1A e 4A - residência" sheetId="8" r:id="rId4"/>
    <sheet name="Cobert. Meningo C Adolescentes" sheetId="2" r:id="rId5"/>
    <sheet name="Cobert. HPV 2023" sheetId="3" r:id="rId6"/>
    <sheet name="dTpa gestantes - procedência" sheetId="6" r:id="rId7"/>
    <sheet name="dTpa gestantes - residência" sheetId="9" r:id="rId8"/>
    <sheet name="cálculos1" sheetId="5" state="hidden" r:id="rId9"/>
    <sheet name="cálculos2" sheetId="10" state="hidden" r:id="rId10"/>
  </sheets>
  <definedNames>
    <definedName name="_xlnm._FilterDatabase" localSheetId="5" hidden="1">'Cobert. HPV 2023'!$A$1:$F$80</definedName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procedência'!$A$1:$X$86</definedName>
    <definedName name="_xlnm._FilterDatabase" localSheetId="1" hidden="1">'CV Rotina &lt;2A - residência'!$A$1:$X$86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4" i="7" l="1"/>
  <c r="Z83" i="7"/>
  <c r="Z82" i="7"/>
  <c r="Z81" i="7"/>
  <c r="Z81" i="4"/>
  <c r="Z84" i="4"/>
  <c r="Z83" i="4"/>
  <c r="Z82" i="4"/>
  <c r="AA20" i="4"/>
  <c r="AA15" i="4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2" i="9"/>
  <c r="D2" i="6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8"/>
  <c r="F2" i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8"/>
  <c r="D2" i="1"/>
  <c r="D3" i="7"/>
  <c r="AA3" i="7" s="1"/>
  <c r="D4" i="7"/>
  <c r="AA4" i="7" s="1"/>
  <c r="D5" i="7"/>
  <c r="AA5" i="7" s="1"/>
  <c r="D6" i="7"/>
  <c r="AA6" i="7" s="1"/>
  <c r="D7" i="7"/>
  <c r="AA7" i="7" s="1"/>
  <c r="D8" i="7"/>
  <c r="AA8" i="7" s="1"/>
  <c r="D9" i="7"/>
  <c r="AA9" i="7" s="1"/>
  <c r="D10" i="7"/>
  <c r="AA10" i="7" s="1"/>
  <c r="D11" i="7"/>
  <c r="AA11" i="7" s="1"/>
  <c r="D12" i="7"/>
  <c r="AA12" i="7" s="1"/>
  <c r="D13" i="7"/>
  <c r="AA13" i="7" s="1"/>
  <c r="D14" i="7"/>
  <c r="AA14" i="7" s="1"/>
  <c r="D15" i="7"/>
  <c r="AA15" i="7" s="1"/>
  <c r="D16" i="7"/>
  <c r="AA16" i="7" s="1"/>
  <c r="D17" i="7"/>
  <c r="AA17" i="7" s="1"/>
  <c r="D18" i="7"/>
  <c r="AA18" i="7" s="1"/>
  <c r="D19" i="7"/>
  <c r="AA19" i="7" s="1"/>
  <c r="D20" i="7"/>
  <c r="AA20" i="7" s="1"/>
  <c r="D21" i="7"/>
  <c r="AA21" i="7" s="1"/>
  <c r="D22" i="7"/>
  <c r="AA22" i="7" s="1"/>
  <c r="D23" i="7"/>
  <c r="AA23" i="7" s="1"/>
  <c r="D24" i="7"/>
  <c r="AA24" i="7" s="1"/>
  <c r="D25" i="7"/>
  <c r="AA25" i="7" s="1"/>
  <c r="D26" i="7"/>
  <c r="AA26" i="7" s="1"/>
  <c r="D27" i="7"/>
  <c r="AA27" i="7" s="1"/>
  <c r="D28" i="7"/>
  <c r="AA28" i="7" s="1"/>
  <c r="D29" i="7"/>
  <c r="AA29" i="7" s="1"/>
  <c r="D30" i="7"/>
  <c r="AA30" i="7" s="1"/>
  <c r="D31" i="7"/>
  <c r="AA31" i="7" s="1"/>
  <c r="D32" i="7"/>
  <c r="AA32" i="7" s="1"/>
  <c r="D33" i="7"/>
  <c r="AA33" i="7" s="1"/>
  <c r="D34" i="7"/>
  <c r="AA34" i="7" s="1"/>
  <c r="D35" i="7"/>
  <c r="AA35" i="7" s="1"/>
  <c r="D36" i="7"/>
  <c r="AA36" i="7" s="1"/>
  <c r="D37" i="7"/>
  <c r="AA37" i="7" s="1"/>
  <c r="D38" i="7"/>
  <c r="AA38" i="7" s="1"/>
  <c r="D39" i="7"/>
  <c r="AA39" i="7" s="1"/>
  <c r="D40" i="7"/>
  <c r="AA40" i="7" s="1"/>
  <c r="D41" i="7"/>
  <c r="AA41" i="7" s="1"/>
  <c r="D42" i="7"/>
  <c r="AA42" i="7" s="1"/>
  <c r="D43" i="7"/>
  <c r="AA43" i="7" s="1"/>
  <c r="D44" i="7"/>
  <c r="AA44" i="7" s="1"/>
  <c r="D45" i="7"/>
  <c r="AA45" i="7" s="1"/>
  <c r="D46" i="7"/>
  <c r="AA46" i="7" s="1"/>
  <c r="D47" i="7"/>
  <c r="AA47" i="7" s="1"/>
  <c r="D48" i="7"/>
  <c r="AA48" i="7" s="1"/>
  <c r="D49" i="7"/>
  <c r="AA49" i="7" s="1"/>
  <c r="D50" i="7"/>
  <c r="AA50" i="7" s="1"/>
  <c r="D51" i="7"/>
  <c r="AA51" i="7" s="1"/>
  <c r="D52" i="7"/>
  <c r="AA52" i="7" s="1"/>
  <c r="D53" i="7"/>
  <c r="AA53" i="7" s="1"/>
  <c r="D54" i="7"/>
  <c r="AA54" i="7" s="1"/>
  <c r="D55" i="7"/>
  <c r="AA55" i="7" s="1"/>
  <c r="D56" i="7"/>
  <c r="AA56" i="7" s="1"/>
  <c r="D57" i="7"/>
  <c r="AA57" i="7" s="1"/>
  <c r="D58" i="7"/>
  <c r="AA58" i="7" s="1"/>
  <c r="D59" i="7"/>
  <c r="AA59" i="7" s="1"/>
  <c r="D60" i="7"/>
  <c r="AA60" i="7" s="1"/>
  <c r="D61" i="7"/>
  <c r="AA61" i="7" s="1"/>
  <c r="D62" i="7"/>
  <c r="AA62" i="7" s="1"/>
  <c r="D63" i="7"/>
  <c r="AA63" i="7" s="1"/>
  <c r="D64" i="7"/>
  <c r="AA64" i="7" s="1"/>
  <c r="D65" i="7"/>
  <c r="AA65" i="7" s="1"/>
  <c r="D66" i="7"/>
  <c r="AA66" i="7" s="1"/>
  <c r="D67" i="7"/>
  <c r="AA67" i="7" s="1"/>
  <c r="D68" i="7"/>
  <c r="AA68" i="7" s="1"/>
  <c r="D69" i="7"/>
  <c r="AA69" i="7" s="1"/>
  <c r="D70" i="7"/>
  <c r="AA70" i="7" s="1"/>
  <c r="D71" i="7"/>
  <c r="AA71" i="7" s="1"/>
  <c r="D72" i="7"/>
  <c r="AA72" i="7" s="1"/>
  <c r="D73" i="7"/>
  <c r="AA73" i="7" s="1"/>
  <c r="D74" i="7"/>
  <c r="AA74" i="7" s="1"/>
  <c r="D75" i="7"/>
  <c r="AA75" i="7" s="1"/>
  <c r="D76" i="7"/>
  <c r="AA76" i="7" s="1"/>
  <c r="D77" i="7"/>
  <c r="AA77" i="7" s="1"/>
  <c r="D78" i="7"/>
  <c r="AA78" i="7" s="1"/>
  <c r="D79" i="7"/>
  <c r="AA79" i="7" s="1"/>
  <c r="D3" i="4"/>
  <c r="AA3" i="4" s="1"/>
  <c r="D4" i="4"/>
  <c r="AA4" i="4" s="1"/>
  <c r="D5" i="4"/>
  <c r="AA5" i="4" s="1"/>
  <c r="D6" i="4"/>
  <c r="AA6" i="4" s="1"/>
  <c r="D7" i="4"/>
  <c r="AA7" i="4" s="1"/>
  <c r="D8" i="4"/>
  <c r="AA8" i="4" s="1"/>
  <c r="D9" i="4"/>
  <c r="AA9" i="4" s="1"/>
  <c r="D10" i="4"/>
  <c r="AA10" i="4" s="1"/>
  <c r="D11" i="4"/>
  <c r="AA11" i="4" s="1"/>
  <c r="D12" i="4"/>
  <c r="AA12" i="4" s="1"/>
  <c r="D13" i="4"/>
  <c r="AA13" i="4" s="1"/>
  <c r="D14" i="4"/>
  <c r="AA14" i="4" s="1"/>
  <c r="D15" i="4"/>
  <c r="D16" i="4"/>
  <c r="AA16" i="4" s="1"/>
  <c r="D17" i="4"/>
  <c r="AA17" i="4" s="1"/>
  <c r="D18" i="4"/>
  <c r="AA18" i="4" s="1"/>
  <c r="D19" i="4"/>
  <c r="AA19" i="4" s="1"/>
  <c r="D20" i="4"/>
  <c r="D21" i="4"/>
  <c r="AA21" i="4" s="1"/>
  <c r="D22" i="4"/>
  <c r="AA22" i="4" s="1"/>
  <c r="D23" i="4"/>
  <c r="AA23" i="4" s="1"/>
  <c r="D24" i="4"/>
  <c r="AA24" i="4" s="1"/>
  <c r="D25" i="4"/>
  <c r="AA25" i="4" s="1"/>
  <c r="D26" i="4"/>
  <c r="AA26" i="4" s="1"/>
  <c r="D27" i="4"/>
  <c r="AA27" i="4" s="1"/>
  <c r="D28" i="4"/>
  <c r="AA28" i="4" s="1"/>
  <c r="D29" i="4"/>
  <c r="AA29" i="4" s="1"/>
  <c r="D30" i="4"/>
  <c r="AA30" i="4" s="1"/>
  <c r="D31" i="4"/>
  <c r="AA31" i="4" s="1"/>
  <c r="D32" i="4"/>
  <c r="AA32" i="4" s="1"/>
  <c r="D33" i="4"/>
  <c r="AA33" i="4" s="1"/>
  <c r="D34" i="4"/>
  <c r="AA34" i="4" s="1"/>
  <c r="D35" i="4"/>
  <c r="AA35" i="4" s="1"/>
  <c r="D36" i="4"/>
  <c r="AA36" i="4" s="1"/>
  <c r="D37" i="4"/>
  <c r="AA37" i="4" s="1"/>
  <c r="D38" i="4"/>
  <c r="AA38" i="4" s="1"/>
  <c r="D39" i="4"/>
  <c r="AA39" i="4" s="1"/>
  <c r="D40" i="4"/>
  <c r="AA40" i="4" s="1"/>
  <c r="D41" i="4"/>
  <c r="AA41" i="4" s="1"/>
  <c r="D42" i="4"/>
  <c r="AA42" i="4" s="1"/>
  <c r="D43" i="4"/>
  <c r="AA43" i="4" s="1"/>
  <c r="D44" i="4"/>
  <c r="AA44" i="4" s="1"/>
  <c r="D45" i="4"/>
  <c r="AA45" i="4" s="1"/>
  <c r="D46" i="4"/>
  <c r="AA46" i="4" s="1"/>
  <c r="D47" i="4"/>
  <c r="AA47" i="4" s="1"/>
  <c r="D48" i="4"/>
  <c r="AA48" i="4" s="1"/>
  <c r="D49" i="4"/>
  <c r="AA49" i="4" s="1"/>
  <c r="D50" i="4"/>
  <c r="AA50" i="4" s="1"/>
  <c r="D51" i="4"/>
  <c r="AA51" i="4" s="1"/>
  <c r="D52" i="4"/>
  <c r="AA52" i="4" s="1"/>
  <c r="D53" i="4"/>
  <c r="AA53" i="4" s="1"/>
  <c r="D54" i="4"/>
  <c r="AA54" i="4" s="1"/>
  <c r="D55" i="4"/>
  <c r="AA55" i="4" s="1"/>
  <c r="D56" i="4"/>
  <c r="AA56" i="4" s="1"/>
  <c r="D57" i="4"/>
  <c r="AA57" i="4" s="1"/>
  <c r="D58" i="4"/>
  <c r="AA58" i="4" s="1"/>
  <c r="D59" i="4"/>
  <c r="AA59" i="4" s="1"/>
  <c r="D60" i="4"/>
  <c r="AA60" i="4" s="1"/>
  <c r="D61" i="4"/>
  <c r="AA61" i="4" s="1"/>
  <c r="D62" i="4"/>
  <c r="AA62" i="4" s="1"/>
  <c r="D63" i="4"/>
  <c r="AA63" i="4" s="1"/>
  <c r="D64" i="4"/>
  <c r="AA64" i="4" s="1"/>
  <c r="D65" i="4"/>
  <c r="AA65" i="4" s="1"/>
  <c r="D66" i="4"/>
  <c r="AA66" i="4" s="1"/>
  <c r="D67" i="4"/>
  <c r="AA67" i="4" s="1"/>
  <c r="D68" i="4"/>
  <c r="AA68" i="4" s="1"/>
  <c r="D69" i="4"/>
  <c r="AA69" i="4" s="1"/>
  <c r="D70" i="4"/>
  <c r="AA70" i="4" s="1"/>
  <c r="D71" i="4"/>
  <c r="AA71" i="4" s="1"/>
  <c r="D72" i="4"/>
  <c r="AA72" i="4" s="1"/>
  <c r="D73" i="4"/>
  <c r="AA73" i="4" s="1"/>
  <c r="D74" i="4"/>
  <c r="AA74" i="4" s="1"/>
  <c r="D75" i="4"/>
  <c r="AA75" i="4" s="1"/>
  <c r="D76" i="4"/>
  <c r="AA76" i="4" s="1"/>
  <c r="D77" i="4"/>
  <c r="AA77" i="4" s="1"/>
  <c r="D78" i="4"/>
  <c r="AA78" i="4" s="1"/>
  <c r="D79" i="4"/>
  <c r="AA79" i="4" s="1"/>
  <c r="D2" i="7"/>
  <c r="AA2" i="7" s="1"/>
  <c r="D2" i="4"/>
  <c r="Z86" i="4" l="1"/>
  <c r="Z87" i="4" s="1"/>
  <c r="F2" i="4"/>
  <c r="AA2" i="4"/>
  <c r="Z86" i="7"/>
  <c r="Z87" i="7" s="1"/>
  <c r="Z85" i="7"/>
  <c r="C2" i="5"/>
  <c r="H2" i="4"/>
  <c r="Z85" i="4"/>
  <c r="E85" i="9"/>
  <c r="C85" i="9"/>
  <c r="E84" i="9"/>
  <c r="C84" i="9"/>
  <c r="E83" i="9"/>
  <c r="C83" i="9"/>
  <c r="E82" i="9"/>
  <c r="C82" i="9"/>
  <c r="E81" i="9"/>
  <c r="C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W85" i="8"/>
  <c r="U85" i="8"/>
  <c r="S85" i="8"/>
  <c r="Q85" i="8"/>
  <c r="O85" i="8"/>
  <c r="M85" i="8"/>
  <c r="K85" i="8"/>
  <c r="I85" i="8"/>
  <c r="G85" i="8"/>
  <c r="E85" i="8"/>
  <c r="C85" i="8"/>
  <c r="W84" i="8"/>
  <c r="U84" i="8"/>
  <c r="S84" i="8"/>
  <c r="Q84" i="8"/>
  <c r="O84" i="8"/>
  <c r="M84" i="8"/>
  <c r="K84" i="8"/>
  <c r="I84" i="8"/>
  <c r="G84" i="8"/>
  <c r="E84" i="8"/>
  <c r="C84" i="8"/>
  <c r="W83" i="8"/>
  <c r="U83" i="8"/>
  <c r="S83" i="8"/>
  <c r="Q83" i="8"/>
  <c r="O83" i="8"/>
  <c r="M83" i="8"/>
  <c r="K83" i="8"/>
  <c r="I83" i="8"/>
  <c r="G83" i="8"/>
  <c r="E83" i="8"/>
  <c r="C83" i="8"/>
  <c r="W82" i="8"/>
  <c r="U82" i="8"/>
  <c r="S82" i="8"/>
  <c r="Q82" i="8"/>
  <c r="O82" i="8"/>
  <c r="M82" i="8"/>
  <c r="K82" i="8"/>
  <c r="I82" i="8"/>
  <c r="G82" i="8"/>
  <c r="E82" i="8"/>
  <c r="C82" i="8"/>
  <c r="W81" i="8"/>
  <c r="U81" i="8"/>
  <c r="S81" i="8"/>
  <c r="Q81" i="8"/>
  <c r="O81" i="8"/>
  <c r="M81" i="8"/>
  <c r="K81" i="8"/>
  <c r="I81" i="8"/>
  <c r="G81" i="8"/>
  <c r="E81" i="8"/>
  <c r="C81" i="8"/>
  <c r="X79" i="8"/>
  <c r="V79" i="8"/>
  <c r="R79" i="8"/>
  <c r="N79" i="8"/>
  <c r="J79" i="8"/>
  <c r="H79" i="8"/>
  <c r="N78" i="8"/>
  <c r="R77" i="8"/>
  <c r="N77" i="8"/>
  <c r="X76" i="8"/>
  <c r="T76" i="8"/>
  <c r="R76" i="8"/>
  <c r="P76" i="8"/>
  <c r="L76" i="8"/>
  <c r="H76" i="8"/>
  <c r="J76" i="8"/>
  <c r="V75" i="8"/>
  <c r="R75" i="8"/>
  <c r="N75" i="8"/>
  <c r="J75" i="8"/>
  <c r="H75" i="8"/>
  <c r="X75" i="8"/>
  <c r="X74" i="8"/>
  <c r="T74" i="8"/>
  <c r="N74" i="8"/>
  <c r="L74" i="8"/>
  <c r="P74" i="8"/>
  <c r="V73" i="8"/>
  <c r="T73" i="8"/>
  <c r="N73" i="8"/>
  <c r="L73" i="8"/>
  <c r="X72" i="8"/>
  <c r="T72" i="8"/>
  <c r="P72" i="8"/>
  <c r="L72" i="8"/>
  <c r="V71" i="8"/>
  <c r="R71" i="8"/>
  <c r="N71" i="8"/>
  <c r="J71" i="8"/>
  <c r="H71" i="8"/>
  <c r="V70" i="8"/>
  <c r="T70" i="8"/>
  <c r="L70" i="8"/>
  <c r="H70" i="8"/>
  <c r="P70" i="8"/>
  <c r="V69" i="8"/>
  <c r="T69" i="8"/>
  <c r="R69" i="8"/>
  <c r="L69" i="8"/>
  <c r="J69" i="8"/>
  <c r="H69" i="8"/>
  <c r="X68" i="8"/>
  <c r="T68" i="8"/>
  <c r="P68" i="8"/>
  <c r="L68" i="8"/>
  <c r="X67" i="8"/>
  <c r="V67" i="8"/>
  <c r="R67" i="8"/>
  <c r="N67" i="8"/>
  <c r="J67" i="8"/>
  <c r="H67" i="8"/>
  <c r="H66" i="8"/>
  <c r="V66" i="8"/>
  <c r="T65" i="8"/>
  <c r="R65" i="8"/>
  <c r="J65" i="8"/>
  <c r="H65" i="8"/>
  <c r="X64" i="8"/>
  <c r="T64" i="8"/>
  <c r="R64" i="8"/>
  <c r="P64" i="8"/>
  <c r="L64" i="8"/>
  <c r="J64" i="8"/>
  <c r="H64" i="8"/>
  <c r="X63" i="8"/>
  <c r="V63" i="8"/>
  <c r="R63" i="8"/>
  <c r="N63" i="8"/>
  <c r="J63" i="8"/>
  <c r="H63" i="8"/>
  <c r="X62" i="8"/>
  <c r="X60" i="8"/>
  <c r="T60" i="8"/>
  <c r="R60" i="8"/>
  <c r="P60" i="8"/>
  <c r="L60" i="8"/>
  <c r="H60" i="8"/>
  <c r="J60" i="8"/>
  <c r="V59" i="8"/>
  <c r="R59" i="8"/>
  <c r="N59" i="8"/>
  <c r="J59" i="8"/>
  <c r="H59" i="8"/>
  <c r="X59" i="8"/>
  <c r="X58" i="8"/>
  <c r="T58" i="8"/>
  <c r="N58" i="8"/>
  <c r="L58" i="8"/>
  <c r="P58" i="8"/>
  <c r="T57" i="8"/>
  <c r="L57" i="8"/>
  <c r="X56" i="8"/>
  <c r="T56" i="8"/>
  <c r="P56" i="8"/>
  <c r="L56" i="8"/>
  <c r="V55" i="8"/>
  <c r="R55" i="8"/>
  <c r="N55" i="8"/>
  <c r="J55" i="8"/>
  <c r="H55" i="8"/>
  <c r="V54" i="8"/>
  <c r="T54" i="8"/>
  <c r="P54" i="8"/>
  <c r="L54" i="8"/>
  <c r="J54" i="8"/>
  <c r="X54" i="8"/>
  <c r="X53" i="8"/>
  <c r="V53" i="8"/>
  <c r="R53" i="8"/>
  <c r="P53" i="8"/>
  <c r="N53" i="8"/>
  <c r="J53" i="8"/>
  <c r="H53" i="8"/>
  <c r="T53" i="8"/>
  <c r="V52" i="8"/>
  <c r="N52" i="8"/>
  <c r="H52" i="8"/>
  <c r="R52" i="8"/>
  <c r="T51" i="8"/>
  <c r="N51" i="8"/>
  <c r="X50" i="8"/>
  <c r="T50" i="8"/>
  <c r="P50" i="8"/>
  <c r="L50" i="8"/>
  <c r="X49" i="8"/>
  <c r="V49" i="8"/>
  <c r="R49" i="8"/>
  <c r="P49" i="8"/>
  <c r="N49" i="8"/>
  <c r="J49" i="8"/>
  <c r="H49" i="8"/>
  <c r="T49" i="8"/>
  <c r="V48" i="8"/>
  <c r="P48" i="8"/>
  <c r="N48" i="8"/>
  <c r="H48" i="8"/>
  <c r="R48" i="8"/>
  <c r="V47" i="8"/>
  <c r="N47" i="8"/>
  <c r="X46" i="8"/>
  <c r="T46" i="8"/>
  <c r="R46" i="8"/>
  <c r="P46" i="8"/>
  <c r="L46" i="8"/>
  <c r="J46" i="8"/>
  <c r="X45" i="8"/>
  <c r="V45" i="8"/>
  <c r="R45" i="8"/>
  <c r="N45" i="8"/>
  <c r="J45" i="8"/>
  <c r="H45" i="8"/>
  <c r="X44" i="8"/>
  <c r="V44" i="8"/>
  <c r="L44" i="8"/>
  <c r="T44" i="8"/>
  <c r="V43" i="8"/>
  <c r="L43" i="8"/>
  <c r="H43" i="8"/>
  <c r="X42" i="8"/>
  <c r="T42" i="8"/>
  <c r="P42" i="8"/>
  <c r="L42" i="8"/>
  <c r="R42" i="8"/>
  <c r="V41" i="8"/>
  <c r="R41" i="8"/>
  <c r="N41" i="8"/>
  <c r="J41" i="8"/>
  <c r="H41" i="8"/>
  <c r="P41" i="8"/>
  <c r="X40" i="8"/>
  <c r="V40" i="8"/>
  <c r="T40" i="8"/>
  <c r="L40" i="8"/>
  <c r="H40" i="8"/>
  <c r="P40" i="8"/>
  <c r="V39" i="8"/>
  <c r="T39" i="8"/>
  <c r="L39" i="8"/>
  <c r="J39" i="8"/>
  <c r="H39" i="8"/>
  <c r="X38" i="8"/>
  <c r="T38" i="8"/>
  <c r="P38" i="8"/>
  <c r="L38" i="8"/>
  <c r="J38" i="8"/>
  <c r="X37" i="8"/>
  <c r="V37" i="8"/>
  <c r="R37" i="8"/>
  <c r="N37" i="8"/>
  <c r="J37" i="8"/>
  <c r="H37" i="8"/>
  <c r="P37" i="8"/>
  <c r="T36" i="8"/>
  <c r="P36" i="8"/>
  <c r="L36" i="8"/>
  <c r="J36" i="8"/>
  <c r="H36" i="8"/>
  <c r="X36" i="8"/>
  <c r="R36" i="8"/>
  <c r="V35" i="8"/>
  <c r="R35" i="8"/>
  <c r="N35" i="8"/>
  <c r="J35" i="8"/>
  <c r="H35" i="8"/>
  <c r="T35" i="8"/>
  <c r="T34" i="8"/>
  <c r="L34" i="8"/>
  <c r="X34" i="8"/>
  <c r="R34" i="8"/>
  <c r="T33" i="8"/>
  <c r="R33" i="8"/>
  <c r="L33" i="8"/>
  <c r="J33" i="8"/>
  <c r="X33" i="8"/>
  <c r="H33" i="8"/>
  <c r="X32" i="8"/>
  <c r="T32" i="8"/>
  <c r="R32" i="8"/>
  <c r="P32" i="8"/>
  <c r="L32" i="8"/>
  <c r="J32" i="8"/>
  <c r="H32" i="8"/>
  <c r="V32" i="8"/>
  <c r="V31" i="8"/>
  <c r="R31" i="8"/>
  <c r="N31" i="8"/>
  <c r="J31" i="8"/>
  <c r="H31" i="8"/>
  <c r="T31" i="8"/>
  <c r="T30" i="8"/>
  <c r="L30" i="8"/>
  <c r="X30" i="8"/>
  <c r="R30" i="8"/>
  <c r="T29" i="8"/>
  <c r="R29" i="8"/>
  <c r="L29" i="8"/>
  <c r="J29" i="8"/>
  <c r="X29" i="8"/>
  <c r="H29" i="8"/>
  <c r="X28" i="8"/>
  <c r="T28" i="8"/>
  <c r="R28" i="8"/>
  <c r="P28" i="8"/>
  <c r="L28" i="8"/>
  <c r="J28" i="8"/>
  <c r="H28" i="8"/>
  <c r="V28" i="8"/>
  <c r="V27" i="8"/>
  <c r="R27" i="8"/>
  <c r="N27" i="8"/>
  <c r="J27" i="8"/>
  <c r="H27" i="8"/>
  <c r="T27" i="8"/>
  <c r="T26" i="8"/>
  <c r="L26" i="8"/>
  <c r="X26" i="8"/>
  <c r="R26" i="8"/>
  <c r="T25" i="8"/>
  <c r="R25" i="8"/>
  <c r="L25" i="8"/>
  <c r="J25" i="8"/>
  <c r="X25" i="8"/>
  <c r="H25" i="8"/>
  <c r="X24" i="8"/>
  <c r="T24" i="8"/>
  <c r="R24" i="8"/>
  <c r="P24" i="8"/>
  <c r="L24" i="8"/>
  <c r="J24" i="8"/>
  <c r="H24" i="8"/>
  <c r="V24" i="8"/>
  <c r="V23" i="8"/>
  <c r="R23" i="8"/>
  <c r="N23" i="8"/>
  <c r="J23" i="8"/>
  <c r="H23" i="8"/>
  <c r="T23" i="8"/>
  <c r="T22" i="8"/>
  <c r="L22" i="8"/>
  <c r="X22" i="8"/>
  <c r="R22" i="8"/>
  <c r="T21" i="8"/>
  <c r="R21" i="8"/>
  <c r="L21" i="8"/>
  <c r="J21" i="8"/>
  <c r="X21" i="8"/>
  <c r="H21" i="8"/>
  <c r="X20" i="8"/>
  <c r="T20" i="8"/>
  <c r="R20" i="8"/>
  <c r="P20" i="8"/>
  <c r="L20" i="8"/>
  <c r="J20" i="8"/>
  <c r="H20" i="8"/>
  <c r="V20" i="8"/>
  <c r="V19" i="8"/>
  <c r="R19" i="8"/>
  <c r="N19" i="8"/>
  <c r="J19" i="8"/>
  <c r="H19" i="8"/>
  <c r="T19" i="8"/>
  <c r="T18" i="8"/>
  <c r="L18" i="8"/>
  <c r="X18" i="8"/>
  <c r="R18" i="8"/>
  <c r="T17" i="8"/>
  <c r="R17" i="8"/>
  <c r="L17" i="8"/>
  <c r="J17" i="8"/>
  <c r="X17" i="8"/>
  <c r="H17" i="8"/>
  <c r="X16" i="8"/>
  <c r="T16" i="8"/>
  <c r="R16" i="8"/>
  <c r="P16" i="8"/>
  <c r="L16" i="8"/>
  <c r="J16" i="8"/>
  <c r="H16" i="8"/>
  <c r="V16" i="8"/>
  <c r="V15" i="8"/>
  <c r="R15" i="8"/>
  <c r="N15" i="8"/>
  <c r="J15" i="8"/>
  <c r="H15" i="8"/>
  <c r="T15" i="8"/>
  <c r="T14" i="8"/>
  <c r="L14" i="8"/>
  <c r="X14" i="8"/>
  <c r="R14" i="8"/>
  <c r="T13" i="8"/>
  <c r="R13" i="8"/>
  <c r="L13" i="8"/>
  <c r="J13" i="8"/>
  <c r="X13" i="8"/>
  <c r="H13" i="8"/>
  <c r="X12" i="8"/>
  <c r="T12" i="8"/>
  <c r="R12" i="8"/>
  <c r="P12" i="8"/>
  <c r="L12" i="8"/>
  <c r="J12" i="8"/>
  <c r="H12" i="8"/>
  <c r="V12" i="8"/>
  <c r="V11" i="8"/>
  <c r="R11" i="8"/>
  <c r="N11" i="8"/>
  <c r="J11" i="8"/>
  <c r="H11" i="8"/>
  <c r="T11" i="8"/>
  <c r="T10" i="8"/>
  <c r="L10" i="8"/>
  <c r="X10" i="8"/>
  <c r="R10" i="8"/>
  <c r="T9" i="8"/>
  <c r="R9" i="8"/>
  <c r="L9" i="8"/>
  <c r="J9" i="8"/>
  <c r="X9" i="8"/>
  <c r="H9" i="8"/>
  <c r="X8" i="8"/>
  <c r="T8" i="8"/>
  <c r="R8" i="8"/>
  <c r="P8" i="8"/>
  <c r="L8" i="8"/>
  <c r="J8" i="8"/>
  <c r="H8" i="8"/>
  <c r="V8" i="8"/>
  <c r="V7" i="8"/>
  <c r="R7" i="8"/>
  <c r="N7" i="8"/>
  <c r="J7" i="8"/>
  <c r="H7" i="8"/>
  <c r="T7" i="8"/>
  <c r="T6" i="8"/>
  <c r="L6" i="8"/>
  <c r="X6" i="8"/>
  <c r="R6" i="8"/>
  <c r="T5" i="8"/>
  <c r="R5" i="8"/>
  <c r="L5" i="8"/>
  <c r="J5" i="8"/>
  <c r="H5" i="8"/>
  <c r="X4" i="8"/>
  <c r="T4" i="8"/>
  <c r="R4" i="8"/>
  <c r="P4" i="8"/>
  <c r="L4" i="8"/>
  <c r="J4" i="8"/>
  <c r="H4" i="8"/>
  <c r="V3" i="8"/>
  <c r="R3" i="8"/>
  <c r="N3" i="8"/>
  <c r="J3" i="8"/>
  <c r="H3" i="8"/>
  <c r="T3" i="8"/>
  <c r="T2" i="8"/>
  <c r="L2" i="8"/>
  <c r="X2" i="8"/>
  <c r="C85" i="7"/>
  <c r="W84" i="7"/>
  <c r="U84" i="7"/>
  <c r="S84" i="7"/>
  <c r="Q84" i="7"/>
  <c r="O84" i="7"/>
  <c r="M84" i="7"/>
  <c r="K84" i="7"/>
  <c r="I84" i="7"/>
  <c r="G84" i="7"/>
  <c r="E84" i="7"/>
  <c r="C84" i="7"/>
  <c r="W83" i="7"/>
  <c r="U83" i="7"/>
  <c r="S83" i="7"/>
  <c r="Q83" i="7"/>
  <c r="O83" i="7"/>
  <c r="M83" i="7"/>
  <c r="K83" i="7"/>
  <c r="I83" i="7"/>
  <c r="G83" i="7"/>
  <c r="E83" i="7"/>
  <c r="C83" i="7"/>
  <c r="W82" i="7"/>
  <c r="U82" i="7"/>
  <c r="S82" i="7"/>
  <c r="Q82" i="7"/>
  <c r="O82" i="7"/>
  <c r="M82" i="7"/>
  <c r="K82" i="7"/>
  <c r="I82" i="7"/>
  <c r="G82" i="7"/>
  <c r="E82" i="7"/>
  <c r="C82" i="7"/>
  <c r="W81" i="7"/>
  <c r="U81" i="7"/>
  <c r="S81" i="7"/>
  <c r="Q81" i="7"/>
  <c r="O81" i="7"/>
  <c r="M81" i="7"/>
  <c r="K81" i="7"/>
  <c r="I81" i="7"/>
  <c r="G81" i="7"/>
  <c r="E81" i="7"/>
  <c r="C81" i="7"/>
  <c r="V79" i="7"/>
  <c r="H79" i="10" s="1"/>
  <c r="J79" i="7"/>
  <c r="F79" i="10" s="1"/>
  <c r="T79" i="7"/>
  <c r="K79" i="10" s="1"/>
  <c r="P78" i="7"/>
  <c r="I78" i="10" s="1"/>
  <c r="X76" i="7"/>
  <c r="L76" i="10" s="1"/>
  <c r="V75" i="7"/>
  <c r="H75" i="10" s="1"/>
  <c r="R75" i="7"/>
  <c r="J75" i="10" s="1"/>
  <c r="J75" i="7"/>
  <c r="F75" i="10" s="1"/>
  <c r="H75" i="7"/>
  <c r="E75" i="10" s="1"/>
  <c r="T75" i="7"/>
  <c r="K75" i="10" s="1"/>
  <c r="P74" i="7"/>
  <c r="I74" i="10" s="1"/>
  <c r="N74" i="7"/>
  <c r="D74" i="10" s="1"/>
  <c r="L74" i="7"/>
  <c r="G74" i="10" s="1"/>
  <c r="T73" i="7"/>
  <c r="K73" i="10" s="1"/>
  <c r="T72" i="7"/>
  <c r="K72" i="10" s="1"/>
  <c r="T71" i="7"/>
  <c r="K71" i="10" s="1"/>
  <c r="X70" i="7"/>
  <c r="L70" i="10" s="1"/>
  <c r="T69" i="7"/>
  <c r="K69" i="10" s="1"/>
  <c r="N69" i="7"/>
  <c r="D69" i="10" s="1"/>
  <c r="T68" i="7"/>
  <c r="K68" i="10" s="1"/>
  <c r="P68" i="7"/>
  <c r="I68" i="10" s="1"/>
  <c r="V67" i="7"/>
  <c r="H67" i="10" s="1"/>
  <c r="R67" i="7"/>
  <c r="J67" i="10" s="1"/>
  <c r="J67" i="7"/>
  <c r="F67" i="10" s="1"/>
  <c r="H67" i="7"/>
  <c r="E67" i="10" s="1"/>
  <c r="T67" i="7"/>
  <c r="K67" i="10" s="1"/>
  <c r="P66" i="7"/>
  <c r="I66" i="10" s="1"/>
  <c r="T65" i="7"/>
  <c r="K65" i="10" s="1"/>
  <c r="N65" i="7"/>
  <c r="D65" i="10" s="1"/>
  <c r="L65" i="7"/>
  <c r="G65" i="10" s="1"/>
  <c r="P64" i="7"/>
  <c r="I64" i="10" s="1"/>
  <c r="V62" i="7"/>
  <c r="H62" i="10" s="1"/>
  <c r="R62" i="7"/>
  <c r="J62" i="10" s="1"/>
  <c r="P62" i="7"/>
  <c r="I62" i="10" s="1"/>
  <c r="J62" i="7"/>
  <c r="F62" i="10" s="1"/>
  <c r="H62" i="7"/>
  <c r="E62" i="10" s="1"/>
  <c r="F62" i="7"/>
  <c r="C62" i="10" s="1"/>
  <c r="T62" i="7"/>
  <c r="K62" i="10" s="1"/>
  <c r="V61" i="7"/>
  <c r="H61" i="10" s="1"/>
  <c r="L61" i="7"/>
  <c r="G61" i="10" s="1"/>
  <c r="H61" i="7"/>
  <c r="E61" i="10" s="1"/>
  <c r="T61" i="7"/>
  <c r="K61" i="10" s="1"/>
  <c r="N60" i="7"/>
  <c r="D60" i="10" s="1"/>
  <c r="R59" i="7"/>
  <c r="J59" i="10" s="1"/>
  <c r="V58" i="7"/>
  <c r="H58" i="10" s="1"/>
  <c r="J58" i="7"/>
  <c r="F58" i="10" s="1"/>
  <c r="T58" i="7"/>
  <c r="K58" i="10" s="1"/>
  <c r="L57" i="7"/>
  <c r="G57" i="10" s="1"/>
  <c r="N56" i="7"/>
  <c r="D56" i="10" s="1"/>
  <c r="J56" i="7"/>
  <c r="F56" i="10" s="1"/>
  <c r="R55" i="7"/>
  <c r="J55" i="10" s="1"/>
  <c r="T54" i="7"/>
  <c r="K54" i="10" s="1"/>
  <c r="V53" i="7"/>
  <c r="H53" i="10" s="1"/>
  <c r="H53" i="7"/>
  <c r="E53" i="10" s="1"/>
  <c r="T53" i="7"/>
  <c r="K53" i="10" s="1"/>
  <c r="N52" i="7"/>
  <c r="D52" i="10" s="1"/>
  <c r="R50" i="7"/>
  <c r="J50" i="10" s="1"/>
  <c r="P50" i="7"/>
  <c r="I50" i="10" s="1"/>
  <c r="H50" i="7"/>
  <c r="E50" i="10" s="1"/>
  <c r="F50" i="7"/>
  <c r="C50" i="10" s="1"/>
  <c r="T50" i="7"/>
  <c r="K50" i="10" s="1"/>
  <c r="V49" i="7"/>
  <c r="H49" i="10" s="1"/>
  <c r="L49" i="7"/>
  <c r="G49" i="10" s="1"/>
  <c r="H49" i="7"/>
  <c r="E49" i="10" s="1"/>
  <c r="T49" i="7"/>
  <c r="K49" i="10" s="1"/>
  <c r="N48" i="7"/>
  <c r="D48" i="10" s="1"/>
  <c r="V46" i="7"/>
  <c r="H46" i="10" s="1"/>
  <c r="R46" i="7"/>
  <c r="J46" i="10" s="1"/>
  <c r="J46" i="7"/>
  <c r="F46" i="10" s="1"/>
  <c r="H46" i="7"/>
  <c r="E46" i="10" s="1"/>
  <c r="T46" i="7"/>
  <c r="K46" i="10" s="1"/>
  <c r="L45" i="7"/>
  <c r="G45" i="10" s="1"/>
  <c r="N44" i="7"/>
  <c r="D44" i="10" s="1"/>
  <c r="J44" i="7"/>
  <c r="F44" i="10" s="1"/>
  <c r="R43" i="7"/>
  <c r="J43" i="10" s="1"/>
  <c r="T42" i="7"/>
  <c r="K42" i="10" s="1"/>
  <c r="V41" i="7"/>
  <c r="H41" i="10" s="1"/>
  <c r="T41" i="7"/>
  <c r="K41" i="10" s="1"/>
  <c r="L41" i="7"/>
  <c r="G41" i="10" s="1"/>
  <c r="H41" i="7"/>
  <c r="E41" i="10" s="1"/>
  <c r="F41" i="7"/>
  <c r="C41" i="10" s="1"/>
  <c r="P41" i="7"/>
  <c r="I41" i="10" s="1"/>
  <c r="N40" i="7"/>
  <c r="D40" i="10" s="1"/>
  <c r="J40" i="7"/>
  <c r="F40" i="10" s="1"/>
  <c r="J39" i="7"/>
  <c r="F39" i="10" s="1"/>
  <c r="T39" i="7"/>
  <c r="K39" i="10" s="1"/>
  <c r="V38" i="7"/>
  <c r="H38" i="10" s="1"/>
  <c r="R38" i="7"/>
  <c r="J38" i="10" s="1"/>
  <c r="P38" i="7"/>
  <c r="I38" i="10" s="1"/>
  <c r="J38" i="7"/>
  <c r="F38" i="10" s="1"/>
  <c r="H38" i="7"/>
  <c r="E38" i="10" s="1"/>
  <c r="F38" i="7"/>
  <c r="C38" i="10" s="1"/>
  <c r="T38" i="7"/>
  <c r="K38" i="10" s="1"/>
  <c r="T37" i="7"/>
  <c r="K37" i="10" s="1"/>
  <c r="L37" i="7"/>
  <c r="G37" i="10" s="1"/>
  <c r="H37" i="7"/>
  <c r="E37" i="10" s="1"/>
  <c r="V37" i="7"/>
  <c r="H37" i="10" s="1"/>
  <c r="T36" i="7"/>
  <c r="K36" i="10" s="1"/>
  <c r="L36" i="7"/>
  <c r="G36" i="10" s="1"/>
  <c r="F36" i="7"/>
  <c r="C36" i="10" s="1"/>
  <c r="V36" i="7"/>
  <c r="H36" i="10" s="1"/>
  <c r="L35" i="7"/>
  <c r="G35" i="10" s="1"/>
  <c r="V34" i="7"/>
  <c r="H34" i="10" s="1"/>
  <c r="P34" i="7"/>
  <c r="I34" i="10" s="1"/>
  <c r="J34" i="7"/>
  <c r="F34" i="10" s="1"/>
  <c r="F34" i="7"/>
  <c r="C34" i="10" s="1"/>
  <c r="T34" i="7"/>
  <c r="K34" i="10" s="1"/>
  <c r="T33" i="7"/>
  <c r="K33" i="10" s="1"/>
  <c r="H33" i="7"/>
  <c r="E33" i="10" s="1"/>
  <c r="L33" i="7"/>
  <c r="G33" i="10" s="1"/>
  <c r="V32" i="7"/>
  <c r="H32" i="10" s="1"/>
  <c r="T32" i="7"/>
  <c r="K32" i="10" s="1"/>
  <c r="L32" i="7"/>
  <c r="G32" i="10" s="1"/>
  <c r="J32" i="7"/>
  <c r="F32" i="10" s="1"/>
  <c r="F32" i="7"/>
  <c r="C32" i="10" s="1"/>
  <c r="R32" i="7"/>
  <c r="J32" i="10" s="1"/>
  <c r="X31" i="7"/>
  <c r="L31" i="10" s="1"/>
  <c r="J31" i="7"/>
  <c r="F31" i="10" s="1"/>
  <c r="T31" i="7"/>
  <c r="K31" i="10" s="1"/>
  <c r="V30" i="7"/>
  <c r="H30" i="10" s="1"/>
  <c r="R30" i="7"/>
  <c r="J30" i="10" s="1"/>
  <c r="P30" i="7"/>
  <c r="I30" i="10" s="1"/>
  <c r="J30" i="7"/>
  <c r="F30" i="10" s="1"/>
  <c r="H30" i="7"/>
  <c r="E30" i="10" s="1"/>
  <c r="F30" i="7"/>
  <c r="C30" i="10" s="1"/>
  <c r="T30" i="7"/>
  <c r="K30" i="10" s="1"/>
  <c r="T29" i="7"/>
  <c r="K29" i="10" s="1"/>
  <c r="L29" i="7"/>
  <c r="G29" i="10" s="1"/>
  <c r="H29" i="7"/>
  <c r="E29" i="10" s="1"/>
  <c r="V29" i="7"/>
  <c r="H29" i="10" s="1"/>
  <c r="V28" i="7"/>
  <c r="H28" i="10" s="1"/>
  <c r="J28" i="7"/>
  <c r="F28" i="10" s="1"/>
  <c r="T28" i="7"/>
  <c r="K28" i="10" s="1"/>
  <c r="L27" i="7"/>
  <c r="G27" i="10" s="1"/>
  <c r="X27" i="7"/>
  <c r="L27" i="10" s="1"/>
  <c r="R26" i="7"/>
  <c r="J26" i="10" s="1"/>
  <c r="H26" i="7"/>
  <c r="E26" i="10" s="1"/>
  <c r="T26" i="7"/>
  <c r="K26" i="10" s="1"/>
  <c r="L25" i="7"/>
  <c r="G25" i="10" s="1"/>
  <c r="H25" i="7"/>
  <c r="E25" i="10" s="1"/>
  <c r="R24" i="7"/>
  <c r="J24" i="10" s="1"/>
  <c r="L24" i="7"/>
  <c r="G24" i="10" s="1"/>
  <c r="R23" i="7"/>
  <c r="J23" i="10" s="1"/>
  <c r="X23" i="7"/>
  <c r="L23" i="10" s="1"/>
  <c r="X22" i="7"/>
  <c r="L22" i="10" s="1"/>
  <c r="X21" i="7"/>
  <c r="L21" i="10" s="1"/>
  <c r="R20" i="7"/>
  <c r="J20" i="10" s="1"/>
  <c r="J20" i="7"/>
  <c r="F20" i="10" s="1"/>
  <c r="X20" i="7"/>
  <c r="L20" i="10" s="1"/>
  <c r="R19" i="7"/>
  <c r="J19" i="10" s="1"/>
  <c r="X19" i="7"/>
  <c r="L19" i="10" s="1"/>
  <c r="X18" i="7"/>
  <c r="L18" i="10" s="1"/>
  <c r="X17" i="7"/>
  <c r="L17" i="10" s="1"/>
  <c r="R16" i="7"/>
  <c r="J16" i="10" s="1"/>
  <c r="J16" i="7"/>
  <c r="F16" i="10" s="1"/>
  <c r="X16" i="7"/>
  <c r="L16" i="10" s="1"/>
  <c r="R15" i="7"/>
  <c r="J15" i="10" s="1"/>
  <c r="X15" i="7"/>
  <c r="L15" i="10" s="1"/>
  <c r="X14" i="7"/>
  <c r="L14" i="10" s="1"/>
  <c r="X13" i="7"/>
  <c r="L13" i="10" s="1"/>
  <c r="V12" i="7"/>
  <c r="H12" i="10" s="1"/>
  <c r="V11" i="7"/>
  <c r="H11" i="10" s="1"/>
  <c r="J11" i="7"/>
  <c r="F11" i="10" s="1"/>
  <c r="T11" i="7"/>
  <c r="K11" i="10" s="1"/>
  <c r="T10" i="7"/>
  <c r="K10" i="10" s="1"/>
  <c r="L10" i="7"/>
  <c r="G10" i="10" s="1"/>
  <c r="R9" i="7"/>
  <c r="J9" i="10" s="1"/>
  <c r="X9" i="7"/>
  <c r="L9" i="10" s="1"/>
  <c r="X8" i="7"/>
  <c r="L8" i="10" s="1"/>
  <c r="X7" i="7"/>
  <c r="L7" i="10" s="1"/>
  <c r="J6" i="7"/>
  <c r="F6" i="10" s="1"/>
  <c r="R4" i="7"/>
  <c r="J4" i="10" s="1"/>
  <c r="X3" i="7"/>
  <c r="L3" i="10" s="1"/>
  <c r="P3" i="7"/>
  <c r="I3" i="10" s="1"/>
  <c r="J3" i="7"/>
  <c r="F3" i="10" s="1"/>
  <c r="H3" i="7"/>
  <c r="E3" i="10" s="1"/>
  <c r="R3" i="7"/>
  <c r="J3" i="10" s="1"/>
  <c r="N2" i="7"/>
  <c r="D2" i="10" s="1"/>
  <c r="V2" i="7"/>
  <c r="H2" i="10" s="1"/>
  <c r="D85" i="9" l="1"/>
  <c r="D81" i="9"/>
  <c r="F81" i="9" s="1"/>
  <c r="D82" i="9"/>
  <c r="F82" i="9" s="1"/>
  <c r="D84" i="9"/>
  <c r="F84" i="9" s="1"/>
  <c r="F85" i="9"/>
  <c r="F3" i="9"/>
  <c r="F5" i="9"/>
  <c r="F2" i="9"/>
  <c r="F4" i="9"/>
  <c r="D83" i="9"/>
  <c r="F83" i="9" s="1"/>
  <c r="D85" i="8"/>
  <c r="N85" i="8" s="1"/>
  <c r="D83" i="8"/>
  <c r="J83" i="8" s="1"/>
  <c r="X47" i="8"/>
  <c r="P47" i="8"/>
  <c r="T52" i="8"/>
  <c r="L52" i="8"/>
  <c r="H57" i="8"/>
  <c r="J57" i="8"/>
  <c r="R57" i="8"/>
  <c r="H61" i="8"/>
  <c r="V61" i="8"/>
  <c r="J61" i="8"/>
  <c r="R62" i="8"/>
  <c r="J62" i="8"/>
  <c r="V62" i="8"/>
  <c r="H62" i="8"/>
  <c r="X66" i="8"/>
  <c r="L66" i="8"/>
  <c r="X77" i="8"/>
  <c r="P77" i="8"/>
  <c r="L77" i="8"/>
  <c r="T77" i="8"/>
  <c r="L78" i="8"/>
  <c r="T78" i="8"/>
  <c r="N2" i="8"/>
  <c r="V2" i="8"/>
  <c r="P3" i="8"/>
  <c r="X3" i="8"/>
  <c r="X7" i="8"/>
  <c r="V10" i="8"/>
  <c r="X11" i="8"/>
  <c r="V14" i="8"/>
  <c r="P15" i="8"/>
  <c r="X15" i="8"/>
  <c r="N18" i="8"/>
  <c r="P19" i="8"/>
  <c r="N22" i="8"/>
  <c r="P23" i="8"/>
  <c r="X23" i="8"/>
  <c r="N26" i="8"/>
  <c r="P27" i="8"/>
  <c r="X27" i="8"/>
  <c r="V30" i="8"/>
  <c r="P31" i="8"/>
  <c r="N34" i="8"/>
  <c r="X35" i="8"/>
  <c r="N43" i="8"/>
  <c r="R44" i="8"/>
  <c r="J44" i="8"/>
  <c r="N44" i="8"/>
  <c r="L47" i="8"/>
  <c r="H50" i="8"/>
  <c r="V50" i="8"/>
  <c r="N50" i="8"/>
  <c r="R51" i="8"/>
  <c r="J51" i="8"/>
  <c r="H51" i="8"/>
  <c r="X52" i="8"/>
  <c r="V57" i="8"/>
  <c r="X61" i="8"/>
  <c r="P61" i="8"/>
  <c r="L61" i="8"/>
  <c r="T61" i="8"/>
  <c r="L62" i="8"/>
  <c r="T62" i="8"/>
  <c r="T67" i="8"/>
  <c r="L67" i="8"/>
  <c r="P67" i="8"/>
  <c r="V68" i="8"/>
  <c r="N68" i="8"/>
  <c r="R68" i="8"/>
  <c r="H68" i="8"/>
  <c r="V72" i="8"/>
  <c r="N72" i="8"/>
  <c r="J72" i="8"/>
  <c r="R72" i="8"/>
  <c r="H72" i="8"/>
  <c r="R74" i="8"/>
  <c r="J74" i="8"/>
  <c r="H74" i="8"/>
  <c r="F83" i="8"/>
  <c r="L83" i="8" s="1"/>
  <c r="H2" i="8"/>
  <c r="P2" i="8"/>
  <c r="D82" i="8"/>
  <c r="V82" i="8" s="1"/>
  <c r="F84" i="8"/>
  <c r="T84" i="8" s="1"/>
  <c r="N5" i="8"/>
  <c r="V5" i="8"/>
  <c r="H6" i="8"/>
  <c r="P6" i="8"/>
  <c r="N9" i="8"/>
  <c r="V9" i="8"/>
  <c r="H10" i="8"/>
  <c r="P10" i="8"/>
  <c r="N13" i="8"/>
  <c r="V13" i="8"/>
  <c r="H14" i="8"/>
  <c r="P14" i="8"/>
  <c r="N17" i="8"/>
  <c r="V17" i="8"/>
  <c r="H18" i="8"/>
  <c r="P18" i="8"/>
  <c r="N21" i="8"/>
  <c r="V21" i="8"/>
  <c r="H22" i="8"/>
  <c r="P22" i="8"/>
  <c r="N25" i="8"/>
  <c r="V25" i="8"/>
  <c r="H26" i="8"/>
  <c r="P26" i="8"/>
  <c r="N29" i="8"/>
  <c r="V29" i="8"/>
  <c r="H30" i="8"/>
  <c r="P30" i="8"/>
  <c r="N33" i="8"/>
  <c r="V33" i="8"/>
  <c r="H34" i="8"/>
  <c r="P34" i="8"/>
  <c r="V36" i="8"/>
  <c r="N39" i="8"/>
  <c r="R40" i="8"/>
  <c r="J40" i="8"/>
  <c r="N40" i="8"/>
  <c r="H42" i="8"/>
  <c r="X43" i="8"/>
  <c r="P43" i="8"/>
  <c r="R43" i="8"/>
  <c r="P44" i="8"/>
  <c r="T48" i="8"/>
  <c r="L48" i="8"/>
  <c r="R50" i="8"/>
  <c r="X51" i="8"/>
  <c r="P51" i="8"/>
  <c r="V51" i="8"/>
  <c r="V56" i="8"/>
  <c r="N56" i="8"/>
  <c r="J56" i="8"/>
  <c r="R56" i="8"/>
  <c r="H56" i="8"/>
  <c r="R58" i="8"/>
  <c r="J58" i="8"/>
  <c r="H58" i="8"/>
  <c r="N61" i="8"/>
  <c r="N62" i="8"/>
  <c r="P66" i="8"/>
  <c r="T71" i="8"/>
  <c r="L71" i="8"/>
  <c r="X71" i="8"/>
  <c r="P71" i="8"/>
  <c r="V74" i="8"/>
  <c r="P78" i="8"/>
  <c r="F81" i="8"/>
  <c r="L81" i="8" s="1"/>
  <c r="N83" i="8"/>
  <c r="D84" i="8"/>
  <c r="V84" i="8" s="1"/>
  <c r="T41" i="8"/>
  <c r="L41" i="8"/>
  <c r="V42" i="8"/>
  <c r="N42" i="8"/>
  <c r="F85" i="8"/>
  <c r="T85" i="8" s="1"/>
  <c r="N6" i="8"/>
  <c r="V6" i="8"/>
  <c r="P7" i="8"/>
  <c r="N10" i="8"/>
  <c r="P11" i="8"/>
  <c r="N14" i="8"/>
  <c r="V18" i="8"/>
  <c r="X19" i="8"/>
  <c r="V22" i="8"/>
  <c r="V26" i="8"/>
  <c r="N30" i="8"/>
  <c r="X31" i="8"/>
  <c r="V34" i="8"/>
  <c r="P35" i="8"/>
  <c r="T37" i="8"/>
  <c r="L37" i="8"/>
  <c r="V38" i="8"/>
  <c r="N38" i="8"/>
  <c r="J2" i="8"/>
  <c r="R2" i="8"/>
  <c r="D81" i="8"/>
  <c r="H81" i="8" s="1"/>
  <c r="L3" i="8"/>
  <c r="F82" i="8"/>
  <c r="P82" i="8" s="1"/>
  <c r="N4" i="8"/>
  <c r="V4" i="8"/>
  <c r="P5" i="8"/>
  <c r="X5" i="8"/>
  <c r="J6" i="8"/>
  <c r="L7" i="8"/>
  <c r="N8" i="8"/>
  <c r="P9" i="8"/>
  <c r="J10" i="8"/>
  <c r="L11" i="8"/>
  <c r="N12" i="8"/>
  <c r="P13" i="8"/>
  <c r="J14" i="8"/>
  <c r="L15" i="8"/>
  <c r="N16" i="8"/>
  <c r="P17" i="8"/>
  <c r="J18" i="8"/>
  <c r="L19" i="8"/>
  <c r="N20" i="8"/>
  <c r="P21" i="8"/>
  <c r="J22" i="8"/>
  <c r="L23" i="8"/>
  <c r="N24" i="8"/>
  <c r="P25" i="8"/>
  <c r="J26" i="8"/>
  <c r="L27" i="8"/>
  <c r="N28" i="8"/>
  <c r="P29" i="8"/>
  <c r="J30" i="8"/>
  <c r="L31" i="8"/>
  <c r="N32" i="8"/>
  <c r="P33" i="8"/>
  <c r="J34" i="8"/>
  <c r="L35" i="8"/>
  <c r="N36" i="8"/>
  <c r="H38" i="8"/>
  <c r="R38" i="8"/>
  <c r="X39" i="8"/>
  <c r="P39" i="8"/>
  <c r="R39" i="8"/>
  <c r="X41" i="8"/>
  <c r="J42" i="8"/>
  <c r="J43" i="8"/>
  <c r="T43" i="8"/>
  <c r="H44" i="8"/>
  <c r="T45" i="8"/>
  <c r="L45" i="8"/>
  <c r="P45" i="8"/>
  <c r="H46" i="8"/>
  <c r="V46" i="8"/>
  <c r="N46" i="8"/>
  <c r="R47" i="8"/>
  <c r="J47" i="8"/>
  <c r="H47" i="8"/>
  <c r="T47" i="8"/>
  <c r="X48" i="8"/>
  <c r="J50" i="8"/>
  <c r="L51" i="8"/>
  <c r="P52" i="8"/>
  <c r="R54" i="8"/>
  <c r="H54" i="8"/>
  <c r="N54" i="8"/>
  <c r="T55" i="8"/>
  <c r="L55" i="8"/>
  <c r="X55" i="8"/>
  <c r="P55" i="8"/>
  <c r="N57" i="8"/>
  <c r="V58" i="8"/>
  <c r="R61" i="8"/>
  <c r="P62" i="8"/>
  <c r="X65" i="8"/>
  <c r="P65" i="8"/>
  <c r="L65" i="8"/>
  <c r="T66" i="8"/>
  <c r="J68" i="8"/>
  <c r="H73" i="8"/>
  <c r="J73" i="8"/>
  <c r="R73" i="8"/>
  <c r="H77" i="8"/>
  <c r="V77" i="8"/>
  <c r="J77" i="8"/>
  <c r="R78" i="8"/>
  <c r="J78" i="8"/>
  <c r="V78" i="8"/>
  <c r="H78" i="8"/>
  <c r="X78" i="8"/>
  <c r="R82" i="8"/>
  <c r="J48" i="8"/>
  <c r="L49" i="8"/>
  <c r="J52" i="8"/>
  <c r="L53" i="8"/>
  <c r="X57" i="8"/>
  <c r="P57" i="8"/>
  <c r="T63" i="8"/>
  <c r="L63" i="8"/>
  <c r="P63" i="8"/>
  <c r="V64" i="8"/>
  <c r="N64" i="8"/>
  <c r="V65" i="8"/>
  <c r="N69" i="8"/>
  <c r="R70" i="8"/>
  <c r="J70" i="8"/>
  <c r="N70" i="8"/>
  <c r="X70" i="8"/>
  <c r="X73" i="8"/>
  <c r="P73" i="8"/>
  <c r="T79" i="8"/>
  <c r="L79" i="8"/>
  <c r="P79" i="8"/>
  <c r="T81" i="8"/>
  <c r="H83" i="8"/>
  <c r="T59" i="8"/>
  <c r="L59" i="8"/>
  <c r="P59" i="8"/>
  <c r="V60" i="8"/>
  <c r="N60" i="8"/>
  <c r="N65" i="8"/>
  <c r="R66" i="8"/>
  <c r="J66" i="8"/>
  <c r="N66" i="8"/>
  <c r="X69" i="8"/>
  <c r="P69" i="8"/>
  <c r="T75" i="8"/>
  <c r="L75" i="8"/>
  <c r="P75" i="8"/>
  <c r="V76" i="8"/>
  <c r="N76" i="8"/>
  <c r="X2" i="7"/>
  <c r="L2" i="10" s="1"/>
  <c r="R12" i="7"/>
  <c r="J12" i="10" s="1"/>
  <c r="N42" i="7"/>
  <c r="D42" i="10" s="1"/>
  <c r="N54" i="7"/>
  <c r="D54" i="10" s="1"/>
  <c r="P57" i="7"/>
  <c r="I57" i="10" s="1"/>
  <c r="F2" i="7"/>
  <c r="C2" i="10" s="1"/>
  <c r="M2" i="10" s="1"/>
  <c r="J4" i="7"/>
  <c r="F4" i="10" s="1"/>
  <c r="R6" i="7"/>
  <c r="J6" i="10" s="1"/>
  <c r="J7" i="7"/>
  <c r="F7" i="10" s="1"/>
  <c r="N11" i="7"/>
  <c r="D11" i="10" s="1"/>
  <c r="X11" i="7"/>
  <c r="L11" i="10" s="1"/>
  <c r="H12" i="7"/>
  <c r="E12" i="10" s="1"/>
  <c r="X12" i="7"/>
  <c r="L12" i="10" s="1"/>
  <c r="J13" i="7"/>
  <c r="F13" i="10" s="1"/>
  <c r="J17" i="7"/>
  <c r="F17" i="10" s="1"/>
  <c r="J21" i="7"/>
  <c r="F21" i="10" s="1"/>
  <c r="F24" i="7"/>
  <c r="C24" i="10" s="1"/>
  <c r="T24" i="7"/>
  <c r="K24" i="10" s="1"/>
  <c r="T25" i="7"/>
  <c r="K25" i="10" s="1"/>
  <c r="J26" i="7"/>
  <c r="F26" i="10" s="1"/>
  <c r="V26" i="7"/>
  <c r="H26" i="10" s="1"/>
  <c r="R27" i="7"/>
  <c r="J27" i="10" s="1"/>
  <c r="L28" i="7"/>
  <c r="G28" i="10" s="1"/>
  <c r="L31" i="7"/>
  <c r="G31" i="10" s="1"/>
  <c r="V33" i="7"/>
  <c r="H33" i="10" s="1"/>
  <c r="N34" i="7"/>
  <c r="D34" i="10" s="1"/>
  <c r="M34" i="10" s="1"/>
  <c r="X34" i="7"/>
  <c r="L34" i="10" s="1"/>
  <c r="H35" i="7"/>
  <c r="E35" i="10" s="1"/>
  <c r="T35" i="7"/>
  <c r="K35" i="10" s="1"/>
  <c r="R36" i="7"/>
  <c r="J36" i="10" s="1"/>
  <c r="L39" i="7"/>
  <c r="G39" i="10" s="1"/>
  <c r="F42" i="7"/>
  <c r="C42" i="10" s="1"/>
  <c r="P42" i="7"/>
  <c r="I42" i="10" s="1"/>
  <c r="F45" i="7"/>
  <c r="C45" i="10" s="1"/>
  <c r="T45" i="7"/>
  <c r="K45" i="10" s="1"/>
  <c r="L53" i="7"/>
  <c r="G53" i="10" s="1"/>
  <c r="F54" i="7"/>
  <c r="C54" i="10" s="1"/>
  <c r="P54" i="7"/>
  <c r="I54" i="10" s="1"/>
  <c r="F57" i="7"/>
  <c r="C57" i="10" s="1"/>
  <c r="T57" i="7"/>
  <c r="K57" i="10" s="1"/>
  <c r="N58" i="7"/>
  <c r="D58" i="10" s="1"/>
  <c r="X58" i="7"/>
  <c r="L58" i="10" s="1"/>
  <c r="F71" i="7"/>
  <c r="C71" i="10" s="1"/>
  <c r="P71" i="7"/>
  <c r="I71" i="10" s="1"/>
  <c r="N78" i="7"/>
  <c r="D78" i="10" s="1"/>
  <c r="N79" i="7"/>
  <c r="D79" i="10" s="1"/>
  <c r="X79" i="7"/>
  <c r="L79" i="10" s="1"/>
  <c r="R35" i="7"/>
  <c r="J35" i="10" s="1"/>
  <c r="X42" i="7"/>
  <c r="L42" i="10" s="1"/>
  <c r="X71" i="7"/>
  <c r="L71" i="10" s="1"/>
  <c r="R2" i="7"/>
  <c r="J2" i="10" s="1"/>
  <c r="R7" i="7"/>
  <c r="J7" i="10" s="1"/>
  <c r="J8" i="7"/>
  <c r="F8" i="10" s="1"/>
  <c r="F11" i="7"/>
  <c r="C11" i="10" s="1"/>
  <c r="M11" i="10" s="1"/>
  <c r="P11" i="7"/>
  <c r="I11" i="10" s="1"/>
  <c r="J12" i="7"/>
  <c r="F12" i="10" s="1"/>
  <c r="R13" i="7"/>
  <c r="J13" i="10" s="1"/>
  <c r="J14" i="7"/>
  <c r="F14" i="10" s="1"/>
  <c r="R17" i="7"/>
  <c r="J17" i="10" s="1"/>
  <c r="J18" i="7"/>
  <c r="F18" i="10" s="1"/>
  <c r="R21" i="7"/>
  <c r="J21" i="10" s="1"/>
  <c r="J22" i="7"/>
  <c r="F22" i="10" s="1"/>
  <c r="J24" i="7"/>
  <c r="F24" i="10" s="1"/>
  <c r="V24" i="7"/>
  <c r="H24" i="10" s="1"/>
  <c r="V25" i="7"/>
  <c r="H25" i="10" s="1"/>
  <c r="N26" i="7"/>
  <c r="D26" i="10" s="1"/>
  <c r="X26" i="7"/>
  <c r="L26" i="10" s="1"/>
  <c r="H27" i="7"/>
  <c r="E27" i="10" s="1"/>
  <c r="T27" i="7"/>
  <c r="K27" i="10" s="1"/>
  <c r="R28" i="7"/>
  <c r="J28" i="10" s="1"/>
  <c r="R31" i="7"/>
  <c r="J31" i="10" s="1"/>
  <c r="J35" i="7"/>
  <c r="F35" i="10" s="1"/>
  <c r="X35" i="7"/>
  <c r="L35" i="10" s="1"/>
  <c r="R39" i="7"/>
  <c r="J39" i="10" s="1"/>
  <c r="H42" i="7"/>
  <c r="E42" i="10" s="1"/>
  <c r="R42" i="7"/>
  <c r="J42" i="10" s="1"/>
  <c r="H45" i="7"/>
  <c r="E45" i="10" s="1"/>
  <c r="V45" i="7"/>
  <c r="H45" i="10" s="1"/>
  <c r="N46" i="7"/>
  <c r="D46" i="10" s="1"/>
  <c r="X46" i="7"/>
  <c r="L46" i="10" s="1"/>
  <c r="J48" i="7"/>
  <c r="F48" i="10" s="1"/>
  <c r="P49" i="7"/>
  <c r="I49" i="10" s="1"/>
  <c r="J50" i="7"/>
  <c r="F50" i="10" s="1"/>
  <c r="V50" i="7"/>
  <c r="H50" i="10" s="1"/>
  <c r="J52" i="7"/>
  <c r="F52" i="10" s="1"/>
  <c r="P53" i="7"/>
  <c r="I53" i="10" s="1"/>
  <c r="H54" i="7"/>
  <c r="E54" i="10" s="1"/>
  <c r="R54" i="7"/>
  <c r="J54" i="10" s="1"/>
  <c r="H57" i="7"/>
  <c r="E57" i="10" s="1"/>
  <c r="V57" i="7"/>
  <c r="H57" i="10" s="1"/>
  <c r="F58" i="7"/>
  <c r="C58" i="10" s="1"/>
  <c r="P58" i="7"/>
  <c r="I58" i="10" s="1"/>
  <c r="J60" i="7"/>
  <c r="F60" i="10" s="1"/>
  <c r="P61" i="7"/>
  <c r="I61" i="10" s="1"/>
  <c r="J64" i="7"/>
  <c r="F64" i="10" s="1"/>
  <c r="N67" i="7"/>
  <c r="D67" i="10" s="1"/>
  <c r="X67" i="7"/>
  <c r="L67" i="10" s="1"/>
  <c r="H71" i="7"/>
  <c r="E71" i="10" s="1"/>
  <c r="R71" i="7"/>
  <c r="J71" i="10" s="1"/>
  <c r="N75" i="7"/>
  <c r="D75" i="10" s="1"/>
  <c r="X75" i="7"/>
  <c r="L75" i="10" s="1"/>
  <c r="F79" i="7"/>
  <c r="C79" i="10" s="1"/>
  <c r="M79" i="10" s="1"/>
  <c r="P79" i="7"/>
  <c r="I79" i="10" s="1"/>
  <c r="P45" i="7"/>
  <c r="I45" i="10" s="1"/>
  <c r="X54" i="7"/>
  <c r="L54" i="10" s="1"/>
  <c r="N71" i="7"/>
  <c r="D71" i="10" s="1"/>
  <c r="P2" i="7"/>
  <c r="I2" i="10" s="1"/>
  <c r="H2" i="7"/>
  <c r="E2" i="10" s="1"/>
  <c r="L4" i="7"/>
  <c r="G4" i="10" s="1"/>
  <c r="J2" i="7"/>
  <c r="F2" i="10" s="1"/>
  <c r="R8" i="7"/>
  <c r="J8" i="10" s="1"/>
  <c r="J9" i="7"/>
  <c r="F9" i="10" s="1"/>
  <c r="H11" i="7"/>
  <c r="E11" i="10" s="1"/>
  <c r="R11" i="7"/>
  <c r="J11" i="10" s="1"/>
  <c r="P12" i="7"/>
  <c r="I12" i="10" s="1"/>
  <c r="R14" i="7"/>
  <c r="J14" i="10" s="1"/>
  <c r="J15" i="7"/>
  <c r="F15" i="10" s="1"/>
  <c r="R18" i="7"/>
  <c r="J18" i="10" s="1"/>
  <c r="J19" i="7"/>
  <c r="F19" i="10" s="1"/>
  <c r="R22" i="7"/>
  <c r="J22" i="10" s="1"/>
  <c r="J23" i="7"/>
  <c r="F23" i="10" s="1"/>
  <c r="F26" i="7"/>
  <c r="C26" i="10" s="1"/>
  <c r="M26" i="10" s="1"/>
  <c r="P26" i="7"/>
  <c r="I26" i="10" s="1"/>
  <c r="J27" i="7"/>
  <c r="F27" i="10" s="1"/>
  <c r="F28" i="7"/>
  <c r="C28" i="10" s="1"/>
  <c r="N30" i="7"/>
  <c r="D30" i="10" s="1"/>
  <c r="M30" i="10" s="1"/>
  <c r="X30" i="7"/>
  <c r="L30" i="10" s="1"/>
  <c r="H31" i="7"/>
  <c r="E31" i="10" s="1"/>
  <c r="H34" i="7"/>
  <c r="E34" i="10" s="1"/>
  <c r="R34" i="7"/>
  <c r="J34" i="10" s="1"/>
  <c r="J36" i="7"/>
  <c r="F36" i="10" s="1"/>
  <c r="N38" i="7"/>
  <c r="D38" i="10" s="1"/>
  <c r="M38" i="10" s="1"/>
  <c r="X38" i="7"/>
  <c r="L38" i="10" s="1"/>
  <c r="H39" i="7"/>
  <c r="E39" i="10" s="1"/>
  <c r="J42" i="7"/>
  <c r="F42" i="10" s="1"/>
  <c r="V42" i="7"/>
  <c r="H42" i="10" s="1"/>
  <c r="F46" i="7"/>
  <c r="C46" i="10" s="1"/>
  <c r="P46" i="7"/>
  <c r="I46" i="10" s="1"/>
  <c r="F49" i="7"/>
  <c r="C49" i="10" s="1"/>
  <c r="N50" i="7"/>
  <c r="D50" i="10" s="1"/>
  <c r="M50" i="10" s="1"/>
  <c r="X50" i="7"/>
  <c r="L50" i="10" s="1"/>
  <c r="F53" i="7"/>
  <c r="C53" i="10" s="1"/>
  <c r="J54" i="7"/>
  <c r="F54" i="10" s="1"/>
  <c r="V54" i="7"/>
  <c r="H54" i="10" s="1"/>
  <c r="H58" i="7"/>
  <c r="E58" i="10" s="1"/>
  <c r="R58" i="7"/>
  <c r="J58" i="10" s="1"/>
  <c r="F61" i="7"/>
  <c r="C61" i="10" s="1"/>
  <c r="N62" i="7"/>
  <c r="D62" i="10" s="1"/>
  <c r="M62" i="10" s="1"/>
  <c r="X62" i="7"/>
  <c r="L62" i="10" s="1"/>
  <c r="F67" i="7"/>
  <c r="C67" i="10" s="1"/>
  <c r="P67" i="7"/>
  <c r="I67" i="10" s="1"/>
  <c r="J71" i="7"/>
  <c r="F71" i="10" s="1"/>
  <c r="V71" i="7"/>
  <c r="H71" i="10" s="1"/>
  <c r="F75" i="7"/>
  <c r="C75" i="10" s="1"/>
  <c r="P75" i="7"/>
  <c r="I75" i="10" s="1"/>
  <c r="H79" i="7"/>
  <c r="E79" i="10" s="1"/>
  <c r="R79" i="7"/>
  <c r="J79" i="10" s="1"/>
  <c r="D84" i="7"/>
  <c r="AA84" i="7" s="1"/>
  <c r="X5" i="7"/>
  <c r="L5" i="10" s="1"/>
  <c r="P5" i="7"/>
  <c r="I5" i="10" s="1"/>
  <c r="H5" i="7"/>
  <c r="E5" i="10" s="1"/>
  <c r="V5" i="7"/>
  <c r="H5" i="10" s="1"/>
  <c r="N5" i="7"/>
  <c r="D5" i="10" s="1"/>
  <c r="F5" i="7"/>
  <c r="C5" i="10" s="1"/>
  <c r="T5" i="7"/>
  <c r="K5" i="10" s="1"/>
  <c r="V51" i="7"/>
  <c r="H51" i="10" s="1"/>
  <c r="N51" i="7"/>
  <c r="D51" i="10" s="1"/>
  <c r="F51" i="7"/>
  <c r="C51" i="10" s="1"/>
  <c r="X51" i="7"/>
  <c r="L51" i="10" s="1"/>
  <c r="L51" i="7"/>
  <c r="G51" i="10" s="1"/>
  <c r="P51" i="7"/>
  <c r="I51" i="10" s="1"/>
  <c r="J51" i="7"/>
  <c r="F51" i="10" s="1"/>
  <c r="T51" i="7"/>
  <c r="K51" i="10" s="1"/>
  <c r="H51" i="7"/>
  <c r="E51" i="10" s="1"/>
  <c r="J5" i="7"/>
  <c r="F5" i="10" s="1"/>
  <c r="T6" i="7"/>
  <c r="K6" i="10" s="1"/>
  <c r="V47" i="7"/>
  <c r="H47" i="10" s="1"/>
  <c r="N47" i="7"/>
  <c r="D47" i="10" s="1"/>
  <c r="F47" i="7"/>
  <c r="C47" i="10" s="1"/>
  <c r="X47" i="7"/>
  <c r="L47" i="10" s="1"/>
  <c r="L47" i="7"/>
  <c r="G47" i="10" s="1"/>
  <c r="P47" i="7"/>
  <c r="I47" i="10" s="1"/>
  <c r="J47" i="7"/>
  <c r="F47" i="10" s="1"/>
  <c r="T47" i="7"/>
  <c r="K47" i="10" s="1"/>
  <c r="H47" i="7"/>
  <c r="E47" i="10" s="1"/>
  <c r="R51" i="7"/>
  <c r="J51" i="10" s="1"/>
  <c r="V63" i="7"/>
  <c r="H63" i="10" s="1"/>
  <c r="N63" i="7"/>
  <c r="D63" i="10" s="1"/>
  <c r="F63" i="7"/>
  <c r="C63" i="10" s="1"/>
  <c r="X63" i="7"/>
  <c r="L63" i="10" s="1"/>
  <c r="L63" i="7"/>
  <c r="G63" i="10" s="1"/>
  <c r="P63" i="7"/>
  <c r="I63" i="10" s="1"/>
  <c r="J63" i="7"/>
  <c r="F63" i="10" s="1"/>
  <c r="T63" i="7"/>
  <c r="K63" i="10" s="1"/>
  <c r="H63" i="7"/>
  <c r="E63" i="10" s="1"/>
  <c r="S85" i="7"/>
  <c r="L5" i="7"/>
  <c r="G5" i="10" s="1"/>
  <c r="R10" i="7"/>
  <c r="J10" i="10" s="1"/>
  <c r="J10" i="7"/>
  <c r="F10" i="10" s="1"/>
  <c r="X10" i="7"/>
  <c r="L10" i="10" s="1"/>
  <c r="P10" i="7"/>
  <c r="I10" i="10" s="1"/>
  <c r="H10" i="7"/>
  <c r="E10" i="10" s="1"/>
  <c r="V10" i="7"/>
  <c r="H10" i="10" s="1"/>
  <c r="N10" i="7"/>
  <c r="D10" i="10" s="1"/>
  <c r="F10" i="7"/>
  <c r="C10" i="10" s="1"/>
  <c r="V43" i="7"/>
  <c r="H43" i="10" s="1"/>
  <c r="N43" i="7"/>
  <c r="D43" i="10" s="1"/>
  <c r="F43" i="7"/>
  <c r="C43" i="10" s="1"/>
  <c r="X43" i="7"/>
  <c r="L43" i="10" s="1"/>
  <c r="L43" i="7"/>
  <c r="G43" i="10" s="1"/>
  <c r="P43" i="7"/>
  <c r="I43" i="10" s="1"/>
  <c r="J43" i="7"/>
  <c r="F43" i="10" s="1"/>
  <c r="T43" i="7"/>
  <c r="K43" i="10" s="1"/>
  <c r="H43" i="7"/>
  <c r="E43" i="10" s="1"/>
  <c r="R47" i="7"/>
  <c r="J47" i="10" s="1"/>
  <c r="V59" i="7"/>
  <c r="H59" i="10" s="1"/>
  <c r="N59" i="7"/>
  <c r="D59" i="10" s="1"/>
  <c r="F59" i="7"/>
  <c r="C59" i="10" s="1"/>
  <c r="X59" i="7"/>
  <c r="L59" i="10" s="1"/>
  <c r="L59" i="7"/>
  <c r="G59" i="10" s="1"/>
  <c r="P59" i="7"/>
  <c r="I59" i="10" s="1"/>
  <c r="J59" i="7"/>
  <c r="F59" i="10" s="1"/>
  <c r="T59" i="7"/>
  <c r="K59" i="10" s="1"/>
  <c r="H59" i="7"/>
  <c r="E59" i="10" s="1"/>
  <c r="R63" i="7"/>
  <c r="J63" i="10" s="1"/>
  <c r="V76" i="7"/>
  <c r="H76" i="10" s="1"/>
  <c r="N76" i="7"/>
  <c r="D76" i="10" s="1"/>
  <c r="F76" i="7"/>
  <c r="C76" i="10" s="1"/>
  <c r="R76" i="7"/>
  <c r="J76" i="10" s="1"/>
  <c r="H76" i="7"/>
  <c r="E76" i="10" s="1"/>
  <c r="L76" i="7"/>
  <c r="G76" i="10" s="1"/>
  <c r="T76" i="7"/>
  <c r="K76" i="10" s="1"/>
  <c r="P76" i="7"/>
  <c r="I76" i="10" s="1"/>
  <c r="J76" i="7"/>
  <c r="F76" i="10" s="1"/>
  <c r="X6" i="7"/>
  <c r="L6" i="10" s="1"/>
  <c r="P6" i="7"/>
  <c r="I6" i="10" s="1"/>
  <c r="H6" i="7"/>
  <c r="E6" i="10" s="1"/>
  <c r="V6" i="7"/>
  <c r="H6" i="10" s="1"/>
  <c r="N6" i="7"/>
  <c r="D6" i="10" s="1"/>
  <c r="F6" i="7"/>
  <c r="C6" i="10" s="1"/>
  <c r="D82" i="7"/>
  <c r="AA82" i="7" s="1"/>
  <c r="X4" i="7"/>
  <c r="L4" i="10" s="1"/>
  <c r="P4" i="7"/>
  <c r="I4" i="10" s="1"/>
  <c r="H4" i="7"/>
  <c r="E4" i="10" s="1"/>
  <c r="V4" i="7"/>
  <c r="H4" i="10" s="1"/>
  <c r="N4" i="7"/>
  <c r="D4" i="10" s="1"/>
  <c r="F4" i="7"/>
  <c r="C4" i="10" s="1"/>
  <c r="T4" i="7"/>
  <c r="K4" i="10" s="1"/>
  <c r="R5" i="7"/>
  <c r="J5" i="10" s="1"/>
  <c r="L6" i="7"/>
  <c r="G6" i="10" s="1"/>
  <c r="V55" i="7"/>
  <c r="H55" i="10" s="1"/>
  <c r="N55" i="7"/>
  <c r="D55" i="10" s="1"/>
  <c r="F55" i="7"/>
  <c r="C55" i="10" s="1"/>
  <c r="X55" i="7"/>
  <c r="L55" i="10" s="1"/>
  <c r="L55" i="7"/>
  <c r="G55" i="10" s="1"/>
  <c r="P55" i="7"/>
  <c r="I55" i="10" s="1"/>
  <c r="J55" i="7"/>
  <c r="F55" i="10" s="1"/>
  <c r="T55" i="7"/>
  <c r="K55" i="10" s="1"/>
  <c r="H55" i="7"/>
  <c r="E55" i="10" s="1"/>
  <c r="R70" i="7"/>
  <c r="J70" i="10" s="1"/>
  <c r="J70" i="7"/>
  <c r="F70" i="10" s="1"/>
  <c r="T70" i="7"/>
  <c r="K70" i="10" s="1"/>
  <c r="H70" i="7"/>
  <c r="E70" i="10" s="1"/>
  <c r="V70" i="7"/>
  <c r="H70" i="10" s="1"/>
  <c r="F70" i="7"/>
  <c r="C70" i="10" s="1"/>
  <c r="P70" i="7"/>
  <c r="I70" i="10" s="1"/>
  <c r="N70" i="7"/>
  <c r="D70" i="10" s="1"/>
  <c r="L70" i="7"/>
  <c r="G70" i="10" s="1"/>
  <c r="X77" i="7"/>
  <c r="L77" i="10" s="1"/>
  <c r="P77" i="7"/>
  <c r="I77" i="10" s="1"/>
  <c r="H77" i="7"/>
  <c r="E77" i="10" s="1"/>
  <c r="R77" i="7"/>
  <c r="J77" i="10" s="1"/>
  <c r="F77" i="7"/>
  <c r="C77" i="10" s="1"/>
  <c r="V77" i="7"/>
  <c r="H77" i="10" s="1"/>
  <c r="J77" i="7"/>
  <c r="F77" i="10" s="1"/>
  <c r="T77" i="7"/>
  <c r="K77" i="10" s="1"/>
  <c r="N77" i="7"/>
  <c r="D77" i="10" s="1"/>
  <c r="L77" i="7"/>
  <c r="G77" i="10" s="1"/>
  <c r="L7" i="7"/>
  <c r="G7" i="10" s="1"/>
  <c r="T7" i="7"/>
  <c r="K7" i="10" s="1"/>
  <c r="L8" i="7"/>
  <c r="G8" i="10" s="1"/>
  <c r="T8" i="7"/>
  <c r="K8" i="10" s="1"/>
  <c r="L9" i="7"/>
  <c r="G9" i="10" s="1"/>
  <c r="T9" i="7"/>
  <c r="K9" i="10" s="1"/>
  <c r="L13" i="7"/>
  <c r="G13" i="10" s="1"/>
  <c r="T13" i="7"/>
  <c r="K13" i="10" s="1"/>
  <c r="L14" i="7"/>
  <c r="G14" i="10" s="1"/>
  <c r="T14" i="7"/>
  <c r="K14" i="10" s="1"/>
  <c r="L15" i="7"/>
  <c r="G15" i="10" s="1"/>
  <c r="T15" i="7"/>
  <c r="K15" i="10" s="1"/>
  <c r="L16" i="7"/>
  <c r="G16" i="10" s="1"/>
  <c r="T16" i="7"/>
  <c r="K16" i="10" s="1"/>
  <c r="L17" i="7"/>
  <c r="G17" i="10" s="1"/>
  <c r="T17" i="7"/>
  <c r="K17" i="10" s="1"/>
  <c r="L18" i="7"/>
  <c r="G18" i="10" s="1"/>
  <c r="T18" i="7"/>
  <c r="K18" i="10" s="1"/>
  <c r="L19" i="7"/>
  <c r="G19" i="10" s="1"/>
  <c r="T19" i="7"/>
  <c r="K19" i="10" s="1"/>
  <c r="L20" i="7"/>
  <c r="G20" i="10" s="1"/>
  <c r="T20" i="7"/>
  <c r="K20" i="10" s="1"/>
  <c r="L21" i="7"/>
  <c r="G21" i="10" s="1"/>
  <c r="T21" i="7"/>
  <c r="K21" i="10" s="1"/>
  <c r="L22" i="7"/>
  <c r="G22" i="10" s="1"/>
  <c r="T22" i="7"/>
  <c r="K22" i="10" s="1"/>
  <c r="L23" i="7"/>
  <c r="G23" i="10" s="1"/>
  <c r="T23" i="7"/>
  <c r="K23" i="10" s="1"/>
  <c r="R66" i="7"/>
  <c r="J66" i="10" s="1"/>
  <c r="J66" i="7"/>
  <c r="F66" i="10" s="1"/>
  <c r="T66" i="7"/>
  <c r="K66" i="10" s="1"/>
  <c r="H66" i="7"/>
  <c r="E66" i="10" s="1"/>
  <c r="V66" i="7"/>
  <c r="H66" i="10" s="1"/>
  <c r="F66" i="7"/>
  <c r="C66" i="10" s="1"/>
  <c r="X66" i="7"/>
  <c r="L66" i="10" s="1"/>
  <c r="V72" i="7"/>
  <c r="H72" i="10" s="1"/>
  <c r="N72" i="7"/>
  <c r="D72" i="10" s="1"/>
  <c r="F72" i="7"/>
  <c r="C72" i="10" s="1"/>
  <c r="R72" i="7"/>
  <c r="J72" i="10" s="1"/>
  <c r="H72" i="7"/>
  <c r="E72" i="10" s="1"/>
  <c r="L72" i="7"/>
  <c r="G72" i="10" s="1"/>
  <c r="X72" i="7"/>
  <c r="L72" i="10" s="1"/>
  <c r="X73" i="7"/>
  <c r="L73" i="10" s="1"/>
  <c r="P73" i="7"/>
  <c r="I73" i="10" s="1"/>
  <c r="H73" i="7"/>
  <c r="E73" i="10" s="1"/>
  <c r="R73" i="7"/>
  <c r="J73" i="10" s="1"/>
  <c r="F73" i="7"/>
  <c r="C73" i="10" s="1"/>
  <c r="V73" i="7"/>
  <c r="H73" i="10" s="1"/>
  <c r="J73" i="7"/>
  <c r="F73" i="10" s="1"/>
  <c r="G85" i="7"/>
  <c r="E85" i="7"/>
  <c r="D81" i="7"/>
  <c r="AA81" i="7" s="1"/>
  <c r="L3" i="7"/>
  <c r="G3" i="10" s="1"/>
  <c r="T3" i="7"/>
  <c r="K3" i="10" s="1"/>
  <c r="F7" i="7"/>
  <c r="C7" i="10" s="1"/>
  <c r="N7" i="7"/>
  <c r="D7" i="10" s="1"/>
  <c r="V7" i="7"/>
  <c r="H7" i="10" s="1"/>
  <c r="F8" i="7"/>
  <c r="C8" i="10" s="1"/>
  <c r="N8" i="7"/>
  <c r="D8" i="10" s="1"/>
  <c r="V8" i="7"/>
  <c r="H8" i="10" s="1"/>
  <c r="F9" i="7"/>
  <c r="C9" i="10" s="1"/>
  <c r="N9" i="7"/>
  <c r="D9" i="10" s="1"/>
  <c r="V9" i="7"/>
  <c r="H9" i="10" s="1"/>
  <c r="L12" i="7"/>
  <c r="G12" i="10" s="1"/>
  <c r="T12" i="7"/>
  <c r="K12" i="10" s="1"/>
  <c r="F13" i="7"/>
  <c r="C13" i="10" s="1"/>
  <c r="N13" i="7"/>
  <c r="D13" i="10" s="1"/>
  <c r="V13" i="7"/>
  <c r="H13" i="10" s="1"/>
  <c r="F14" i="7"/>
  <c r="C14" i="10" s="1"/>
  <c r="N14" i="7"/>
  <c r="D14" i="10" s="1"/>
  <c r="V14" i="7"/>
  <c r="H14" i="10" s="1"/>
  <c r="F15" i="7"/>
  <c r="C15" i="10" s="1"/>
  <c r="N15" i="7"/>
  <c r="D15" i="10" s="1"/>
  <c r="V15" i="7"/>
  <c r="H15" i="10" s="1"/>
  <c r="F16" i="7"/>
  <c r="C16" i="10" s="1"/>
  <c r="N16" i="7"/>
  <c r="D16" i="10" s="1"/>
  <c r="V16" i="7"/>
  <c r="H16" i="10" s="1"/>
  <c r="F17" i="7"/>
  <c r="C17" i="10" s="1"/>
  <c r="N17" i="7"/>
  <c r="D17" i="10" s="1"/>
  <c r="V17" i="7"/>
  <c r="H17" i="10" s="1"/>
  <c r="F18" i="7"/>
  <c r="C18" i="10" s="1"/>
  <c r="N18" i="7"/>
  <c r="D18" i="10" s="1"/>
  <c r="V18" i="7"/>
  <c r="H18" i="10" s="1"/>
  <c r="F19" i="7"/>
  <c r="C19" i="10" s="1"/>
  <c r="N19" i="7"/>
  <c r="D19" i="10" s="1"/>
  <c r="V19" i="7"/>
  <c r="H19" i="10" s="1"/>
  <c r="F20" i="7"/>
  <c r="C20" i="10" s="1"/>
  <c r="N20" i="7"/>
  <c r="D20" i="10" s="1"/>
  <c r="V20" i="7"/>
  <c r="H20" i="10" s="1"/>
  <c r="F21" i="7"/>
  <c r="C21" i="10" s="1"/>
  <c r="N21" i="7"/>
  <c r="D21" i="10" s="1"/>
  <c r="V21" i="7"/>
  <c r="H21" i="10" s="1"/>
  <c r="F22" i="7"/>
  <c r="C22" i="10" s="1"/>
  <c r="N22" i="7"/>
  <c r="D22" i="10" s="1"/>
  <c r="V22" i="7"/>
  <c r="H22" i="10" s="1"/>
  <c r="F23" i="7"/>
  <c r="C23" i="10" s="1"/>
  <c r="N23" i="7"/>
  <c r="D23" i="10" s="1"/>
  <c r="V23" i="7"/>
  <c r="H23" i="10" s="1"/>
  <c r="R25" i="7"/>
  <c r="J25" i="10" s="1"/>
  <c r="J25" i="7"/>
  <c r="F25" i="10" s="1"/>
  <c r="N25" i="7"/>
  <c r="D25" i="10" s="1"/>
  <c r="X25" i="7"/>
  <c r="L25" i="10" s="1"/>
  <c r="R29" i="7"/>
  <c r="J29" i="10" s="1"/>
  <c r="J29" i="7"/>
  <c r="F29" i="10" s="1"/>
  <c r="N29" i="7"/>
  <c r="D29" i="10" s="1"/>
  <c r="X29" i="7"/>
  <c r="L29" i="10" s="1"/>
  <c r="R33" i="7"/>
  <c r="J33" i="10" s="1"/>
  <c r="J33" i="7"/>
  <c r="F33" i="10" s="1"/>
  <c r="N33" i="7"/>
  <c r="D33" i="10" s="1"/>
  <c r="X33" i="7"/>
  <c r="L33" i="10" s="1"/>
  <c r="R37" i="7"/>
  <c r="J37" i="10" s="1"/>
  <c r="J37" i="7"/>
  <c r="F37" i="10" s="1"/>
  <c r="P37" i="10" s="1"/>
  <c r="AE37" i="7" s="1"/>
  <c r="N37" i="7"/>
  <c r="D37" i="10" s="1"/>
  <c r="X37" i="7"/>
  <c r="L37" i="10" s="1"/>
  <c r="X40" i="7"/>
  <c r="L40" i="10" s="1"/>
  <c r="P40" i="7"/>
  <c r="I40" i="10" s="1"/>
  <c r="H40" i="7"/>
  <c r="E40" i="10" s="1"/>
  <c r="V40" i="7"/>
  <c r="H40" i="10" s="1"/>
  <c r="L40" i="7"/>
  <c r="G40" i="10" s="1"/>
  <c r="R40" i="7"/>
  <c r="J40" i="10" s="1"/>
  <c r="X44" i="7"/>
  <c r="L44" i="10" s="1"/>
  <c r="P44" i="7"/>
  <c r="I44" i="10" s="1"/>
  <c r="H44" i="7"/>
  <c r="E44" i="10" s="1"/>
  <c r="V44" i="7"/>
  <c r="H44" i="10" s="1"/>
  <c r="L44" i="7"/>
  <c r="G44" i="10" s="1"/>
  <c r="R44" i="7"/>
  <c r="J44" i="10" s="1"/>
  <c r="X48" i="7"/>
  <c r="L48" i="10" s="1"/>
  <c r="P48" i="7"/>
  <c r="I48" i="10" s="1"/>
  <c r="H48" i="7"/>
  <c r="E48" i="10" s="1"/>
  <c r="V48" i="7"/>
  <c r="H48" i="10" s="1"/>
  <c r="L48" i="7"/>
  <c r="G48" i="10" s="1"/>
  <c r="R48" i="7"/>
  <c r="J48" i="10" s="1"/>
  <c r="X52" i="7"/>
  <c r="L52" i="10" s="1"/>
  <c r="P52" i="7"/>
  <c r="I52" i="10" s="1"/>
  <c r="H52" i="7"/>
  <c r="E52" i="10" s="1"/>
  <c r="V52" i="7"/>
  <c r="H52" i="10" s="1"/>
  <c r="L52" i="7"/>
  <c r="G52" i="10" s="1"/>
  <c r="R52" i="7"/>
  <c r="J52" i="10" s="1"/>
  <c r="X56" i="7"/>
  <c r="L56" i="10" s="1"/>
  <c r="P56" i="7"/>
  <c r="I56" i="10" s="1"/>
  <c r="H56" i="7"/>
  <c r="E56" i="10" s="1"/>
  <c r="V56" i="7"/>
  <c r="H56" i="10" s="1"/>
  <c r="L56" i="7"/>
  <c r="G56" i="10" s="1"/>
  <c r="R56" i="7"/>
  <c r="J56" i="10" s="1"/>
  <c r="X60" i="7"/>
  <c r="L60" i="10" s="1"/>
  <c r="P60" i="7"/>
  <c r="I60" i="10" s="1"/>
  <c r="H60" i="7"/>
  <c r="E60" i="10" s="1"/>
  <c r="V60" i="7"/>
  <c r="H60" i="10" s="1"/>
  <c r="L60" i="7"/>
  <c r="G60" i="10" s="1"/>
  <c r="R60" i="7"/>
  <c r="J60" i="10" s="1"/>
  <c r="V64" i="7"/>
  <c r="H64" i="10" s="1"/>
  <c r="N64" i="7"/>
  <c r="D64" i="10" s="1"/>
  <c r="R64" i="7"/>
  <c r="J64" i="10" s="1"/>
  <c r="H64" i="7"/>
  <c r="E64" i="10" s="1"/>
  <c r="L64" i="7"/>
  <c r="G64" i="10" s="1"/>
  <c r="T64" i="7"/>
  <c r="K64" i="10" s="1"/>
  <c r="L66" i="7"/>
  <c r="G66" i="10" s="1"/>
  <c r="V68" i="7"/>
  <c r="H68" i="10" s="1"/>
  <c r="N68" i="7"/>
  <c r="D68" i="10" s="1"/>
  <c r="F68" i="7"/>
  <c r="C68" i="10" s="1"/>
  <c r="R68" i="7"/>
  <c r="J68" i="10" s="1"/>
  <c r="H68" i="7"/>
  <c r="E68" i="10" s="1"/>
  <c r="L68" i="7"/>
  <c r="G68" i="10" s="1"/>
  <c r="X68" i="7"/>
  <c r="L68" i="10" s="1"/>
  <c r="X69" i="7"/>
  <c r="L69" i="10" s="1"/>
  <c r="P69" i="7"/>
  <c r="I69" i="10" s="1"/>
  <c r="H69" i="7"/>
  <c r="E69" i="10" s="1"/>
  <c r="R69" i="7"/>
  <c r="J69" i="10" s="1"/>
  <c r="F69" i="7"/>
  <c r="C69" i="10" s="1"/>
  <c r="M69" i="10" s="1"/>
  <c r="V69" i="7"/>
  <c r="H69" i="10" s="1"/>
  <c r="J69" i="7"/>
  <c r="F69" i="10" s="1"/>
  <c r="J72" i="7"/>
  <c r="F72" i="10" s="1"/>
  <c r="L73" i="7"/>
  <c r="G73" i="10" s="1"/>
  <c r="R78" i="7"/>
  <c r="J78" i="10" s="1"/>
  <c r="J78" i="7"/>
  <c r="F78" i="10" s="1"/>
  <c r="T78" i="7"/>
  <c r="K78" i="10" s="1"/>
  <c r="H78" i="7"/>
  <c r="E78" i="10" s="1"/>
  <c r="V78" i="7"/>
  <c r="H78" i="10" s="1"/>
  <c r="F78" i="7"/>
  <c r="C78" i="10" s="1"/>
  <c r="M78" i="10" s="1"/>
  <c r="X78" i="7"/>
  <c r="L78" i="10" s="1"/>
  <c r="I85" i="7"/>
  <c r="N84" i="7"/>
  <c r="D85" i="7"/>
  <c r="AA85" i="7" s="1"/>
  <c r="D83" i="7"/>
  <c r="AA83" i="7" s="1"/>
  <c r="L2" i="7"/>
  <c r="G2" i="10" s="1"/>
  <c r="T2" i="7"/>
  <c r="K2" i="10" s="1"/>
  <c r="F3" i="7"/>
  <c r="C3" i="10" s="1"/>
  <c r="N3" i="7"/>
  <c r="D3" i="10" s="1"/>
  <c r="V3" i="7"/>
  <c r="H3" i="10" s="1"/>
  <c r="H7" i="7"/>
  <c r="E7" i="10" s="1"/>
  <c r="P7" i="7"/>
  <c r="I7" i="10" s="1"/>
  <c r="H8" i="7"/>
  <c r="E8" i="10" s="1"/>
  <c r="P8" i="7"/>
  <c r="I8" i="10" s="1"/>
  <c r="H9" i="7"/>
  <c r="E9" i="10" s="1"/>
  <c r="P9" i="7"/>
  <c r="I9" i="10" s="1"/>
  <c r="L11" i="7"/>
  <c r="G11" i="10" s="1"/>
  <c r="F12" i="7"/>
  <c r="C12" i="10" s="1"/>
  <c r="N12" i="7"/>
  <c r="D12" i="10" s="1"/>
  <c r="H13" i="7"/>
  <c r="E13" i="10" s="1"/>
  <c r="P13" i="7"/>
  <c r="I13" i="10" s="1"/>
  <c r="H14" i="7"/>
  <c r="E14" i="10" s="1"/>
  <c r="P14" i="7"/>
  <c r="I14" i="10" s="1"/>
  <c r="H15" i="7"/>
  <c r="E15" i="10" s="1"/>
  <c r="P15" i="7"/>
  <c r="I15" i="10" s="1"/>
  <c r="H16" i="7"/>
  <c r="E16" i="10" s="1"/>
  <c r="P16" i="7"/>
  <c r="I16" i="10" s="1"/>
  <c r="H17" i="7"/>
  <c r="E17" i="10" s="1"/>
  <c r="P17" i="7"/>
  <c r="I17" i="10" s="1"/>
  <c r="H18" i="7"/>
  <c r="E18" i="10" s="1"/>
  <c r="P18" i="7"/>
  <c r="I18" i="10" s="1"/>
  <c r="H19" i="7"/>
  <c r="E19" i="10" s="1"/>
  <c r="P19" i="7"/>
  <c r="I19" i="10" s="1"/>
  <c r="H20" i="7"/>
  <c r="E20" i="10" s="1"/>
  <c r="P20" i="7"/>
  <c r="I20" i="10" s="1"/>
  <c r="H21" i="7"/>
  <c r="E21" i="10" s="1"/>
  <c r="P21" i="7"/>
  <c r="I21" i="10" s="1"/>
  <c r="H22" i="7"/>
  <c r="E22" i="10" s="1"/>
  <c r="P22" i="7"/>
  <c r="I22" i="10" s="1"/>
  <c r="H23" i="7"/>
  <c r="E23" i="10" s="1"/>
  <c r="P23" i="7"/>
  <c r="I23" i="10" s="1"/>
  <c r="X24" i="7"/>
  <c r="L24" i="10" s="1"/>
  <c r="P24" i="7"/>
  <c r="I24" i="10" s="1"/>
  <c r="H24" i="7"/>
  <c r="E24" i="10" s="1"/>
  <c r="N24" i="7"/>
  <c r="D24" i="10" s="1"/>
  <c r="F25" i="7"/>
  <c r="C25" i="10" s="1"/>
  <c r="M25" i="10" s="1"/>
  <c r="P25" i="7"/>
  <c r="I25" i="10" s="1"/>
  <c r="V27" i="7"/>
  <c r="H27" i="10" s="1"/>
  <c r="N27" i="7"/>
  <c r="D27" i="10" s="1"/>
  <c r="F27" i="7"/>
  <c r="C27" i="10" s="1"/>
  <c r="P27" i="7"/>
  <c r="I27" i="10" s="1"/>
  <c r="X28" i="7"/>
  <c r="L28" i="10" s="1"/>
  <c r="P28" i="7"/>
  <c r="I28" i="10" s="1"/>
  <c r="H28" i="7"/>
  <c r="E28" i="10" s="1"/>
  <c r="N28" i="7"/>
  <c r="D28" i="10" s="1"/>
  <c r="F29" i="7"/>
  <c r="C29" i="10" s="1"/>
  <c r="P29" i="7"/>
  <c r="I29" i="10" s="1"/>
  <c r="V31" i="7"/>
  <c r="H31" i="10" s="1"/>
  <c r="N31" i="7"/>
  <c r="D31" i="10" s="1"/>
  <c r="F31" i="7"/>
  <c r="C31" i="10" s="1"/>
  <c r="M31" i="10" s="1"/>
  <c r="P31" i="7"/>
  <c r="I31" i="10" s="1"/>
  <c r="X32" i="7"/>
  <c r="L32" i="10" s="1"/>
  <c r="P32" i="7"/>
  <c r="I32" i="10" s="1"/>
  <c r="H32" i="7"/>
  <c r="E32" i="10" s="1"/>
  <c r="N32" i="7"/>
  <c r="D32" i="10" s="1"/>
  <c r="M32" i="10" s="1"/>
  <c r="F33" i="7"/>
  <c r="C33" i="10" s="1"/>
  <c r="M33" i="10" s="1"/>
  <c r="P33" i="7"/>
  <c r="I33" i="10" s="1"/>
  <c r="V35" i="7"/>
  <c r="H35" i="10" s="1"/>
  <c r="N35" i="7"/>
  <c r="D35" i="10" s="1"/>
  <c r="F35" i="7"/>
  <c r="C35" i="10" s="1"/>
  <c r="P35" i="7"/>
  <c r="I35" i="10" s="1"/>
  <c r="X36" i="7"/>
  <c r="L36" i="10" s="1"/>
  <c r="P36" i="7"/>
  <c r="I36" i="10" s="1"/>
  <c r="H36" i="7"/>
  <c r="E36" i="10" s="1"/>
  <c r="N36" i="7"/>
  <c r="D36" i="10" s="1"/>
  <c r="M36" i="10" s="1"/>
  <c r="F37" i="7"/>
  <c r="C37" i="10" s="1"/>
  <c r="M37" i="10" s="1"/>
  <c r="P37" i="7"/>
  <c r="I37" i="10" s="1"/>
  <c r="V39" i="7"/>
  <c r="H39" i="10" s="1"/>
  <c r="N39" i="7"/>
  <c r="D39" i="10" s="1"/>
  <c r="F39" i="7"/>
  <c r="C39" i="10" s="1"/>
  <c r="X39" i="7"/>
  <c r="L39" i="10" s="1"/>
  <c r="P39" i="7"/>
  <c r="I39" i="10" s="1"/>
  <c r="F40" i="7"/>
  <c r="C40" i="10" s="1"/>
  <c r="M40" i="10" s="1"/>
  <c r="T40" i="7"/>
  <c r="K40" i="10" s="1"/>
  <c r="F44" i="7"/>
  <c r="C44" i="10" s="1"/>
  <c r="M44" i="10" s="1"/>
  <c r="T44" i="7"/>
  <c r="K44" i="10" s="1"/>
  <c r="F48" i="7"/>
  <c r="C48" i="10" s="1"/>
  <c r="M48" i="10" s="1"/>
  <c r="T48" i="7"/>
  <c r="K48" i="10" s="1"/>
  <c r="F52" i="7"/>
  <c r="C52" i="10" s="1"/>
  <c r="M52" i="10" s="1"/>
  <c r="T52" i="7"/>
  <c r="K52" i="10" s="1"/>
  <c r="F56" i="7"/>
  <c r="C56" i="10" s="1"/>
  <c r="M56" i="10" s="1"/>
  <c r="T56" i="7"/>
  <c r="K56" i="10" s="1"/>
  <c r="F60" i="7"/>
  <c r="C60" i="10" s="1"/>
  <c r="M60" i="10" s="1"/>
  <c r="T60" i="7"/>
  <c r="K60" i="10" s="1"/>
  <c r="F64" i="7"/>
  <c r="C64" i="10" s="1"/>
  <c r="X64" i="7"/>
  <c r="L64" i="10" s="1"/>
  <c r="X65" i="7"/>
  <c r="L65" i="10" s="1"/>
  <c r="P65" i="7"/>
  <c r="I65" i="10" s="1"/>
  <c r="H65" i="7"/>
  <c r="E65" i="10" s="1"/>
  <c r="R65" i="7"/>
  <c r="J65" i="10" s="1"/>
  <c r="F65" i="7"/>
  <c r="C65" i="10" s="1"/>
  <c r="M65" i="10" s="1"/>
  <c r="V65" i="7"/>
  <c r="H65" i="10" s="1"/>
  <c r="J65" i="7"/>
  <c r="F65" i="10" s="1"/>
  <c r="N66" i="7"/>
  <c r="D66" i="10" s="1"/>
  <c r="J68" i="7"/>
  <c r="F68" i="10" s="1"/>
  <c r="L69" i="7"/>
  <c r="G69" i="10" s="1"/>
  <c r="P72" i="7"/>
  <c r="I72" i="10" s="1"/>
  <c r="N73" i="7"/>
  <c r="D73" i="10" s="1"/>
  <c r="R74" i="7"/>
  <c r="J74" i="10" s="1"/>
  <c r="J74" i="7"/>
  <c r="F74" i="10" s="1"/>
  <c r="T74" i="7"/>
  <c r="K74" i="10" s="1"/>
  <c r="H74" i="7"/>
  <c r="E74" i="10" s="1"/>
  <c r="V74" i="7"/>
  <c r="H74" i="10" s="1"/>
  <c r="F74" i="7"/>
  <c r="C74" i="10" s="1"/>
  <c r="M74" i="10" s="1"/>
  <c r="X74" i="7"/>
  <c r="L74" i="10" s="1"/>
  <c r="L78" i="7"/>
  <c r="G78" i="10" s="1"/>
  <c r="K85" i="7"/>
  <c r="Q85" i="7"/>
  <c r="R82" i="7"/>
  <c r="U85" i="7"/>
  <c r="M85" i="7"/>
  <c r="R41" i="7"/>
  <c r="J41" i="10" s="1"/>
  <c r="J41" i="7"/>
  <c r="F41" i="10" s="1"/>
  <c r="P41" i="10" s="1"/>
  <c r="AE41" i="7" s="1"/>
  <c r="N41" i="7"/>
  <c r="D41" i="10" s="1"/>
  <c r="M41" i="10" s="1"/>
  <c r="X41" i="7"/>
  <c r="L41" i="10" s="1"/>
  <c r="R45" i="7"/>
  <c r="J45" i="10" s="1"/>
  <c r="J45" i="7"/>
  <c r="F45" i="10" s="1"/>
  <c r="N45" i="7"/>
  <c r="D45" i="10" s="1"/>
  <c r="X45" i="7"/>
  <c r="L45" i="10" s="1"/>
  <c r="R49" i="7"/>
  <c r="J49" i="10" s="1"/>
  <c r="J49" i="7"/>
  <c r="F49" i="10" s="1"/>
  <c r="P49" i="10" s="1"/>
  <c r="AE49" i="7" s="1"/>
  <c r="N49" i="7"/>
  <c r="D49" i="10" s="1"/>
  <c r="X49" i="7"/>
  <c r="L49" i="10" s="1"/>
  <c r="R53" i="7"/>
  <c r="J53" i="10" s="1"/>
  <c r="J53" i="7"/>
  <c r="F53" i="10" s="1"/>
  <c r="N53" i="7"/>
  <c r="D53" i="10" s="1"/>
  <c r="X53" i="7"/>
  <c r="L53" i="10" s="1"/>
  <c r="R57" i="7"/>
  <c r="J57" i="10" s="1"/>
  <c r="J57" i="7"/>
  <c r="F57" i="10" s="1"/>
  <c r="N57" i="7"/>
  <c r="D57" i="10" s="1"/>
  <c r="X57" i="7"/>
  <c r="L57" i="10" s="1"/>
  <c r="R61" i="7"/>
  <c r="J61" i="10" s="1"/>
  <c r="J61" i="7"/>
  <c r="F61" i="10" s="1"/>
  <c r="P61" i="10" s="1"/>
  <c r="AE61" i="7" s="1"/>
  <c r="N61" i="7"/>
  <c r="D61" i="10" s="1"/>
  <c r="X61" i="7"/>
  <c r="L61" i="10" s="1"/>
  <c r="W85" i="7"/>
  <c r="J82" i="7"/>
  <c r="P82" i="7"/>
  <c r="J84" i="7"/>
  <c r="V84" i="7"/>
  <c r="L26" i="7"/>
  <c r="G26" i="10" s="1"/>
  <c r="P26" i="10" s="1"/>
  <c r="AE26" i="7" s="1"/>
  <c r="L30" i="7"/>
  <c r="G30" i="10" s="1"/>
  <c r="L34" i="7"/>
  <c r="G34" i="10" s="1"/>
  <c r="L38" i="7"/>
  <c r="G38" i="10" s="1"/>
  <c r="L42" i="7"/>
  <c r="G42" i="10" s="1"/>
  <c r="L46" i="7"/>
  <c r="G46" i="10" s="1"/>
  <c r="P46" i="10" s="1"/>
  <c r="AE46" i="7" s="1"/>
  <c r="L50" i="7"/>
  <c r="G50" i="10" s="1"/>
  <c r="P50" i="10" s="1"/>
  <c r="AE50" i="7" s="1"/>
  <c r="L54" i="7"/>
  <c r="G54" i="10" s="1"/>
  <c r="L58" i="7"/>
  <c r="G58" i="10" s="1"/>
  <c r="L62" i="7"/>
  <c r="G62" i="10" s="1"/>
  <c r="N62" i="10" s="1"/>
  <c r="P81" i="7"/>
  <c r="O85" i="7"/>
  <c r="F82" i="7"/>
  <c r="V82" i="7"/>
  <c r="R84" i="7"/>
  <c r="L67" i="7"/>
  <c r="G67" i="10" s="1"/>
  <c r="L71" i="7"/>
  <c r="G71" i="10" s="1"/>
  <c r="L75" i="7"/>
  <c r="G75" i="10" s="1"/>
  <c r="P75" i="10" s="1"/>
  <c r="AE75" i="7" s="1"/>
  <c r="L79" i="7"/>
  <c r="G79" i="10" s="1"/>
  <c r="P85" i="7" l="1"/>
  <c r="X85" i="7"/>
  <c r="M12" i="10"/>
  <c r="M9" i="10"/>
  <c r="M58" i="10"/>
  <c r="V85" i="7"/>
  <c r="L84" i="7"/>
  <c r="R85" i="7"/>
  <c r="R84" i="8"/>
  <c r="P85" i="8"/>
  <c r="R83" i="8"/>
  <c r="M22" i="10"/>
  <c r="N38" i="10"/>
  <c r="O38" i="10" s="1"/>
  <c r="AC38" i="7" s="1"/>
  <c r="M29" i="10"/>
  <c r="M39" i="10"/>
  <c r="M64" i="10"/>
  <c r="N67" i="10"/>
  <c r="M35" i="10"/>
  <c r="M27" i="10"/>
  <c r="T84" i="7"/>
  <c r="N82" i="7"/>
  <c r="T83" i="7"/>
  <c r="M3" i="10"/>
  <c r="M20" i="10"/>
  <c r="M16" i="10"/>
  <c r="M7" i="10"/>
  <c r="T82" i="7"/>
  <c r="M4" i="10"/>
  <c r="P84" i="8"/>
  <c r="T83" i="8"/>
  <c r="X84" i="8"/>
  <c r="L85" i="8"/>
  <c r="P83" i="8"/>
  <c r="X85" i="8"/>
  <c r="X83" i="8"/>
  <c r="J82" i="8"/>
  <c r="V85" i="8"/>
  <c r="N82" i="8"/>
  <c r="R85" i="8"/>
  <c r="H85" i="8"/>
  <c r="N53" i="10"/>
  <c r="N25" i="10"/>
  <c r="O25" i="10" s="1"/>
  <c r="AC25" i="7" s="1"/>
  <c r="N46" i="10"/>
  <c r="H85" i="7"/>
  <c r="M70" i="10"/>
  <c r="M46" i="10"/>
  <c r="P25" i="10"/>
  <c r="AE25" i="7" s="1"/>
  <c r="P67" i="10"/>
  <c r="AE67" i="7" s="1"/>
  <c r="L85" i="7"/>
  <c r="M23" i="10"/>
  <c r="M19" i="10"/>
  <c r="M15" i="10"/>
  <c r="M6" i="10"/>
  <c r="M76" i="10"/>
  <c r="M43" i="10"/>
  <c r="M51" i="10"/>
  <c r="M5" i="10"/>
  <c r="M42" i="10"/>
  <c r="F84" i="7"/>
  <c r="P84" i="7"/>
  <c r="N30" i="10"/>
  <c r="O30" i="10" s="1"/>
  <c r="AC30" i="7" s="1"/>
  <c r="P3" i="10"/>
  <c r="AE3" i="7" s="1"/>
  <c r="N49" i="10"/>
  <c r="N33" i="10"/>
  <c r="O33" i="10" s="1"/>
  <c r="AC33" i="7" s="1"/>
  <c r="N29" i="10"/>
  <c r="M21" i="10"/>
  <c r="M17" i="10"/>
  <c r="M13" i="10"/>
  <c r="M8" i="10"/>
  <c r="M47" i="10"/>
  <c r="M61" i="10"/>
  <c r="M49" i="10"/>
  <c r="M71" i="10"/>
  <c r="M57" i="10"/>
  <c r="M18" i="10"/>
  <c r="M14" i="10"/>
  <c r="M73" i="10"/>
  <c r="M59" i="10"/>
  <c r="M75" i="10"/>
  <c r="M67" i="10"/>
  <c r="M53" i="10"/>
  <c r="M45" i="10"/>
  <c r="O62" i="10"/>
  <c r="AC62" i="7" s="1"/>
  <c r="M68" i="10"/>
  <c r="M72" i="10"/>
  <c r="M66" i="10"/>
  <c r="M77" i="10"/>
  <c r="M55" i="10"/>
  <c r="M10" i="10"/>
  <c r="M63" i="10"/>
  <c r="M28" i="10"/>
  <c r="M54" i="10"/>
  <c r="M24" i="10"/>
  <c r="P30" i="10"/>
  <c r="AE30" i="7" s="1"/>
  <c r="N75" i="10"/>
  <c r="O75" i="10" s="1"/>
  <c r="AC75" i="7" s="1"/>
  <c r="P38" i="10"/>
  <c r="AE38" i="7" s="1"/>
  <c r="N26" i="10"/>
  <c r="O26" i="10" s="1"/>
  <c r="AC26" i="7" s="1"/>
  <c r="N3" i="10"/>
  <c r="N50" i="10"/>
  <c r="O50" i="10" s="1"/>
  <c r="AC50" i="7" s="1"/>
  <c r="P62" i="10"/>
  <c r="AE62" i="7" s="1"/>
  <c r="N61" i="10"/>
  <c r="N41" i="10"/>
  <c r="O41" i="10" s="1"/>
  <c r="AC41" i="7" s="1"/>
  <c r="N37" i="10"/>
  <c r="O37" i="10" s="1"/>
  <c r="AC37" i="7" s="1"/>
  <c r="P33" i="10"/>
  <c r="AE33" i="7" s="1"/>
  <c r="P53" i="10"/>
  <c r="AE53" i="7" s="1"/>
  <c r="P29" i="10"/>
  <c r="AE29" i="7" s="1"/>
  <c r="N16" i="10"/>
  <c r="P16" i="10"/>
  <c r="AE16" i="7" s="1"/>
  <c r="P78" i="10"/>
  <c r="AE78" i="7" s="1"/>
  <c r="N78" i="10"/>
  <c r="O78" i="10" s="1"/>
  <c r="AC78" i="7" s="1"/>
  <c r="P40" i="10"/>
  <c r="AE40" i="7" s="1"/>
  <c r="N40" i="10"/>
  <c r="O40" i="10" s="1"/>
  <c r="AC40" i="7" s="1"/>
  <c r="N51" i="10"/>
  <c r="O51" i="10" s="1"/>
  <c r="AC51" i="7" s="1"/>
  <c r="P51" i="10"/>
  <c r="AE51" i="7" s="1"/>
  <c r="P8" i="10"/>
  <c r="AE8" i="7" s="1"/>
  <c r="N8" i="10"/>
  <c r="N6" i="10"/>
  <c r="O6" i="10" s="1"/>
  <c r="AC6" i="7" s="1"/>
  <c r="P6" i="10"/>
  <c r="AE6" i="7" s="1"/>
  <c r="N47" i="10"/>
  <c r="O47" i="10" s="1"/>
  <c r="AC47" i="7" s="1"/>
  <c r="P47" i="10"/>
  <c r="AE47" i="7" s="1"/>
  <c r="P5" i="10"/>
  <c r="AE5" i="7" s="1"/>
  <c r="N5" i="10"/>
  <c r="O5" i="10" s="1"/>
  <c r="AC5" i="7" s="1"/>
  <c r="P58" i="10"/>
  <c r="AE58" i="7" s="1"/>
  <c r="N58" i="10"/>
  <c r="O58" i="10" s="1"/>
  <c r="AC58" i="7" s="1"/>
  <c r="N34" i="10"/>
  <c r="O34" i="10" s="1"/>
  <c r="AC34" i="7" s="1"/>
  <c r="P34" i="10"/>
  <c r="AE34" i="7" s="1"/>
  <c r="P11" i="10"/>
  <c r="AE11" i="7" s="1"/>
  <c r="N11" i="10"/>
  <c r="O11" i="10" s="1"/>
  <c r="AC11" i="7" s="1"/>
  <c r="P57" i="10"/>
  <c r="AE57" i="7" s="1"/>
  <c r="N57" i="10"/>
  <c r="O57" i="10" s="1"/>
  <c r="AC57" i="7" s="1"/>
  <c r="P45" i="10"/>
  <c r="AE45" i="7" s="1"/>
  <c r="N45" i="10"/>
  <c r="O45" i="10" s="1"/>
  <c r="AC45" i="7" s="1"/>
  <c r="P20" i="10"/>
  <c r="AE20" i="7" s="1"/>
  <c r="N20" i="10"/>
  <c r="P14" i="10"/>
  <c r="AE14" i="7" s="1"/>
  <c r="N14" i="10"/>
  <c r="P48" i="10"/>
  <c r="AE48" i="7" s="1"/>
  <c r="N48" i="10"/>
  <c r="O48" i="10" s="1"/>
  <c r="AC48" i="7" s="1"/>
  <c r="N10" i="10"/>
  <c r="P10" i="10"/>
  <c r="AE10" i="7" s="1"/>
  <c r="P74" i="10"/>
  <c r="AE74" i="7" s="1"/>
  <c r="N74" i="10"/>
  <c r="O74" i="10" s="1"/>
  <c r="AC74" i="7" s="1"/>
  <c r="N32" i="10"/>
  <c r="O32" i="10" s="1"/>
  <c r="AC32" i="7" s="1"/>
  <c r="P32" i="10"/>
  <c r="AE32" i="7" s="1"/>
  <c r="N24" i="10"/>
  <c r="P24" i="10"/>
  <c r="AE24" i="7" s="1"/>
  <c r="P23" i="10"/>
  <c r="AE23" i="7" s="1"/>
  <c r="N23" i="10"/>
  <c r="P21" i="10"/>
  <c r="AE21" i="7" s="1"/>
  <c r="N21" i="10"/>
  <c r="O21" i="10" s="1"/>
  <c r="AC21" i="7" s="1"/>
  <c r="N19" i="10"/>
  <c r="P19" i="10"/>
  <c r="AE19" i="7" s="1"/>
  <c r="P17" i="10"/>
  <c r="AE17" i="7" s="1"/>
  <c r="N17" i="10"/>
  <c r="O17" i="10" s="1"/>
  <c r="AC17" i="7" s="1"/>
  <c r="P15" i="10"/>
  <c r="AE15" i="7" s="1"/>
  <c r="N15" i="10"/>
  <c r="P13" i="10"/>
  <c r="AE13" i="7" s="1"/>
  <c r="N13" i="10"/>
  <c r="P69" i="10"/>
  <c r="AE69" i="7" s="1"/>
  <c r="N69" i="10"/>
  <c r="O69" i="10" s="1"/>
  <c r="AC69" i="7" s="1"/>
  <c r="P60" i="10"/>
  <c r="AE60" i="7" s="1"/>
  <c r="N60" i="10"/>
  <c r="O60" i="10" s="1"/>
  <c r="AC60" i="7" s="1"/>
  <c r="P52" i="10"/>
  <c r="AE52" i="7" s="1"/>
  <c r="N52" i="10"/>
  <c r="O52" i="10" s="1"/>
  <c r="AC52" i="7" s="1"/>
  <c r="N44" i="10"/>
  <c r="O44" i="10" s="1"/>
  <c r="AC44" i="7" s="1"/>
  <c r="P44" i="10"/>
  <c r="AE44" i="7" s="1"/>
  <c r="P73" i="10"/>
  <c r="AE73" i="7" s="1"/>
  <c r="N73" i="10"/>
  <c r="N4" i="10"/>
  <c r="P4" i="10"/>
  <c r="AE4" i="7" s="1"/>
  <c r="P59" i="10"/>
  <c r="AE59" i="7" s="1"/>
  <c r="N59" i="10"/>
  <c r="O59" i="10" s="1"/>
  <c r="AC59" i="7" s="1"/>
  <c r="N79" i="10"/>
  <c r="O79" i="10" s="1"/>
  <c r="AC79" i="7" s="1"/>
  <c r="P79" i="10"/>
  <c r="AE79" i="7" s="1"/>
  <c r="N31" i="10"/>
  <c r="O31" i="10" s="1"/>
  <c r="AC31" i="7" s="1"/>
  <c r="P31" i="10"/>
  <c r="AE31" i="7" s="1"/>
  <c r="P2" i="10"/>
  <c r="AE2" i="7" s="1"/>
  <c r="N2" i="10"/>
  <c r="O2" i="10" s="1"/>
  <c r="AC2" i="7" s="1"/>
  <c r="P27" i="10"/>
  <c r="AE27" i="7" s="1"/>
  <c r="N27" i="10"/>
  <c r="N35" i="10"/>
  <c r="O35" i="10" s="1"/>
  <c r="AC35" i="7" s="1"/>
  <c r="P35" i="10"/>
  <c r="AE35" i="7" s="1"/>
  <c r="N12" i="10"/>
  <c r="O12" i="10" s="1"/>
  <c r="AC12" i="7" s="1"/>
  <c r="P12" i="10"/>
  <c r="AE12" i="7" s="1"/>
  <c r="N36" i="10"/>
  <c r="O36" i="10" s="1"/>
  <c r="AC36" i="7" s="1"/>
  <c r="P36" i="10"/>
  <c r="AE36" i="7" s="1"/>
  <c r="P28" i="10"/>
  <c r="AE28" i="7" s="1"/>
  <c r="N28" i="10"/>
  <c r="P22" i="10"/>
  <c r="AE22" i="7" s="1"/>
  <c r="N22" i="10"/>
  <c r="O22" i="10" s="1"/>
  <c r="AC22" i="7" s="1"/>
  <c r="P18" i="10"/>
  <c r="AE18" i="7" s="1"/>
  <c r="N18" i="10"/>
  <c r="O18" i="10" s="1"/>
  <c r="AC18" i="7" s="1"/>
  <c r="P56" i="10"/>
  <c r="AE56" i="7" s="1"/>
  <c r="N56" i="10"/>
  <c r="O56" i="10" s="1"/>
  <c r="AC56" i="7" s="1"/>
  <c r="N76" i="10"/>
  <c r="P76" i="10"/>
  <c r="AE76" i="7" s="1"/>
  <c r="P43" i="10"/>
  <c r="AE43" i="7" s="1"/>
  <c r="N43" i="10"/>
  <c r="N39" i="10"/>
  <c r="O39" i="10" s="1"/>
  <c r="AC39" i="7" s="1"/>
  <c r="P39" i="10"/>
  <c r="AE39" i="7" s="1"/>
  <c r="P71" i="10"/>
  <c r="AE71" i="7" s="1"/>
  <c r="N71" i="10"/>
  <c r="P65" i="10"/>
  <c r="AE65" i="7" s="1"/>
  <c r="N65" i="10"/>
  <c r="O65" i="10" s="1"/>
  <c r="AC65" i="7" s="1"/>
  <c r="P9" i="10"/>
  <c r="AE9" i="7" s="1"/>
  <c r="N9" i="10"/>
  <c r="O9" i="10" s="1"/>
  <c r="AC9" i="7" s="1"/>
  <c r="N7" i="10"/>
  <c r="P7" i="10"/>
  <c r="AE7" i="7" s="1"/>
  <c r="N68" i="10"/>
  <c r="P68" i="10"/>
  <c r="AE68" i="7" s="1"/>
  <c r="P64" i="10"/>
  <c r="AE64" i="7" s="1"/>
  <c r="N64" i="10"/>
  <c r="P72" i="10"/>
  <c r="AE72" i="7" s="1"/>
  <c r="N72" i="10"/>
  <c r="N66" i="10"/>
  <c r="P66" i="10"/>
  <c r="AE66" i="7" s="1"/>
  <c r="P77" i="10"/>
  <c r="AE77" i="7" s="1"/>
  <c r="N77" i="10"/>
  <c r="P70" i="10"/>
  <c r="AE70" i="7" s="1"/>
  <c r="N70" i="10"/>
  <c r="O70" i="10" s="1"/>
  <c r="AC70" i="7" s="1"/>
  <c r="P55" i="10"/>
  <c r="AE55" i="7" s="1"/>
  <c r="N55" i="10"/>
  <c r="P63" i="10"/>
  <c r="AE63" i="7" s="1"/>
  <c r="N63" i="10"/>
  <c r="O63" i="10" s="1"/>
  <c r="AC63" i="7" s="1"/>
  <c r="P54" i="10"/>
  <c r="AE54" i="7" s="1"/>
  <c r="N54" i="10"/>
  <c r="N42" i="10"/>
  <c r="P42" i="10"/>
  <c r="AE42" i="7" s="1"/>
  <c r="E86" i="9"/>
  <c r="F86" i="9" s="1"/>
  <c r="T82" i="8"/>
  <c r="V83" i="8"/>
  <c r="J84" i="8"/>
  <c r="P81" i="8"/>
  <c r="X81" i="8"/>
  <c r="X82" i="8"/>
  <c r="H82" i="8"/>
  <c r="L82" i="8"/>
  <c r="N84" i="8"/>
  <c r="J81" i="8"/>
  <c r="V81" i="8"/>
  <c r="H84" i="8"/>
  <c r="L84" i="8"/>
  <c r="N81" i="8"/>
  <c r="J85" i="8"/>
  <c r="R81" i="8"/>
  <c r="G86" i="7"/>
  <c r="G87" i="7" s="1"/>
  <c r="L83" i="7"/>
  <c r="V83" i="7"/>
  <c r="M86" i="7"/>
  <c r="M87" i="7" s="1"/>
  <c r="E86" i="7"/>
  <c r="E87" i="7" s="1"/>
  <c r="O86" i="7"/>
  <c r="O87" i="7" s="1"/>
  <c r="H83" i="7"/>
  <c r="Q86" i="7"/>
  <c r="Q87" i="7" s="1"/>
  <c r="W86" i="7"/>
  <c r="W87" i="7" s="1"/>
  <c r="T85" i="7"/>
  <c r="I86" i="7"/>
  <c r="I87" i="7" s="1"/>
  <c r="U86" i="7"/>
  <c r="U87" i="7" s="1"/>
  <c r="S86" i="7"/>
  <c r="S87" i="7" s="1"/>
  <c r="F81" i="7"/>
  <c r="V81" i="7"/>
  <c r="N81" i="7"/>
  <c r="K86" i="7"/>
  <c r="K87" i="7" s="1"/>
  <c r="H81" i="7"/>
  <c r="T81" i="7"/>
  <c r="N85" i="7"/>
  <c r="L81" i="7"/>
  <c r="R83" i="7"/>
  <c r="N83" i="7"/>
  <c r="J83" i="7"/>
  <c r="J81" i="7"/>
  <c r="F83" i="7"/>
  <c r="L82" i="7"/>
  <c r="X82" i="7"/>
  <c r="X83" i="7"/>
  <c r="H82" i="7"/>
  <c r="X81" i="7"/>
  <c r="R81" i="7"/>
  <c r="J85" i="7"/>
  <c r="F85" i="7"/>
  <c r="P83" i="7"/>
  <c r="H84" i="7"/>
  <c r="X84" i="7"/>
  <c r="O72" i="10" l="1"/>
  <c r="AC72" i="7" s="1"/>
  <c r="O29" i="10"/>
  <c r="AC29" i="7" s="1"/>
  <c r="O42" i="10"/>
  <c r="AC42" i="7" s="1"/>
  <c r="O67" i="10"/>
  <c r="AC67" i="7" s="1"/>
  <c r="O16" i="10"/>
  <c r="AC16" i="7" s="1"/>
  <c r="O10" i="10"/>
  <c r="AC10" i="7" s="1"/>
  <c r="O61" i="10"/>
  <c r="AC61" i="7" s="1"/>
  <c r="O20" i="10"/>
  <c r="AC20" i="7" s="1"/>
  <c r="O53" i="10"/>
  <c r="AC53" i="7" s="1"/>
  <c r="O13" i="10"/>
  <c r="AC13" i="7" s="1"/>
  <c r="O66" i="10"/>
  <c r="AC66" i="7" s="1"/>
  <c r="O15" i="10"/>
  <c r="AC15" i="7" s="1"/>
  <c r="O64" i="10"/>
  <c r="AC64" i="7" s="1"/>
  <c r="O4" i="10"/>
  <c r="AC4" i="7" s="1"/>
  <c r="O24" i="10"/>
  <c r="AC24" i="7" s="1"/>
  <c r="O77" i="10"/>
  <c r="AC77" i="7" s="1"/>
  <c r="O7" i="10"/>
  <c r="AC7" i="7" s="1"/>
  <c r="O28" i="10"/>
  <c r="AC28" i="7" s="1"/>
  <c r="O76" i="10"/>
  <c r="AC76" i="7" s="1"/>
  <c r="O23" i="10"/>
  <c r="AC23" i="7" s="1"/>
  <c r="O14" i="10"/>
  <c r="AC14" i="7" s="1"/>
  <c r="O49" i="10"/>
  <c r="AC49" i="7" s="1"/>
  <c r="O46" i="10"/>
  <c r="AC46" i="7" s="1"/>
  <c r="O68" i="10"/>
  <c r="AC68" i="7" s="1"/>
  <c r="O71" i="10"/>
  <c r="AC71" i="7" s="1"/>
  <c r="O43" i="10"/>
  <c r="AC43" i="7" s="1"/>
  <c r="O73" i="10"/>
  <c r="AC73" i="7" s="1"/>
  <c r="O19" i="10"/>
  <c r="AC19" i="7" s="1"/>
  <c r="O8" i="10"/>
  <c r="AC8" i="7" s="1"/>
  <c r="O3" i="10"/>
  <c r="AC3" i="7" s="1"/>
  <c r="O54" i="10"/>
  <c r="AC54" i="7" s="1"/>
  <c r="O55" i="10"/>
  <c r="AC55" i="7" s="1"/>
  <c r="O27" i="10"/>
  <c r="AC27" i="7" s="1"/>
  <c r="E85" i="6"/>
  <c r="C85" i="6"/>
  <c r="E84" i="6"/>
  <c r="C84" i="6"/>
  <c r="E83" i="6"/>
  <c r="C83" i="6"/>
  <c r="E82" i="6"/>
  <c r="C82" i="6"/>
  <c r="E81" i="6"/>
  <c r="C81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82" i="6"/>
  <c r="F3" i="6"/>
  <c r="D85" i="6"/>
  <c r="F82" i="6" l="1"/>
  <c r="F85" i="6"/>
  <c r="D83" i="6"/>
  <c r="F83" i="6" s="1"/>
  <c r="F2" i="6"/>
  <c r="D81" i="6"/>
  <c r="F81" i="6" s="1"/>
  <c r="D84" i="6"/>
  <c r="F84" i="6" s="1"/>
  <c r="F4" i="6"/>
  <c r="E86" i="6" l="1"/>
  <c r="F86" i="6" s="1"/>
  <c r="G81" i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AA81" i="4" s="1"/>
  <c r="D85" i="4"/>
  <c r="AA85" i="4" s="1"/>
  <c r="D84" i="4"/>
  <c r="AA84" i="4" s="1"/>
  <c r="D83" i="4"/>
  <c r="AA83" i="4" s="1"/>
  <c r="D82" i="4"/>
  <c r="AA82" i="4" s="1"/>
  <c r="F85" i="4" l="1"/>
  <c r="X83" i="4"/>
  <c r="R81" i="4"/>
  <c r="N82" i="4"/>
  <c r="N84" i="4"/>
  <c r="N85" i="4"/>
  <c r="J83" i="4"/>
  <c r="V82" i="4"/>
  <c r="R85" i="4"/>
  <c r="L81" i="4"/>
  <c r="R84" i="4"/>
  <c r="X82" i="4"/>
  <c r="R83" i="4"/>
  <c r="V81" i="4"/>
  <c r="F81" i="4"/>
  <c r="J81" i="4"/>
  <c r="R82" i="4"/>
  <c r="V85" i="4"/>
  <c r="J85" i="4"/>
  <c r="V84" i="4"/>
  <c r="J84" i="4"/>
  <c r="P81" i="4"/>
  <c r="V83" i="4"/>
  <c r="X81" i="4"/>
  <c r="H81" i="4"/>
  <c r="X85" i="4"/>
  <c r="J82" i="4"/>
  <c r="N81" i="4"/>
  <c r="N83" i="4"/>
  <c r="X84" i="4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L81" i="5" l="1"/>
  <c r="L81" i="10"/>
  <c r="L82" i="5"/>
  <c r="L82" i="10"/>
  <c r="L84" i="5"/>
  <c r="L84" i="10"/>
  <c r="L85" i="5"/>
  <c r="L85" i="10"/>
  <c r="L83" i="5"/>
  <c r="L83" i="10"/>
  <c r="H84" i="5"/>
  <c r="H84" i="10"/>
  <c r="H82" i="5"/>
  <c r="H82" i="10"/>
  <c r="H83" i="5"/>
  <c r="H83" i="10"/>
  <c r="H85" i="5"/>
  <c r="H85" i="10"/>
  <c r="H81" i="5"/>
  <c r="H81" i="10"/>
  <c r="J84" i="5"/>
  <c r="J84" i="10"/>
  <c r="J81" i="5"/>
  <c r="J81" i="10"/>
  <c r="J82" i="5"/>
  <c r="J82" i="10"/>
  <c r="J83" i="5"/>
  <c r="J83" i="10"/>
  <c r="J85" i="5"/>
  <c r="J85" i="10"/>
  <c r="I81" i="5"/>
  <c r="I81" i="10"/>
  <c r="D81" i="5"/>
  <c r="D81" i="10"/>
  <c r="D82" i="5"/>
  <c r="D82" i="10"/>
  <c r="D85" i="5"/>
  <c r="M85" i="5" s="1"/>
  <c r="D85" i="10"/>
  <c r="D83" i="5"/>
  <c r="D83" i="10"/>
  <c r="D84" i="5"/>
  <c r="D84" i="10"/>
  <c r="G81" i="5"/>
  <c r="G81" i="10"/>
  <c r="F81" i="5"/>
  <c r="F81" i="10"/>
  <c r="F82" i="5"/>
  <c r="F82" i="10"/>
  <c r="F85" i="5"/>
  <c r="F85" i="10"/>
  <c r="F83" i="5"/>
  <c r="F83" i="10"/>
  <c r="F84" i="5"/>
  <c r="F84" i="10"/>
  <c r="E81" i="5"/>
  <c r="E81" i="10"/>
  <c r="C81" i="5"/>
  <c r="C81" i="10"/>
  <c r="C85" i="5"/>
  <c r="C85" i="10"/>
  <c r="M86" i="4"/>
  <c r="M87" i="4" s="1"/>
  <c r="J2" i="5"/>
  <c r="Q86" i="4"/>
  <c r="Q87" i="4" s="1"/>
  <c r="H2" i="5"/>
  <c r="U86" i="4"/>
  <c r="U87" i="4" s="1"/>
  <c r="L2" i="5"/>
  <c r="W86" i="4"/>
  <c r="W87" i="4" s="1"/>
  <c r="K2" i="5"/>
  <c r="S86" i="4"/>
  <c r="S87" i="4" s="1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5" i="5"/>
  <c r="P11" i="5"/>
  <c r="N11" i="5"/>
  <c r="P17" i="5"/>
  <c r="N17" i="5"/>
  <c r="P23" i="5"/>
  <c r="N23" i="5"/>
  <c r="N29" i="5"/>
  <c r="P29" i="5"/>
  <c r="N35" i="5"/>
  <c r="P35" i="5"/>
  <c r="P41" i="5"/>
  <c r="N41" i="5"/>
  <c r="N47" i="5"/>
  <c r="P47" i="5"/>
  <c r="P53" i="5"/>
  <c r="N53" i="5"/>
  <c r="N59" i="5"/>
  <c r="P59" i="5"/>
  <c r="P65" i="5"/>
  <c r="N65" i="5"/>
  <c r="N71" i="5"/>
  <c r="P71" i="5"/>
  <c r="P77" i="5"/>
  <c r="N77" i="5"/>
  <c r="F82" i="4"/>
  <c r="C4" i="5"/>
  <c r="M4" i="5" s="1"/>
  <c r="H82" i="4"/>
  <c r="E4" i="5"/>
  <c r="L84" i="4"/>
  <c r="G5" i="5"/>
  <c r="P10" i="5"/>
  <c r="N10" i="5"/>
  <c r="N16" i="5"/>
  <c r="P16" i="5"/>
  <c r="P22" i="5"/>
  <c r="N22" i="5"/>
  <c r="N28" i="5"/>
  <c r="P28" i="5"/>
  <c r="N34" i="5"/>
  <c r="P34" i="5"/>
  <c r="N40" i="5"/>
  <c r="P40" i="5"/>
  <c r="N46" i="5"/>
  <c r="P46" i="5"/>
  <c r="N52" i="5"/>
  <c r="O52" i="5" s="1"/>
  <c r="P52" i="5"/>
  <c r="N58" i="5"/>
  <c r="P58" i="5"/>
  <c r="P64" i="5"/>
  <c r="N64" i="5"/>
  <c r="P70" i="5"/>
  <c r="N70" i="5"/>
  <c r="P76" i="5"/>
  <c r="N76" i="5"/>
  <c r="P27" i="5"/>
  <c r="N27" i="5"/>
  <c r="P33" i="5"/>
  <c r="N33" i="5"/>
  <c r="P39" i="5"/>
  <c r="N39" i="5"/>
  <c r="N45" i="5"/>
  <c r="P45" i="5"/>
  <c r="P51" i="5"/>
  <c r="N51" i="5"/>
  <c r="N57" i="5"/>
  <c r="P57" i="5"/>
  <c r="P63" i="5"/>
  <c r="N63" i="5"/>
  <c r="N69" i="5"/>
  <c r="P69" i="5"/>
  <c r="N75" i="5"/>
  <c r="P75" i="5"/>
  <c r="M20" i="5"/>
  <c r="M26" i="5"/>
  <c r="M32" i="5"/>
  <c r="M38" i="5"/>
  <c r="M44" i="5"/>
  <c r="M50" i="5"/>
  <c r="M56" i="5"/>
  <c r="M62" i="5"/>
  <c r="M68" i="5"/>
  <c r="M74" i="5"/>
  <c r="T84" i="4"/>
  <c r="K5" i="5"/>
  <c r="N8" i="5"/>
  <c r="P8" i="5"/>
  <c r="N14" i="5"/>
  <c r="P14" i="5"/>
  <c r="N20" i="5"/>
  <c r="P20" i="5"/>
  <c r="N26" i="5"/>
  <c r="P26" i="5"/>
  <c r="N32" i="5"/>
  <c r="P32" i="5"/>
  <c r="N38" i="5"/>
  <c r="P38" i="5"/>
  <c r="P44" i="5"/>
  <c r="N44" i="5"/>
  <c r="N50" i="5"/>
  <c r="P50" i="5"/>
  <c r="P56" i="5"/>
  <c r="N56" i="5"/>
  <c r="P62" i="5"/>
  <c r="N62" i="5"/>
  <c r="P68" i="5"/>
  <c r="N68" i="5"/>
  <c r="P74" i="5"/>
  <c r="N74" i="5"/>
  <c r="P82" i="4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L82" i="4"/>
  <c r="G4" i="5"/>
  <c r="P84" i="4"/>
  <c r="I5" i="5"/>
  <c r="P9" i="5"/>
  <c r="N9" i="5"/>
  <c r="N15" i="5"/>
  <c r="P15" i="5"/>
  <c r="P21" i="5"/>
  <c r="N21" i="5"/>
  <c r="N37" i="5"/>
  <c r="P37" i="5"/>
  <c r="N43" i="5"/>
  <c r="P43" i="5"/>
  <c r="P49" i="5"/>
  <c r="N49" i="5"/>
  <c r="P55" i="5"/>
  <c r="N55" i="5"/>
  <c r="N61" i="5"/>
  <c r="P61" i="5"/>
  <c r="P67" i="5"/>
  <c r="N67" i="5"/>
  <c r="P73" i="5"/>
  <c r="N73" i="5"/>
  <c r="N79" i="5"/>
  <c r="P79" i="5"/>
  <c r="F84" i="4"/>
  <c r="C5" i="5"/>
  <c r="M5" i="5" s="1"/>
  <c r="N7" i="5"/>
  <c r="P7" i="5"/>
  <c r="N13" i="5"/>
  <c r="P13" i="5"/>
  <c r="N19" i="5"/>
  <c r="P19" i="5"/>
  <c r="P31" i="5"/>
  <c r="N31" i="5"/>
  <c r="M6" i="5"/>
  <c r="M24" i="5"/>
  <c r="M30" i="5"/>
  <c r="M36" i="5"/>
  <c r="M42" i="5"/>
  <c r="T82" i="4"/>
  <c r="K4" i="5"/>
  <c r="N25" i="5"/>
  <c r="P25" i="5"/>
  <c r="M12" i="5"/>
  <c r="M18" i="5"/>
  <c r="T81" i="4"/>
  <c r="K3" i="5"/>
  <c r="N3" i="5" s="1"/>
  <c r="N6" i="5"/>
  <c r="P6" i="5"/>
  <c r="P12" i="5"/>
  <c r="N12" i="5"/>
  <c r="N18" i="5"/>
  <c r="P18" i="5"/>
  <c r="P24" i="5"/>
  <c r="N24" i="5"/>
  <c r="N30" i="5"/>
  <c r="P30" i="5"/>
  <c r="N36" i="5"/>
  <c r="P36" i="5"/>
  <c r="N42" i="5"/>
  <c r="P42" i="5"/>
  <c r="N48" i="5"/>
  <c r="P48" i="5"/>
  <c r="P54" i="5"/>
  <c r="N54" i="5"/>
  <c r="P60" i="5"/>
  <c r="N60" i="5"/>
  <c r="O60" i="5" s="1"/>
  <c r="P66" i="5"/>
  <c r="N66" i="5"/>
  <c r="P72" i="5"/>
  <c r="N72" i="5"/>
  <c r="P78" i="5"/>
  <c r="N78" i="5"/>
  <c r="P81" i="5"/>
  <c r="F83" i="4"/>
  <c r="H83" i="4"/>
  <c r="H85" i="4"/>
  <c r="L85" i="4"/>
  <c r="L83" i="4"/>
  <c r="P85" i="4"/>
  <c r="P83" i="4"/>
  <c r="T85" i="4"/>
  <c r="T83" i="4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78" i="5" l="1"/>
  <c r="M85" i="10"/>
  <c r="O47" i="5"/>
  <c r="M81" i="10"/>
  <c r="O41" i="5"/>
  <c r="K84" i="5"/>
  <c r="K84" i="10"/>
  <c r="K83" i="5"/>
  <c r="K83" i="10"/>
  <c r="K82" i="5"/>
  <c r="K82" i="10"/>
  <c r="K85" i="5"/>
  <c r="K85" i="10"/>
  <c r="K81" i="5"/>
  <c r="N81" i="5" s="1"/>
  <c r="O81" i="5" s="1"/>
  <c r="K81" i="10"/>
  <c r="I82" i="5"/>
  <c r="I82" i="10"/>
  <c r="I83" i="5"/>
  <c r="I83" i="10"/>
  <c r="I85" i="5"/>
  <c r="I85" i="10"/>
  <c r="I84" i="5"/>
  <c r="I84" i="10"/>
  <c r="G85" i="5"/>
  <c r="G85" i="10"/>
  <c r="G82" i="5"/>
  <c r="G82" i="10"/>
  <c r="G84" i="5"/>
  <c r="G84" i="10"/>
  <c r="G83" i="5"/>
  <c r="G83" i="10"/>
  <c r="E85" i="5"/>
  <c r="P85" i="5" s="1"/>
  <c r="E85" i="10"/>
  <c r="E82" i="5"/>
  <c r="P82" i="5" s="1"/>
  <c r="E82" i="10"/>
  <c r="E84" i="5"/>
  <c r="E84" i="10"/>
  <c r="P81" i="10"/>
  <c r="N81" i="10"/>
  <c r="E83" i="5"/>
  <c r="P83" i="5" s="1"/>
  <c r="E83" i="10"/>
  <c r="C84" i="5"/>
  <c r="M84" i="5" s="1"/>
  <c r="C84" i="10"/>
  <c r="M84" i="10" s="1"/>
  <c r="C83" i="5"/>
  <c r="M83" i="5" s="1"/>
  <c r="C83" i="10"/>
  <c r="M83" i="10" s="1"/>
  <c r="C82" i="5"/>
  <c r="M82" i="5" s="1"/>
  <c r="C82" i="10"/>
  <c r="M82" i="10" s="1"/>
  <c r="O3" i="5"/>
  <c r="AC3" i="4" s="1"/>
  <c r="AD3" i="4" s="1"/>
  <c r="O17" i="5"/>
  <c r="AC17" i="4" s="1"/>
  <c r="AD17" i="4" s="1"/>
  <c r="AE18" i="4"/>
  <c r="AF18" i="4" s="1"/>
  <c r="AF18" i="7"/>
  <c r="AE49" i="4"/>
  <c r="AF49" i="4" s="1"/>
  <c r="AF49" i="7"/>
  <c r="AE63" i="4"/>
  <c r="AF63" i="4" s="1"/>
  <c r="AF63" i="7"/>
  <c r="AE27" i="4"/>
  <c r="AF27" i="4" s="1"/>
  <c r="AF27" i="7"/>
  <c r="AE10" i="4"/>
  <c r="AF10" i="4" s="1"/>
  <c r="AF10" i="7"/>
  <c r="AE53" i="4"/>
  <c r="AF53" i="4" s="1"/>
  <c r="AF53" i="7"/>
  <c r="AE17" i="4"/>
  <c r="AF17" i="4" s="1"/>
  <c r="AF17" i="7"/>
  <c r="AE78" i="4"/>
  <c r="AF78" i="4" s="1"/>
  <c r="AF78" i="7"/>
  <c r="AE66" i="4"/>
  <c r="AF66" i="4" s="1"/>
  <c r="AF66" i="7"/>
  <c r="AE54" i="4"/>
  <c r="AF54" i="4" s="1"/>
  <c r="AF54" i="7"/>
  <c r="AE19" i="4"/>
  <c r="AF19" i="4" s="1"/>
  <c r="AF19" i="7"/>
  <c r="AE7" i="4"/>
  <c r="AF7" i="4" s="1"/>
  <c r="AF7" i="7"/>
  <c r="AE79" i="4"/>
  <c r="AF79" i="4" s="1"/>
  <c r="AF79" i="7"/>
  <c r="AE43" i="4"/>
  <c r="AF43" i="4" s="1"/>
  <c r="AF43" i="7"/>
  <c r="AE32" i="4"/>
  <c r="AF32" i="4" s="1"/>
  <c r="AF32" i="7"/>
  <c r="AE20" i="4"/>
  <c r="AF20" i="4" s="1"/>
  <c r="AF20" i="7"/>
  <c r="AE8" i="4"/>
  <c r="AF8" i="4" s="1"/>
  <c r="AF8" i="7"/>
  <c r="AE69" i="4"/>
  <c r="AF69" i="4" s="1"/>
  <c r="AF69" i="7"/>
  <c r="AE57" i="4"/>
  <c r="AF57" i="4" s="1"/>
  <c r="AF57" i="7"/>
  <c r="AE45" i="4"/>
  <c r="AF45" i="4" s="1"/>
  <c r="AF45" i="7"/>
  <c r="AE52" i="4"/>
  <c r="AF52" i="4" s="1"/>
  <c r="AF52" i="7"/>
  <c r="AE40" i="4"/>
  <c r="AF40" i="4" s="1"/>
  <c r="AF40" i="7"/>
  <c r="AE28" i="4"/>
  <c r="AF28" i="4" s="1"/>
  <c r="AF28" i="7"/>
  <c r="AE16" i="4"/>
  <c r="AF16" i="4" s="1"/>
  <c r="AF16" i="7"/>
  <c r="AE71" i="4"/>
  <c r="AF71" i="4" s="1"/>
  <c r="AF71" i="7"/>
  <c r="AE59" i="4"/>
  <c r="AF59" i="4" s="1"/>
  <c r="AF59" i="7"/>
  <c r="AE47" i="4"/>
  <c r="AF47" i="4" s="1"/>
  <c r="AF47" i="7"/>
  <c r="AE35" i="4"/>
  <c r="AF35" i="4" s="1"/>
  <c r="AF35" i="7"/>
  <c r="AE30" i="4"/>
  <c r="AF30" i="4" s="1"/>
  <c r="AF30" i="7"/>
  <c r="AE74" i="4"/>
  <c r="AF74" i="4" s="1"/>
  <c r="AF74" i="7"/>
  <c r="AE51" i="4"/>
  <c r="AF51" i="4" s="1"/>
  <c r="AF51" i="7"/>
  <c r="AE70" i="4"/>
  <c r="AF70" i="4" s="1"/>
  <c r="AF70" i="7"/>
  <c r="AE65" i="4"/>
  <c r="AF65" i="4" s="1"/>
  <c r="AF65" i="7"/>
  <c r="AC60" i="4"/>
  <c r="AD60" i="4" s="1"/>
  <c r="AD60" i="7"/>
  <c r="AE48" i="4"/>
  <c r="AF48" i="4" s="1"/>
  <c r="AF48" i="7"/>
  <c r="AE36" i="4"/>
  <c r="AF36" i="4" s="1"/>
  <c r="AF36" i="7"/>
  <c r="AD3" i="7"/>
  <c r="AE25" i="4"/>
  <c r="AF25" i="4" s="1"/>
  <c r="AF25" i="7"/>
  <c r="AE67" i="4"/>
  <c r="AF67" i="4" s="1"/>
  <c r="AF67" i="7"/>
  <c r="AE55" i="4"/>
  <c r="AF55" i="4" s="1"/>
  <c r="AF55" i="7"/>
  <c r="AE21" i="4"/>
  <c r="AF21" i="4" s="1"/>
  <c r="AF21" i="7"/>
  <c r="AE9" i="4"/>
  <c r="AF9" i="4" s="1"/>
  <c r="AF9" i="7"/>
  <c r="AE68" i="4"/>
  <c r="AF68" i="4" s="1"/>
  <c r="AF68" i="7"/>
  <c r="AE56" i="4"/>
  <c r="AF56" i="4" s="1"/>
  <c r="AF56" i="7"/>
  <c r="AE44" i="4"/>
  <c r="AF44" i="4" s="1"/>
  <c r="AF44" i="7"/>
  <c r="AE33" i="4"/>
  <c r="AF33" i="4" s="1"/>
  <c r="AF33" i="7"/>
  <c r="AE76" i="4"/>
  <c r="AF76" i="4" s="1"/>
  <c r="AF76" i="7"/>
  <c r="AE64" i="4"/>
  <c r="AF64" i="4" s="1"/>
  <c r="AF64" i="7"/>
  <c r="AC52" i="4"/>
  <c r="AD52" i="4" s="1"/>
  <c r="AD52" i="7"/>
  <c r="AC47" i="4"/>
  <c r="AD47" i="4" s="1"/>
  <c r="AD47" i="7"/>
  <c r="AE23" i="4"/>
  <c r="AF23" i="4" s="1"/>
  <c r="AF23" i="7"/>
  <c r="AE11" i="4"/>
  <c r="AF11" i="4" s="1"/>
  <c r="AF11" i="7"/>
  <c r="AC78" i="4"/>
  <c r="AD78" i="4" s="1"/>
  <c r="AD78" i="7"/>
  <c r="AE42" i="4"/>
  <c r="AF42" i="4" s="1"/>
  <c r="AF42" i="7"/>
  <c r="AE6" i="4"/>
  <c r="AF6" i="4" s="1"/>
  <c r="AF6" i="7"/>
  <c r="AE31" i="4"/>
  <c r="AF31" i="4" s="1"/>
  <c r="AF31" i="7"/>
  <c r="AE73" i="4"/>
  <c r="AF73" i="4" s="1"/>
  <c r="AF73" i="7"/>
  <c r="AE62" i="4"/>
  <c r="AF62" i="4" s="1"/>
  <c r="AF62" i="7"/>
  <c r="AE39" i="4"/>
  <c r="AF39" i="4" s="1"/>
  <c r="AF39" i="7"/>
  <c r="AE22" i="4"/>
  <c r="AF22" i="4" s="1"/>
  <c r="AF22" i="7"/>
  <c r="AE77" i="4"/>
  <c r="AF77" i="4" s="1"/>
  <c r="AF77" i="7"/>
  <c r="AE41" i="4"/>
  <c r="AF41" i="4" s="1"/>
  <c r="AF41" i="7"/>
  <c r="AE81" i="4"/>
  <c r="AF81" i="4" s="1"/>
  <c r="AE81" i="7"/>
  <c r="AF81" i="7" s="1"/>
  <c r="AE72" i="4"/>
  <c r="AF72" i="4" s="1"/>
  <c r="AF72" i="7"/>
  <c r="AE60" i="4"/>
  <c r="AF60" i="4" s="1"/>
  <c r="AF60" i="7"/>
  <c r="AE24" i="4"/>
  <c r="AF24" i="4" s="1"/>
  <c r="AF24" i="7"/>
  <c r="AE12" i="4"/>
  <c r="AF12" i="4" s="1"/>
  <c r="AF12" i="7"/>
  <c r="AE13" i="4"/>
  <c r="AF13" i="4" s="1"/>
  <c r="AF13" i="7"/>
  <c r="AE61" i="4"/>
  <c r="AF61" i="4" s="1"/>
  <c r="AF61" i="7"/>
  <c r="AE37" i="4"/>
  <c r="AF37" i="4" s="1"/>
  <c r="AF37" i="7"/>
  <c r="AE15" i="4"/>
  <c r="AF15" i="4" s="1"/>
  <c r="AF15" i="7"/>
  <c r="AE3" i="4"/>
  <c r="AF3" i="4" s="1"/>
  <c r="AF3" i="7"/>
  <c r="AE50" i="4"/>
  <c r="AF50" i="4" s="1"/>
  <c r="AF50" i="7"/>
  <c r="AE38" i="4"/>
  <c r="AF38" i="4" s="1"/>
  <c r="AF38" i="7"/>
  <c r="AE26" i="4"/>
  <c r="AF26" i="4" s="1"/>
  <c r="AF26" i="7"/>
  <c r="AE14" i="4"/>
  <c r="AF14" i="4" s="1"/>
  <c r="AF14" i="7"/>
  <c r="AE75" i="4"/>
  <c r="AF75" i="4" s="1"/>
  <c r="AF75" i="7"/>
  <c r="AE58" i="4"/>
  <c r="AF58" i="4" s="1"/>
  <c r="AF58" i="7"/>
  <c r="AE46" i="4"/>
  <c r="AF46" i="4" s="1"/>
  <c r="AF46" i="7"/>
  <c r="AE34" i="4"/>
  <c r="AF34" i="4" s="1"/>
  <c r="AF34" i="7"/>
  <c r="AC41" i="4"/>
  <c r="AD41" i="4" s="1"/>
  <c r="AD41" i="7"/>
  <c r="AE29" i="4"/>
  <c r="AF29" i="4" s="1"/>
  <c r="AF29" i="7"/>
  <c r="AD17" i="7"/>
  <c r="O28" i="5"/>
  <c r="N2" i="5"/>
  <c r="O2" i="5" s="1"/>
  <c r="P2" i="5"/>
  <c r="O11" i="5"/>
  <c r="O35" i="5"/>
  <c r="O23" i="5"/>
  <c r="O29" i="5"/>
  <c r="O71" i="5"/>
  <c r="O40" i="5"/>
  <c r="O16" i="5"/>
  <c r="O63" i="5"/>
  <c r="O76" i="5"/>
  <c r="O66" i="5"/>
  <c r="O70" i="5"/>
  <c r="O51" i="5"/>
  <c r="O65" i="5"/>
  <c r="O45" i="5"/>
  <c r="O58" i="5"/>
  <c r="O46" i="5"/>
  <c r="O22" i="5"/>
  <c r="O72" i="5"/>
  <c r="O10" i="5"/>
  <c r="O21" i="5"/>
  <c r="O59" i="5"/>
  <c r="O34" i="5"/>
  <c r="O54" i="5"/>
  <c r="O15" i="5"/>
  <c r="O64" i="5"/>
  <c r="O69" i="5"/>
  <c r="O53" i="5"/>
  <c r="O8" i="5"/>
  <c r="O9" i="5"/>
  <c r="O39" i="5"/>
  <c r="O27" i="5"/>
  <c r="O14" i="5"/>
  <c r="O48" i="5"/>
  <c r="O36" i="5"/>
  <c r="O75" i="5"/>
  <c r="O33" i="5"/>
  <c r="O77" i="5"/>
  <c r="O79" i="5"/>
  <c r="O73" i="5"/>
  <c r="O57" i="5"/>
  <c r="O6" i="5"/>
  <c r="O37" i="5"/>
  <c r="O38" i="5"/>
  <c r="O61" i="5"/>
  <c r="O26" i="5"/>
  <c r="P4" i="5"/>
  <c r="N4" i="5"/>
  <c r="O4" i="5" s="1"/>
  <c r="O55" i="5"/>
  <c r="O20" i="5"/>
  <c r="O49" i="5"/>
  <c r="O74" i="5"/>
  <c r="O12" i="5"/>
  <c r="O43" i="5"/>
  <c r="O24" i="5"/>
  <c r="O31" i="5"/>
  <c r="O68" i="5"/>
  <c r="P5" i="5"/>
  <c r="N5" i="5"/>
  <c r="O5" i="5" s="1"/>
  <c r="O25" i="5"/>
  <c r="O62" i="5"/>
  <c r="O18" i="5"/>
  <c r="O19" i="5"/>
  <c r="O56" i="5"/>
  <c r="O13" i="5"/>
  <c r="O50" i="5"/>
  <c r="O7" i="5"/>
  <c r="O44" i="5"/>
  <c r="O42" i="5"/>
  <c r="O30" i="5"/>
  <c r="O67" i="5"/>
  <c r="O32" i="5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N85" i="5" l="1"/>
  <c r="O85" i="5" s="1"/>
  <c r="N82" i="5"/>
  <c r="O82" i="5" s="1"/>
  <c r="N83" i="5"/>
  <c r="O83" i="5" s="1"/>
  <c r="O81" i="10"/>
  <c r="P84" i="5"/>
  <c r="N84" i="5"/>
  <c r="O84" i="5" s="1"/>
  <c r="AC84" i="4" s="1"/>
  <c r="AD84" i="4" s="1"/>
  <c r="N83" i="10"/>
  <c r="O83" i="10" s="1"/>
  <c r="P83" i="10"/>
  <c r="P84" i="10"/>
  <c r="N84" i="10"/>
  <c r="O84" i="10" s="1"/>
  <c r="N85" i="10"/>
  <c r="O85" i="10" s="1"/>
  <c r="P85" i="10"/>
  <c r="N82" i="10"/>
  <c r="O82" i="10" s="1"/>
  <c r="P82" i="10"/>
  <c r="AC2" i="4"/>
  <c r="AD2" i="4" s="1"/>
  <c r="AD2" i="7"/>
  <c r="AC50" i="4"/>
  <c r="AD50" i="4" s="1"/>
  <c r="AD50" i="7"/>
  <c r="AC23" i="4"/>
  <c r="AD23" i="4" s="1"/>
  <c r="AD23" i="7"/>
  <c r="AE84" i="4"/>
  <c r="AF84" i="4" s="1"/>
  <c r="AE84" i="7"/>
  <c r="AF84" i="7" s="1"/>
  <c r="AC85" i="4"/>
  <c r="AD85" i="4" s="1"/>
  <c r="AC85" i="7"/>
  <c r="AD85" i="7" s="1"/>
  <c r="AC68" i="4"/>
  <c r="AD68" i="4" s="1"/>
  <c r="AD68" i="7"/>
  <c r="AC24" i="4"/>
  <c r="AD24" i="4" s="1"/>
  <c r="AD24" i="7"/>
  <c r="AC49" i="4"/>
  <c r="AD49" i="4" s="1"/>
  <c r="AD49" i="7"/>
  <c r="AC55" i="4"/>
  <c r="AD55" i="4" s="1"/>
  <c r="AD55" i="7"/>
  <c r="AC6" i="4"/>
  <c r="AD6" i="4" s="1"/>
  <c r="AD6" i="7"/>
  <c r="AC77" i="4"/>
  <c r="AD77" i="4" s="1"/>
  <c r="AD77" i="7"/>
  <c r="AC48" i="4"/>
  <c r="AD48" i="4" s="1"/>
  <c r="AD48" i="7"/>
  <c r="AC9" i="4"/>
  <c r="AD9" i="4" s="1"/>
  <c r="AD9" i="7"/>
  <c r="AC64" i="4"/>
  <c r="AD64" i="4" s="1"/>
  <c r="AD64" i="7"/>
  <c r="AC59" i="4"/>
  <c r="AD59" i="4" s="1"/>
  <c r="AD59" i="7"/>
  <c r="AC22" i="4"/>
  <c r="AD22" i="4" s="1"/>
  <c r="AD22" i="7"/>
  <c r="AC65" i="4"/>
  <c r="AD65" i="4" s="1"/>
  <c r="AD65" i="7"/>
  <c r="AC76" i="4"/>
  <c r="AD76" i="4" s="1"/>
  <c r="AD76" i="7"/>
  <c r="AC40" i="4"/>
  <c r="AD40" i="4" s="1"/>
  <c r="AD40" i="7"/>
  <c r="AC35" i="4"/>
  <c r="AD35" i="4" s="1"/>
  <c r="AD35" i="7"/>
  <c r="AC28" i="4"/>
  <c r="AD28" i="4" s="1"/>
  <c r="AD28" i="7"/>
  <c r="AC25" i="4"/>
  <c r="AD25" i="4" s="1"/>
  <c r="AD25" i="7"/>
  <c r="AE83" i="4"/>
  <c r="AF83" i="4" s="1"/>
  <c r="AE83" i="7"/>
  <c r="AF83" i="7" s="1"/>
  <c r="AC20" i="4"/>
  <c r="AD20" i="4" s="1"/>
  <c r="AD20" i="7"/>
  <c r="AC37" i="4"/>
  <c r="AD37" i="4" s="1"/>
  <c r="AD37" i="7"/>
  <c r="AC36" i="4"/>
  <c r="AD36" i="4" s="1"/>
  <c r="AD36" i="7"/>
  <c r="AC39" i="4"/>
  <c r="AD39" i="4" s="1"/>
  <c r="AD39" i="7"/>
  <c r="AC34" i="4"/>
  <c r="AD34" i="4" s="1"/>
  <c r="AD34" i="7"/>
  <c r="AC72" i="4"/>
  <c r="AD72" i="4" s="1"/>
  <c r="AD72" i="7"/>
  <c r="AC66" i="4"/>
  <c r="AD66" i="4" s="1"/>
  <c r="AD66" i="7"/>
  <c r="AC16" i="4"/>
  <c r="AD16" i="4" s="1"/>
  <c r="AD16" i="7"/>
  <c r="AC42" i="4"/>
  <c r="AD42" i="4" s="1"/>
  <c r="AD42" i="7"/>
  <c r="AC13" i="4"/>
  <c r="AD13" i="4" s="1"/>
  <c r="AD13" i="7"/>
  <c r="AC32" i="4"/>
  <c r="AD32" i="4" s="1"/>
  <c r="AD32" i="7"/>
  <c r="AC44" i="4"/>
  <c r="AD44" i="4" s="1"/>
  <c r="AD44" i="7"/>
  <c r="AC56" i="4"/>
  <c r="AD56" i="4" s="1"/>
  <c r="AD56" i="7"/>
  <c r="AE85" i="4"/>
  <c r="AF85" i="4" s="1"/>
  <c r="AE85" i="7"/>
  <c r="AF85" i="7" s="1"/>
  <c r="AC31" i="4"/>
  <c r="AD31" i="4" s="1"/>
  <c r="AD31" i="7"/>
  <c r="AC43" i="4"/>
  <c r="AD43" i="4" s="1"/>
  <c r="AD43" i="7"/>
  <c r="AC4" i="4"/>
  <c r="AD4" i="4" s="1"/>
  <c r="AD4" i="7"/>
  <c r="AC61" i="4"/>
  <c r="AD61" i="4" s="1"/>
  <c r="AD61" i="7"/>
  <c r="AC57" i="4"/>
  <c r="AD57" i="4" s="1"/>
  <c r="AD57" i="7"/>
  <c r="AC33" i="4"/>
  <c r="AD33" i="4" s="1"/>
  <c r="AD33" i="7"/>
  <c r="AC14" i="4"/>
  <c r="AD14" i="4" s="1"/>
  <c r="AD14" i="7"/>
  <c r="AC8" i="4"/>
  <c r="AD8" i="4" s="1"/>
  <c r="AD8" i="7"/>
  <c r="AC15" i="4"/>
  <c r="AD15" i="4" s="1"/>
  <c r="AD15" i="7"/>
  <c r="AC21" i="4"/>
  <c r="AD21" i="4" s="1"/>
  <c r="AD21" i="7"/>
  <c r="AC46" i="4"/>
  <c r="AD46" i="4" s="1"/>
  <c r="AD46" i="7"/>
  <c r="AC51" i="4"/>
  <c r="AD51" i="4" s="1"/>
  <c r="AD51" i="7"/>
  <c r="AC81" i="4"/>
  <c r="AD81" i="4" s="1"/>
  <c r="AC81" i="7"/>
  <c r="AD81" i="7" s="1"/>
  <c r="AC71" i="4"/>
  <c r="AD71" i="4" s="1"/>
  <c r="AD71" i="7"/>
  <c r="AC11" i="4"/>
  <c r="AD11" i="4" s="1"/>
  <c r="AD11" i="7"/>
  <c r="AC30" i="4"/>
  <c r="AD30" i="4" s="1"/>
  <c r="AD30" i="7"/>
  <c r="AC18" i="4"/>
  <c r="AD18" i="4" s="1"/>
  <c r="AD18" i="7"/>
  <c r="AE5" i="4"/>
  <c r="AF5" i="4" s="1"/>
  <c r="AF5" i="7"/>
  <c r="AC74" i="4"/>
  <c r="AD74" i="4" s="1"/>
  <c r="AD74" i="7"/>
  <c r="AC26" i="4"/>
  <c r="AD26" i="4" s="1"/>
  <c r="AD26" i="7"/>
  <c r="AC79" i="4"/>
  <c r="AD79" i="4" s="1"/>
  <c r="AD79" i="7"/>
  <c r="AC69" i="4"/>
  <c r="AD69" i="4" s="1"/>
  <c r="AD69" i="7"/>
  <c r="AC45" i="4"/>
  <c r="AD45" i="4" s="1"/>
  <c r="AD45" i="7"/>
  <c r="AC67" i="4"/>
  <c r="AD67" i="4" s="1"/>
  <c r="AD67" i="7"/>
  <c r="AC7" i="4"/>
  <c r="AD7" i="4" s="1"/>
  <c r="AD7" i="7"/>
  <c r="AC19" i="4"/>
  <c r="AD19" i="4" s="1"/>
  <c r="AD19" i="7"/>
  <c r="AC62" i="4"/>
  <c r="AD62" i="4" s="1"/>
  <c r="AD62" i="7"/>
  <c r="AC5" i="4"/>
  <c r="AD5" i="4" s="1"/>
  <c r="AD5" i="7"/>
  <c r="AC83" i="4"/>
  <c r="AD83" i="4" s="1"/>
  <c r="AC83" i="7"/>
  <c r="AD83" i="7" s="1"/>
  <c r="AC12" i="4"/>
  <c r="AD12" i="4" s="1"/>
  <c r="AD12" i="7"/>
  <c r="AE82" i="4"/>
  <c r="AF82" i="4" s="1"/>
  <c r="AE82" i="7"/>
  <c r="AF82" i="7" s="1"/>
  <c r="AE4" i="4"/>
  <c r="AF4" i="4" s="1"/>
  <c r="AF4" i="7"/>
  <c r="AC38" i="4"/>
  <c r="AD38" i="4" s="1"/>
  <c r="AD38" i="7"/>
  <c r="AC73" i="4"/>
  <c r="AD73" i="4" s="1"/>
  <c r="AD73" i="7"/>
  <c r="AC75" i="4"/>
  <c r="AD75" i="4" s="1"/>
  <c r="AD75" i="7"/>
  <c r="AC27" i="4"/>
  <c r="AD27" i="4" s="1"/>
  <c r="AD27" i="7"/>
  <c r="AC53" i="4"/>
  <c r="AD53" i="4" s="1"/>
  <c r="AD53" i="7"/>
  <c r="AC54" i="4"/>
  <c r="AD54" i="4" s="1"/>
  <c r="AD54" i="7"/>
  <c r="AC10" i="4"/>
  <c r="AD10" i="4" s="1"/>
  <c r="AD10" i="7"/>
  <c r="AC58" i="4"/>
  <c r="AD58" i="4" s="1"/>
  <c r="AD58" i="7"/>
  <c r="AC70" i="4"/>
  <c r="AD70" i="4" s="1"/>
  <c r="AD70" i="7"/>
  <c r="AC63" i="4"/>
  <c r="AD63" i="4" s="1"/>
  <c r="AD63" i="7"/>
  <c r="AC29" i="4"/>
  <c r="AD29" i="4" s="1"/>
  <c r="AD29" i="7"/>
  <c r="AE2" i="4"/>
  <c r="AF2" i="4" s="1"/>
  <c r="AF2" i="7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AC82" i="4" l="1"/>
  <c r="AD82" i="4" s="1"/>
  <c r="AC82" i="7"/>
  <c r="AD82" i="7" s="1"/>
  <c r="AI7" i="4"/>
  <c r="AC84" i="7"/>
  <c r="AD84" i="7" s="1"/>
  <c r="AI13" i="4"/>
  <c r="AI23" i="4"/>
  <c r="AI8" i="4"/>
  <c r="AI4" i="4"/>
  <c r="AI6" i="4"/>
  <c r="AI16" i="4"/>
  <c r="AI5" i="4"/>
  <c r="AI17" i="4"/>
  <c r="AI22" i="4"/>
  <c r="AI15" i="4"/>
  <c r="AI20" i="4"/>
  <c r="AI18" i="4"/>
  <c r="AI19" i="4"/>
  <c r="AI21" i="4"/>
  <c r="AI14" i="4"/>
  <c r="AI8" i="7"/>
  <c r="AI6" i="7"/>
  <c r="AI5" i="7"/>
  <c r="AI7" i="7"/>
  <c r="AI4" i="7"/>
  <c r="AI17" i="7"/>
  <c r="AI20" i="7"/>
  <c r="AI18" i="7"/>
  <c r="AI21" i="7"/>
  <c r="AI19" i="7"/>
  <c r="AI14" i="7"/>
  <c r="AI22" i="7"/>
  <c r="AI13" i="7"/>
  <c r="AI15" i="7"/>
  <c r="AI23" i="7"/>
  <c r="AI16" i="7"/>
  <c r="D85" i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<sst xmlns="http://schemas.openxmlformats.org/spreadsheetml/2006/main" count="1859" uniqueCount="194">
  <si>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</si>
  <si>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</si>
  <si>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</si>
  <si>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</si>
  <si>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</si>
  <si>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</si>
  <si>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</si>
  <si>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</si>
  <si>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</si>
  <si>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</si>
  <si>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</si>
  <si>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</si>
  <si>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</si>
  <si>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</si>
  <si>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</si>
  <si>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</si>
  <si>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</si>
  <si>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</si>
  <si>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</si>
  <si>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</si>
  <si>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</si>
  <si>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</si>
  <si>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</si>
  <si>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</si>
  <si>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</si>
  <si>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</si>
  <si>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</si>
  <si>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</si>
  <si>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</si>
  <si>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</si>
  <si>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</si>
  <si>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</si>
  <si>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</si>
  <si>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</si>
  <si>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</si>
  <si>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</si>
  <si>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</si>
  <si>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</si>
  <si>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</si>
  <si>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</si>
  <si>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</si>
  <si>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</si>
  <si>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</si>
  <si>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</si>
  <si>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</si>
  <si>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</si>
  <si>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</si>
  <si>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</si>
  <si>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</si>
  <si>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</si>
  <si>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</si>
  <si>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</si>
  <si>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</si>
  <si>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</si>
  <si>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</si>
  <si>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</si>
  <si>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</si>
  <si>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</si>
  <si>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</si>
  <si>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</si>
  <si>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</si>
  <si>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</si>
  <si>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</si>
  <si>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</si>
  <si>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</si>
  <si>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</si>
  <si>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</si>
  <si>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</si>
  <si>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</si>
  <si>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</si>
  <si>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</si>
  <si>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</si>
  <si>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</si>
  <si>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</si>
  <si>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</si>
  <si>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</si>
  <si>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</si>
  <si>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</si>
  <si>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</si>
  <si>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</si>
  <si>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</si>
  <si>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</si>
  <si>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</si>
  <si>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</si>
  <si>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</si>
  <si>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</si>
  <si>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</si>
  <si>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</si>
  <si>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</si>
  <si>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</si>
  <si>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</si>
  <si>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</si>
  <si>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</si>
  <si>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</si>
  <si>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</si>
  <si>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</si>
  <si>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</si>
  <si>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</si>
  <si>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</si>
  <si>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</si>
  <si>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</si>
  <si>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</si>
  <si>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</si>
  <si>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</si>
  <si>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</si>
  <si>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</si>
  <si>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</si>
  <si>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</si>
  <si>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</si>
  <si>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</si>
  <si>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</si>
  <si>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</si>
  <si>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</si>
  <si>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</si>
  <si>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</si>
  <si>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</si>
  <si>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</si>
  <si>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</si>
  <si>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</si>
  <si>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</si>
  <si>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</si>
  <si>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</si>
  <si>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</si>
  <si>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</si>
  <si>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</si>
  <si>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</si>
  <si>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</si>
  <si>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</si>
  <si>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</si>
  <si>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</si>
  <si>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</si>
  <si>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</si>
  <si>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</si>
  <si>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</si>
  <si>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</si>
  <si>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</si>
  <si>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</si>
  <si>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</si>
  <si>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</si>
  <si>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</si>
  <si>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</si>
  <si>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</si>
  <si>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</si>
  <si>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</si>
  <si>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</si>
  <si>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</si>
  <si>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</si>
  <si>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</si>
  <si>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</si>
  <si>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</si>
  <si>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</si>
  <si>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</si>
  <si>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</si>
  <si>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</si>
  <si>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</si>
  <si>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</si>
  <si>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</si>
  <si>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</si>
  <si>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</si>
  <si>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</si>
  <si>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</si>
  <si>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</si>
  <si>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</si>
  <si>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</si>
  <si>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</si>
  <si>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</si>
  <si>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</si>
  <si>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</si>
  <si>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</si>
  <si>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</si>
  <si>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</si>
  <si>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</si>
  <si>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</si>
  <si>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</si>
  <si>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</si>
  <si>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</si>
  <si>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POPULAÇÃO GESTANTE ANUAL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</si>
  <si>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</si>
  <si>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</si>
  <si>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</si>
  <si>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</si>
  <si>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</si>
  <si>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</si>
  <si>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**Dados referente às doses aplicadas no período de janeiro a outubro de 2023</t>
  </si>
  <si>
    <t>Doses Aplicadas HB
&lt; 30 dias</t>
  </si>
  <si>
    <t>Cobertura Vacinal HB
até 30 dias</t>
  </si>
  <si>
    <r>
      <t xml:space="preserve"> Vacina e Confia, em 08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novembro de 2023.**</t>
    </r>
  </si>
  <si>
    <t xml:space="preserve"> Vacina e Confia, em 08 de novembro de 2023.**</t>
  </si>
  <si>
    <t>*Dados parciais. Dados de janeiro/2022 a abril/2022 extraídos do TABNET em 09/11/2023</t>
  </si>
  <si>
    <t>*Dados de maio/2022 a outubro/2023 extraídos do Vacina e Confia em 09/11/2023</t>
  </si>
  <si>
    <r>
      <t>*Dados parciais gerados em 09/11/2023 e 10/11/2023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(TABNET) e 09/11/2023 (VeC)</t>
    </r>
  </si>
  <si>
    <t>Fonte: SIPNI/DATASUS, em 02 de outubro de 2023.*</t>
  </si>
  <si>
    <t xml:space="preserve"> Vacina e Confia, em 09 de novembro de 2023.**</t>
  </si>
  <si>
    <t>POPULAÇÃO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</si>
</sst>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</cellStyleXfs>
  <cellXfs count="9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0" borderId="0" xfId="0" applyFont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 wrapText="1"/>
    </xf>
    <xf numFmtId="0" fontId="16" fillId="8" borderId="1" xfId="5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8" borderId="5" xfId="5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I98"/>
  <sheetViews>
    <sheetView showGridLines="0" tabSelected="1" workbookViewId="0">
      <pane ySplit="1" topLeftCell="A2" activePane="bottomLeft" state="frozen"/>
      <selection activeCell="E11" sqref="E11"/>
      <selection pane="bottomLeft" activeCell="Z2" sqref="Z2:Z79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6" width="14.140625" style="9" customWidth="1"/>
    <col min="7" max="7" width="12" style="9" customWidth="1"/>
    <col min="8" max="24" width="13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184</v>
      </c>
      <c r="AA1" s="72" t="s">
        <v>185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(C2/12)*10</f>
        <v>350.83333333333337</v>
      </c>
      <c r="E2" s="33">
        <v>313</v>
      </c>
      <c r="F2" s="51">
        <f t="shared" ref="F2:F33" si="0">E2/D2</f>
        <v>0.8921615201900237</v>
      </c>
      <c r="G2" s="33">
        <v>308</v>
      </c>
      <c r="H2" s="51">
        <f t="shared" ref="H2:H33" si="1">G2/D2</f>
        <v>0.87790973871733957</v>
      </c>
      <c r="I2" s="33">
        <v>308</v>
      </c>
      <c r="J2" s="51">
        <f t="shared" ref="J2:J33" si="2">I2/D2</f>
        <v>0.87790973871733957</v>
      </c>
      <c r="K2" s="33">
        <v>297</v>
      </c>
      <c r="L2" s="51">
        <f t="shared" ref="L2:L33" si="3">K2/D2</f>
        <v>0.84655581947743463</v>
      </c>
      <c r="M2" s="33">
        <v>294</v>
      </c>
      <c r="N2" s="51">
        <f t="shared" ref="N2:N33" si="4">M2/D2</f>
        <v>0.83800475059382418</v>
      </c>
      <c r="O2" s="33">
        <v>283</v>
      </c>
      <c r="P2" s="51">
        <f t="shared" ref="P2:P33" si="5">O2/D2</f>
        <v>0.80665083135391913</v>
      </c>
      <c r="Q2" s="33">
        <v>255</v>
      </c>
      <c r="R2" s="51">
        <f t="shared" ref="R2:R33" si="6">Q2/D2</f>
        <v>0.72684085510688823</v>
      </c>
      <c r="S2" s="33">
        <v>308</v>
      </c>
      <c r="T2" s="51">
        <f t="shared" ref="T2:T33" si="7">S2/D2</f>
        <v>0.87790973871733957</v>
      </c>
      <c r="U2" s="33">
        <v>290</v>
      </c>
      <c r="V2" s="51">
        <f t="shared" ref="V2:V33" si="8">U2/D2</f>
        <v>0.82660332541567683</v>
      </c>
      <c r="W2" s="33">
        <v>298</v>
      </c>
      <c r="X2" s="51">
        <f t="shared" ref="X2:X33" si="9">W2/D2</f>
        <v>0.84940617577197142</v>
      </c>
      <c r="Z2" s="33">
        <v>320</v>
      </c>
      <c r="AA2" s="73">
        <f t="shared" ref="AA2:AA33" si="10">Z2/D2</f>
        <v>0.9121140142517814</v>
      </c>
      <c r="AC2" s="41">
        <f>cálculos1!O2</f>
        <v>0</v>
      </c>
      <c r="AD2" s="42">
        <f>AC2*0.1</f>
        <v>0</v>
      </c>
      <c r="AE2" s="41">
        <f>cálculos1!P2</f>
        <v>0</v>
      </c>
      <c r="AF2" s="42">
        <f>AE2*0.25</f>
        <v>0</v>
      </c>
      <c r="AH2" s="80" t="s">
        <v>172</v>
      </c>
      <c r="AI2" s="80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1">(C3/12)*10</f>
        <v>133.33333333333334</v>
      </c>
      <c r="E3" s="33">
        <v>74</v>
      </c>
      <c r="F3" s="51">
        <f t="shared" si="0"/>
        <v>0.55499999999999994</v>
      </c>
      <c r="G3" s="33">
        <v>121</v>
      </c>
      <c r="H3" s="51">
        <f t="shared" si="1"/>
        <v>0.90749999999999997</v>
      </c>
      <c r="I3" s="33">
        <v>125</v>
      </c>
      <c r="J3" s="51">
        <f t="shared" si="2"/>
        <v>0.93749999999999989</v>
      </c>
      <c r="K3" s="33">
        <v>130</v>
      </c>
      <c r="L3" s="51">
        <f t="shared" si="3"/>
        <v>0.97499999999999998</v>
      </c>
      <c r="M3" s="33">
        <v>125</v>
      </c>
      <c r="N3" s="51">
        <f t="shared" si="4"/>
        <v>0.93749999999999989</v>
      </c>
      <c r="O3" s="33">
        <v>122</v>
      </c>
      <c r="P3" s="51">
        <f t="shared" si="5"/>
        <v>0.91499999999999992</v>
      </c>
      <c r="Q3" s="33">
        <v>95</v>
      </c>
      <c r="R3" s="51">
        <f t="shared" si="6"/>
        <v>0.71249999999999991</v>
      </c>
      <c r="S3" s="33">
        <v>137</v>
      </c>
      <c r="T3" s="51">
        <f t="shared" si="7"/>
        <v>1.0274999999999999</v>
      </c>
      <c r="U3" s="33">
        <v>135</v>
      </c>
      <c r="V3" s="51">
        <f t="shared" si="8"/>
        <v>1.0125</v>
      </c>
      <c r="W3" s="33">
        <v>126</v>
      </c>
      <c r="X3" s="51">
        <f t="shared" si="9"/>
        <v>0.94499999999999995</v>
      </c>
      <c r="Z3" s="33">
        <v>63</v>
      </c>
      <c r="AA3" s="73">
        <f t="shared" si="10"/>
        <v>0.47249999999999998</v>
      </c>
      <c r="AC3" s="41">
        <f>cálculos1!O3</f>
        <v>4</v>
      </c>
      <c r="AD3" s="42">
        <f t="shared" ref="AD3:AD66" si="12">AC3*0.1</f>
        <v>0.4</v>
      </c>
      <c r="AE3" s="41">
        <f>cálculos1!P3</f>
        <v>2</v>
      </c>
      <c r="AF3" s="42">
        <f t="shared" ref="AF3:AF66" si="13">AE3*0.25</f>
        <v>0.5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1"/>
        <v>100</v>
      </c>
      <c r="E4" s="33">
        <v>75</v>
      </c>
      <c r="F4" s="51">
        <f t="shared" si="0"/>
        <v>0.75</v>
      </c>
      <c r="G4" s="33">
        <v>107</v>
      </c>
      <c r="H4" s="51">
        <f t="shared" si="1"/>
        <v>1.07</v>
      </c>
      <c r="I4" s="33">
        <v>105</v>
      </c>
      <c r="J4" s="51">
        <f t="shared" si="2"/>
        <v>1.05</v>
      </c>
      <c r="K4" s="33">
        <v>109</v>
      </c>
      <c r="L4" s="51">
        <f t="shared" si="3"/>
        <v>1.0900000000000001</v>
      </c>
      <c r="M4" s="33">
        <v>110</v>
      </c>
      <c r="N4" s="51">
        <f t="shared" si="4"/>
        <v>1.1000000000000001</v>
      </c>
      <c r="O4" s="33">
        <v>103</v>
      </c>
      <c r="P4" s="51">
        <f t="shared" si="5"/>
        <v>1.03</v>
      </c>
      <c r="Q4" s="33">
        <v>88</v>
      </c>
      <c r="R4" s="51">
        <f t="shared" si="6"/>
        <v>0.88</v>
      </c>
      <c r="S4" s="33">
        <v>117</v>
      </c>
      <c r="T4" s="51">
        <f t="shared" si="7"/>
        <v>1.17</v>
      </c>
      <c r="U4" s="33">
        <v>125</v>
      </c>
      <c r="V4" s="51">
        <f t="shared" si="8"/>
        <v>1.25</v>
      </c>
      <c r="W4" s="33">
        <v>109</v>
      </c>
      <c r="X4" s="51">
        <f t="shared" si="9"/>
        <v>1.0900000000000001</v>
      </c>
      <c r="Z4" s="33">
        <v>57</v>
      </c>
      <c r="AA4" s="73">
        <f t="shared" si="10"/>
        <v>0.56999999999999995</v>
      </c>
      <c r="AC4" s="41">
        <f>cálculos1!O4</f>
        <v>8</v>
      </c>
      <c r="AD4" s="42">
        <f t="shared" si="12"/>
        <v>0.8</v>
      </c>
      <c r="AE4" s="41">
        <f>cálculos1!P4</f>
        <v>4</v>
      </c>
      <c r="AF4" s="42">
        <f t="shared" si="13"/>
        <v>1</v>
      </c>
      <c r="AH4" s="42">
        <v>0</v>
      </c>
      <c r="AI4" s="33">
        <f>COUNTIF($AF$2:$AF$79,"=0")</f>
        <v>29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1"/>
        <v>285.83333333333331</v>
      </c>
      <c r="E5" s="33">
        <v>214</v>
      </c>
      <c r="F5" s="51">
        <f t="shared" si="0"/>
        <v>0.74868804664723032</v>
      </c>
      <c r="G5" s="33">
        <v>248</v>
      </c>
      <c r="H5" s="51">
        <f t="shared" si="1"/>
        <v>0.86763848396501464</v>
      </c>
      <c r="I5" s="33">
        <v>251</v>
      </c>
      <c r="J5" s="51">
        <f t="shared" si="2"/>
        <v>0.87813411078717207</v>
      </c>
      <c r="K5" s="33">
        <v>277</v>
      </c>
      <c r="L5" s="51">
        <f t="shared" si="3"/>
        <v>0.96909620991253653</v>
      </c>
      <c r="M5" s="33">
        <v>272</v>
      </c>
      <c r="N5" s="51">
        <f t="shared" si="4"/>
        <v>0.95160349854227411</v>
      </c>
      <c r="O5" s="33">
        <v>257</v>
      </c>
      <c r="P5" s="51">
        <f t="shared" si="5"/>
        <v>0.89912536443148694</v>
      </c>
      <c r="Q5" s="33">
        <v>215</v>
      </c>
      <c r="R5" s="51">
        <f t="shared" si="6"/>
        <v>0.75218658892128287</v>
      </c>
      <c r="S5" s="33">
        <v>272</v>
      </c>
      <c r="T5" s="51">
        <f t="shared" si="7"/>
        <v>0.95160349854227411</v>
      </c>
      <c r="U5" s="33">
        <v>263</v>
      </c>
      <c r="V5" s="51">
        <f t="shared" si="8"/>
        <v>0.92011661807580181</v>
      </c>
      <c r="W5" s="33">
        <v>261</v>
      </c>
      <c r="X5" s="51">
        <f t="shared" si="9"/>
        <v>0.91311953352769681</v>
      </c>
      <c r="Z5" s="33">
        <v>205</v>
      </c>
      <c r="AA5" s="73">
        <f t="shared" si="10"/>
        <v>0.71720116618075802</v>
      </c>
      <c r="AC5" s="41">
        <f>cálculos1!O5</f>
        <v>3</v>
      </c>
      <c r="AD5" s="42">
        <f t="shared" si="12"/>
        <v>0.30000000000000004</v>
      </c>
      <c r="AE5" s="41">
        <f>cálculos1!P5</f>
        <v>1</v>
      </c>
      <c r="AF5" s="42">
        <f t="shared" si="13"/>
        <v>0.25</v>
      </c>
      <c r="AH5" s="42">
        <v>0.25</v>
      </c>
      <c r="AI5" s="33">
        <f>COUNTIF($AF$2:$AF$79,"=0,25")</f>
        <v>11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1"/>
        <v>115.83333333333334</v>
      </c>
      <c r="E6" s="33">
        <v>75</v>
      </c>
      <c r="F6" s="51">
        <f t="shared" si="0"/>
        <v>0.64748201438848918</v>
      </c>
      <c r="G6" s="33">
        <v>84</v>
      </c>
      <c r="H6" s="51">
        <f t="shared" si="1"/>
        <v>0.72517985611510782</v>
      </c>
      <c r="I6" s="33">
        <v>85</v>
      </c>
      <c r="J6" s="51">
        <f t="shared" si="2"/>
        <v>0.73381294964028776</v>
      </c>
      <c r="K6" s="33">
        <v>107</v>
      </c>
      <c r="L6" s="51">
        <f t="shared" si="3"/>
        <v>0.92374100719424457</v>
      </c>
      <c r="M6" s="33">
        <v>108</v>
      </c>
      <c r="N6" s="51">
        <f t="shared" si="4"/>
        <v>0.93237410071942439</v>
      </c>
      <c r="O6" s="33">
        <v>96</v>
      </c>
      <c r="P6" s="51">
        <f t="shared" si="5"/>
        <v>0.82877697841726616</v>
      </c>
      <c r="Q6" s="33">
        <v>89</v>
      </c>
      <c r="R6" s="51">
        <f t="shared" si="6"/>
        <v>0.76834532374100717</v>
      </c>
      <c r="S6" s="33">
        <v>98</v>
      </c>
      <c r="T6" s="51">
        <f t="shared" si="7"/>
        <v>0.84604316546762581</v>
      </c>
      <c r="U6" s="33">
        <v>82</v>
      </c>
      <c r="V6" s="51">
        <f t="shared" si="8"/>
        <v>0.70791366906474817</v>
      </c>
      <c r="W6" s="33">
        <v>92</v>
      </c>
      <c r="X6" s="51">
        <f t="shared" si="9"/>
        <v>0.79424460431654664</v>
      </c>
      <c r="Z6" s="33">
        <v>37</v>
      </c>
      <c r="AA6" s="73">
        <f t="shared" si="10"/>
        <v>0.31942446043165468</v>
      </c>
      <c r="AC6" s="41">
        <f>cálculos1!O6</f>
        <v>1</v>
      </c>
      <c r="AD6" s="42">
        <f t="shared" si="12"/>
        <v>0.1</v>
      </c>
      <c r="AE6" s="41">
        <f>cálculos1!P6</f>
        <v>0</v>
      </c>
      <c r="AF6" s="42">
        <f t="shared" si="13"/>
        <v>0</v>
      </c>
      <c r="AH6" s="42">
        <v>0.5</v>
      </c>
      <c r="AI6" s="33">
        <f>COUNTIF($AF$2:$AF$79,"=0,5")</f>
        <v>7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1"/>
        <v>84.166666666666657</v>
      </c>
      <c r="E7" s="33">
        <v>36</v>
      </c>
      <c r="F7" s="51">
        <f t="shared" si="0"/>
        <v>0.42772277227722777</v>
      </c>
      <c r="G7" s="33">
        <v>69</v>
      </c>
      <c r="H7" s="51">
        <f t="shared" si="1"/>
        <v>0.81980198019801986</v>
      </c>
      <c r="I7" s="33">
        <v>69</v>
      </c>
      <c r="J7" s="51">
        <f t="shared" si="2"/>
        <v>0.81980198019801986</v>
      </c>
      <c r="K7" s="33">
        <v>67</v>
      </c>
      <c r="L7" s="51">
        <f t="shared" si="3"/>
        <v>0.79603960396039608</v>
      </c>
      <c r="M7" s="33">
        <v>68</v>
      </c>
      <c r="N7" s="51">
        <f t="shared" si="4"/>
        <v>0.80792079207920797</v>
      </c>
      <c r="O7" s="33">
        <v>70</v>
      </c>
      <c r="P7" s="51">
        <f t="shared" si="5"/>
        <v>0.83168316831683176</v>
      </c>
      <c r="Q7" s="33">
        <v>56</v>
      </c>
      <c r="R7" s="51">
        <f t="shared" si="6"/>
        <v>0.66534653465346538</v>
      </c>
      <c r="S7" s="33">
        <v>84</v>
      </c>
      <c r="T7" s="51">
        <f t="shared" si="7"/>
        <v>0.99801980198019813</v>
      </c>
      <c r="U7" s="33">
        <v>69</v>
      </c>
      <c r="V7" s="51">
        <f t="shared" si="8"/>
        <v>0.81980198019801986</v>
      </c>
      <c r="W7" s="33">
        <v>80</v>
      </c>
      <c r="X7" s="51">
        <f t="shared" si="9"/>
        <v>0.95049504950495056</v>
      </c>
      <c r="Z7" s="33">
        <v>19</v>
      </c>
      <c r="AA7" s="73">
        <f t="shared" si="10"/>
        <v>0.22574257425742578</v>
      </c>
      <c r="AC7" s="41">
        <f>cálculos1!O7</f>
        <v>2</v>
      </c>
      <c r="AD7" s="42">
        <f t="shared" si="12"/>
        <v>0.2</v>
      </c>
      <c r="AE7" s="41">
        <f>cálculos1!P7</f>
        <v>0</v>
      </c>
      <c r="AF7" s="42">
        <f t="shared" si="13"/>
        <v>0</v>
      </c>
      <c r="AH7" s="42">
        <v>0.75</v>
      </c>
      <c r="AI7" s="33">
        <f>COUNTIF($AF$2:$AF$79,"=0,75")</f>
        <v>5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1"/>
        <v>324.16666666666663</v>
      </c>
      <c r="E8" s="33">
        <v>249</v>
      </c>
      <c r="F8" s="51">
        <f t="shared" si="0"/>
        <v>0.7681233933161955</v>
      </c>
      <c r="G8" s="33">
        <v>312</v>
      </c>
      <c r="H8" s="51">
        <f t="shared" si="1"/>
        <v>0.96246786632390757</v>
      </c>
      <c r="I8" s="33">
        <v>312</v>
      </c>
      <c r="J8" s="51">
        <f t="shared" si="2"/>
        <v>0.96246786632390757</v>
      </c>
      <c r="K8" s="33">
        <v>324</v>
      </c>
      <c r="L8" s="51">
        <f t="shared" si="3"/>
        <v>0.99948586118251936</v>
      </c>
      <c r="M8" s="33">
        <v>327</v>
      </c>
      <c r="N8" s="51">
        <f t="shared" si="4"/>
        <v>1.0087403598971723</v>
      </c>
      <c r="O8" s="33">
        <v>310</v>
      </c>
      <c r="P8" s="51">
        <f t="shared" si="5"/>
        <v>0.95629820051413894</v>
      </c>
      <c r="Q8" s="33">
        <v>238</v>
      </c>
      <c r="R8" s="51">
        <f t="shared" si="6"/>
        <v>0.73419023136246797</v>
      </c>
      <c r="S8" s="33">
        <v>337</v>
      </c>
      <c r="T8" s="51">
        <f t="shared" si="7"/>
        <v>1.0395886889460155</v>
      </c>
      <c r="U8" s="33">
        <v>334</v>
      </c>
      <c r="V8" s="51">
        <f t="shared" si="8"/>
        <v>1.0303341902313625</v>
      </c>
      <c r="W8" s="33">
        <v>320</v>
      </c>
      <c r="X8" s="51">
        <f t="shared" si="9"/>
        <v>0.9871465295629821</v>
      </c>
      <c r="Z8" s="33">
        <v>35</v>
      </c>
      <c r="AA8" s="73">
        <f t="shared" si="10"/>
        <v>0.10796915167095117</v>
      </c>
      <c r="AC8" s="41">
        <f>cálculos1!O8</f>
        <v>8</v>
      </c>
      <c r="AD8" s="42">
        <f t="shared" si="12"/>
        <v>0.8</v>
      </c>
      <c r="AE8" s="41">
        <f>cálculos1!P8</f>
        <v>4</v>
      </c>
      <c r="AF8" s="42">
        <f t="shared" si="13"/>
        <v>1</v>
      </c>
      <c r="AH8" s="42">
        <v>1</v>
      </c>
      <c r="AI8" s="33">
        <f>COUNTIF($AF$2:$AF$79,"=1,0")</f>
        <v>26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1"/>
        <v>62.5</v>
      </c>
      <c r="E9" s="33">
        <v>64</v>
      </c>
      <c r="F9" s="51">
        <f t="shared" si="0"/>
        <v>1.024</v>
      </c>
      <c r="G9" s="33">
        <v>55</v>
      </c>
      <c r="H9" s="51">
        <f t="shared" si="1"/>
        <v>0.88</v>
      </c>
      <c r="I9" s="33">
        <v>56</v>
      </c>
      <c r="J9" s="51">
        <f t="shared" si="2"/>
        <v>0.89600000000000002</v>
      </c>
      <c r="K9" s="33">
        <v>65</v>
      </c>
      <c r="L9" s="51">
        <f t="shared" si="3"/>
        <v>1.04</v>
      </c>
      <c r="M9" s="33">
        <v>69</v>
      </c>
      <c r="N9" s="51">
        <f t="shared" si="4"/>
        <v>1.1040000000000001</v>
      </c>
      <c r="O9" s="33">
        <v>55</v>
      </c>
      <c r="P9" s="51">
        <f t="shared" si="5"/>
        <v>0.88</v>
      </c>
      <c r="Q9" s="33">
        <v>43</v>
      </c>
      <c r="R9" s="51">
        <f t="shared" si="6"/>
        <v>0.68799999999999994</v>
      </c>
      <c r="S9" s="33">
        <v>64</v>
      </c>
      <c r="T9" s="51">
        <f t="shared" si="7"/>
        <v>1.024</v>
      </c>
      <c r="U9" s="33">
        <v>70</v>
      </c>
      <c r="V9" s="51">
        <f t="shared" si="8"/>
        <v>1.1200000000000001</v>
      </c>
      <c r="W9" s="33">
        <v>59</v>
      </c>
      <c r="X9" s="51">
        <f t="shared" si="9"/>
        <v>0.94399999999999995</v>
      </c>
      <c r="Z9" s="33">
        <v>57</v>
      </c>
      <c r="AA9" s="73">
        <f t="shared" si="10"/>
        <v>0.91200000000000003</v>
      </c>
      <c r="AC9" s="41">
        <f>cálculos1!O9</f>
        <v>5</v>
      </c>
      <c r="AD9" s="42">
        <f t="shared" si="12"/>
        <v>0.5</v>
      </c>
      <c r="AE9" s="41">
        <f>cálculos1!P9</f>
        <v>2</v>
      </c>
      <c r="AF9" s="42">
        <f t="shared" si="13"/>
        <v>0.5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1"/>
        <v>1207.5</v>
      </c>
      <c r="E10" s="33">
        <v>1109</v>
      </c>
      <c r="F10" s="51">
        <f t="shared" si="0"/>
        <v>0.91842650103519674</v>
      </c>
      <c r="G10" s="33">
        <v>1146</v>
      </c>
      <c r="H10" s="51">
        <f t="shared" si="1"/>
        <v>0.94906832298136645</v>
      </c>
      <c r="I10" s="33">
        <v>1153</v>
      </c>
      <c r="J10" s="51">
        <f t="shared" si="2"/>
        <v>0.95486542443064182</v>
      </c>
      <c r="K10" s="33">
        <v>1265</v>
      </c>
      <c r="L10" s="51">
        <f t="shared" si="3"/>
        <v>1.0476190476190477</v>
      </c>
      <c r="M10" s="33">
        <v>1222</v>
      </c>
      <c r="N10" s="51">
        <f t="shared" si="4"/>
        <v>1.012008281573499</v>
      </c>
      <c r="O10" s="33">
        <v>1188</v>
      </c>
      <c r="P10" s="51">
        <f t="shared" si="5"/>
        <v>0.98385093167701865</v>
      </c>
      <c r="Q10" s="33">
        <v>935</v>
      </c>
      <c r="R10" s="51">
        <f t="shared" si="6"/>
        <v>0.77432712215320909</v>
      </c>
      <c r="S10" s="33">
        <v>1190</v>
      </c>
      <c r="T10" s="51">
        <f t="shared" si="7"/>
        <v>0.98550724637681164</v>
      </c>
      <c r="U10" s="33">
        <v>1158</v>
      </c>
      <c r="V10" s="51">
        <f t="shared" si="8"/>
        <v>0.95900621118012419</v>
      </c>
      <c r="W10" s="33">
        <v>1097</v>
      </c>
      <c r="X10" s="51">
        <f t="shared" si="9"/>
        <v>0.90848861283643889</v>
      </c>
      <c r="Z10" s="33">
        <v>1049</v>
      </c>
      <c r="AA10" s="73">
        <f t="shared" si="10"/>
        <v>0.86873706004140783</v>
      </c>
      <c r="AC10" s="41">
        <f>cálculos1!O10</f>
        <v>7</v>
      </c>
      <c r="AD10" s="42">
        <f t="shared" si="12"/>
        <v>0.70000000000000007</v>
      </c>
      <c r="AE10" s="41">
        <f>cálculos1!P10</f>
        <v>3</v>
      </c>
      <c r="AF10" s="42">
        <f t="shared" si="13"/>
        <v>0.75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1"/>
        <v>120.83333333333334</v>
      </c>
      <c r="E11" s="33">
        <v>11</v>
      </c>
      <c r="F11" s="51">
        <f t="shared" si="0"/>
        <v>9.103448275862068E-2</v>
      </c>
      <c r="G11" s="33">
        <v>116</v>
      </c>
      <c r="H11" s="51">
        <f t="shared" si="1"/>
        <v>0.96</v>
      </c>
      <c r="I11" s="33">
        <v>118</v>
      </c>
      <c r="J11" s="51">
        <f t="shared" si="2"/>
        <v>0.97655172413793101</v>
      </c>
      <c r="K11" s="33">
        <v>122</v>
      </c>
      <c r="L11" s="51">
        <f t="shared" si="3"/>
        <v>1.009655172413793</v>
      </c>
      <c r="M11" s="33">
        <v>123</v>
      </c>
      <c r="N11" s="51">
        <f t="shared" si="4"/>
        <v>1.0179310344827586</v>
      </c>
      <c r="O11" s="33">
        <v>118</v>
      </c>
      <c r="P11" s="51">
        <f t="shared" si="5"/>
        <v>0.97655172413793101</v>
      </c>
      <c r="Q11" s="33">
        <v>97</v>
      </c>
      <c r="R11" s="51">
        <f t="shared" si="6"/>
        <v>0.80275862068965509</v>
      </c>
      <c r="S11" s="33">
        <v>110</v>
      </c>
      <c r="T11" s="51">
        <f t="shared" si="7"/>
        <v>0.91034482758620683</v>
      </c>
      <c r="U11" s="33">
        <v>120</v>
      </c>
      <c r="V11" s="51">
        <f t="shared" si="8"/>
        <v>0.99310344827586194</v>
      </c>
      <c r="W11" s="33">
        <v>107</v>
      </c>
      <c r="X11" s="51">
        <f t="shared" si="9"/>
        <v>0.88551724137931032</v>
      </c>
      <c r="Z11" s="33">
        <v>10</v>
      </c>
      <c r="AA11" s="73">
        <f t="shared" si="10"/>
        <v>8.2758620689655171E-2</v>
      </c>
      <c r="AC11" s="41">
        <f>cálculos1!O11</f>
        <v>6</v>
      </c>
      <c r="AD11" s="42">
        <f t="shared" si="12"/>
        <v>0.60000000000000009</v>
      </c>
      <c r="AE11" s="41">
        <f>cálculos1!P11</f>
        <v>4</v>
      </c>
      <c r="AF11" s="42">
        <f t="shared" si="13"/>
        <v>1</v>
      </c>
      <c r="AH11" s="81" t="s">
        <v>173</v>
      </c>
      <c r="AI11" s="81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1"/>
        <v>316.66666666666669</v>
      </c>
      <c r="E12" s="33">
        <v>146</v>
      </c>
      <c r="F12" s="51">
        <f t="shared" si="0"/>
        <v>0.46105263157894733</v>
      </c>
      <c r="G12" s="33">
        <v>261</v>
      </c>
      <c r="H12" s="51">
        <f t="shared" si="1"/>
        <v>0.82421052631578939</v>
      </c>
      <c r="I12" s="33">
        <v>262</v>
      </c>
      <c r="J12" s="51">
        <f t="shared" si="2"/>
        <v>0.82736842105263153</v>
      </c>
      <c r="K12" s="33">
        <v>293</v>
      </c>
      <c r="L12" s="51">
        <f t="shared" si="3"/>
        <v>0.92526315789473679</v>
      </c>
      <c r="M12" s="33">
        <v>285</v>
      </c>
      <c r="N12" s="51">
        <f t="shared" si="4"/>
        <v>0.89999999999999991</v>
      </c>
      <c r="O12" s="33">
        <v>275</v>
      </c>
      <c r="P12" s="51">
        <f t="shared" si="5"/>
        <v>0.86842105263157887</v>
      </c>
      <c r="Q12" s="33">
        <v>262</v>
      </c>
      <c r="R12" s="51">
        <f t="shared" si="6"/>
        <v>0.82736842105263153</v>
      </c>
      <c r="S12" s="33">
        <v>315</v>
      </c>
      <c r="T12" s="51">
        <f t="shared" si="7"/>
        <v>0.99473684210526314</v>
      </c>
      <c r="U12" s="33">
        <v>299</v>
      </c>
      <c r="V12" s="51">
        <f t="shared" si="8"/>
        <v>0.94421052631578939</v>
      </c>
      <c r="W12" s="33">
        <v>287</v>
      </c>
      <c r="X12" s="51">
        <f t="shared" si="9"/>
        <v>0.90631578947368419</v>
      </c>
      <c r="Z12" s="33">
        <v>53</v>
      </c>
      <c r="AA12" s="73">
        <f t="shared" si="10"/>
        <v>0.16736842105263156</v>
      </c>
      <c r="AC12" s="41">
        <f>cálculos1!O12</f>
        <v>2</v>
      </c>
      <c r="AD12" s="42">
        <f t="shared" si="12"/>
        <v>0.2</v>
      </c>
      <c r="AE12" s="41">
        <f>cálculos1!P12</f>
        <v>0</v>
      </c>
      <c r="AF12" s="42">
        <f t="shared" si="13"/>
        <v>0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1"/>
        <v>527.5</v>
      </c>
      <c r="E13" s="33">
        <v>343</v>
      </c>
      <c r="F13" s="51">
        <f t="shared" si="0"/>
        <v>0.6502369668246446</v>
      </c>
      <c r="G13" s="33">
        <v>431</v>
      </c>
      <c r="H13" s="51">
        <f t="shared" si="1"/>
        <v>0.81706161137440758</v>
      </c>
      <c r="I13" s="33">
        <v>433</v>
      </c>
      <c r="J13" s="51">
        <f t="shared" si="2"/>
        <v>0.82085308056872042</v>
      </c>
      <c r="K13" s="33">
        <v>453</v>
      </c>
      <c r="L13" s="51">
        <f t="shared" si="3"/>
        <v>0.85876777251184833</v>
      </c>
      <c r="M13" s="33">
        <v>434</v>
      </c>
      <c r="N13" s="51">
        <f t="shared" si="4"/>
        <v>0.82274881516587672</v>
      </c>
      <c r="O13" s="33">
        <v>440</v>
      </c>
      <c r="P13" s="51">
        <f t="shared" si="5"/>
        <v>0.83412322274881512</v>
      </c>
      <c r="Q13" s="33">
        <v>365</v>
      </c>
      <c r="R13" s="51">
        <f t="shared" si="6"/>
        <v>0.69194312796208535</v>
      </c>
      <c r="S13" s="33">
        <v>392</v>
      </c>
      <c r="T13" s="51">
        <f t="shared" si="7"/>
        <v>0.74312796208530807</v>
      </c>
      <c r="U13" s="33">
        <v>407</v>
      </c>
      <c r="V13" s="51">
        <f t="shared" si="8"/>
        <v>0.771563981042654</v>
      </c>
      <c r="W13" s="33">
        <v>358</v>
      </c>
      <c r="X13" s="51">
        <f t="shared" si="9"/>
        <v>0.67867298578199053</v>
      </c>
      <c r="Z13" s="33">
        <v>327</v>
      </c>
      <c r="AA13" s="73">
        <f t="shared" si="10"/>
        <v>0.61990521327014214</v>
      </c>
      <c r="AC13" s="41">
        <f>cálculos1!O13</f>
        <v>0</v>
      </c>
      <c r="AD13" s="42">
        <f t="shared" si="12"/>
        <v>0</v>
      </c>
      <c r="AE13" s="41">
        <f>cálculos1!P13</f>
        <v>0</v>
      </c>
      <c r="AF13" s="42">
        <f t="shared" si="13"/>
        <v>0</v>
      </c>
      <c r="AH13" s="55">
        <v>0</v>
      </c>
      <c r="AI13" s="33">
        <f>COUNTIF($AD$2:$AD$79,"=0")</f>
        <v>16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1"/>
        <v>138.33333333333334</v>
      </c>
      <c r="E14" s="33">
        <v>111</v>
      </c>
      <c r="F14" s="51">
        <f t="shared" si="0"/>
        <v>0.80240963855421676</v>
      </c>
      <c r="G14" s="33">
        <v>165</v>
      </c>
      <c r="H14" s="51">
        <f t="shared" si="1"/>
        <v>1.1927710843373494</v>
      </c>
      <c r="I14" s="33">
        <v>168</v>
      </c>
      <c r="J14" s="51">
        <f t="shared" si="2"/>
        <v>1.2144578313253012</v>
      </c>
      <c r="K14" s="33">
        <v>168</v>
      </c>
      <c r="L14" s="51">
        <f t="shared" si="3"/>
        <v>1.2144578313253012</v>
      </c>
      <c r="M14" s="33">
        <v>173</v>
      </c>
      <c r="N14" s="51">
        <f t="shared" si="4"/>
        <v>1.2506024096385542</v>
      </c>
      <c r="O14" s="33">
        <v>152</v>
      </c>
      <c r="P14" s="51">
        <f t="shared" si="5"/>
        <v>1.0987951807228915</v>
      </c>
      <c r="Q14" s="33">
        <v>142</v>
      </c>
      <c r="R14" s="51">
        <f t="shared" si="6"/>
        <v>1.0265060240963855</v>
      </c>
      <c r="S14" s="33">
        <v>151</v>
      </c>
      <c r="T14" s="51">
        <f t="shared" si="7"/>
        <v>1.0915662650602409</v>
      </c>
      <c r="U14" s="33">
        <v>165</v>
      </c>
      <c r="V14" s="51">
        <f t="shared" si="8"/>
        <v>1.1927710843373494</v>
      </c>
      <c r="W14" s="33">
        <v>131</v>
      </c>
      <c r="X14" s="51">
        <f t="shared" si="9"/>
        <v>0.94698795180722883</v>
      </c>
      <c r="Z14" s="33">
        <v>20</v>
      </c>
      <c r="AA14" s="73">
        <f t="shared" si="10"/>
        <v>0.14457831325301204</v>
      </c>
      <c r="AC14" s="41">
        <f>cálculos1!O14</f>
        <v>8</v>
      </c>
      <c r="AD14" s="42">
        <f t="shared" si="12"/>
        <v>0.8</v>
      </c>
      <c r="AE14" s="41">
        <f>cálculos1!P14</f>
        <v>4</v>
      </c>
      <c r="AF14" s="42">
        <f t="shared" si="13"/>
        <v>1</v>
      </c>
      <c r="AH14" s="55">
        <v>0.1</v>
      </c>
      <c r="AI14" s="33">
        <f>COUNTIF($AD$2:$AD$79,"=0,1")</f>
        <v>10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1"/>
        <v>90.833333333333343</v>
      </c>
      <c r="E15" s="33">
        <v>97</v>
      </c>
      <c r="F15" s="51">
        <f t="shared" si="0"/>
        <v>1.0678899082568807</v>
      </c>
      <c r="G15" s="33">
        <v>90</v>
      </c>
      <c r="H15" s="51">
        <f t="shared" si="1"/>
        <v>0.99082568807339444</v>
      </c>
      <c r="I15" s="33">
        <v>90</v>
      </c>
      <c r="J15" s="51">
        <f t="shared" si="2"/>
        <v>0.99082568807339444</v>
      </c>
      <c r="K15" s="33">
        <v>104</v>
      </c>
      <c r="L15" s="51">
        <f t="shared" si="3"/>
        <v>1.1449541284403668</v>
      </c>
      <c r="M15" s="33">
        <v>103</v>
      </c>
      <c r="N15" s="51">
        <f t="shared" si="4"/>
        <v>1.1339449541284403</v>
      </c>
      <c r="O15" s="33">
        <v>105</v>
      </c>
      <c r="P15" s="51">
        <f t="shared" si="5"/>
        <v>1.1559633027522935</v>
      </c>
      <c r="Q15" s="33">
        <v>79</v>
      </c>
      <c r="R15" s="51">
        <f t="shared" si="6"/>
        <v>0.86972477064220177</v>
      </c>
      <c r="S15" s="33">
        <v>98</v>
      </c>
      <c r="T15" s="51">
        <f t="shared" si="7"/>
        <v>1.0788990825688072</v>
      </c>
      <c r="U15" s="33">
        <v>104</v>
      </c>
      <c r="V15" s="51">
        <f t="shared" si="8"/>
        <v>1.1449541284403668</v>
      </c>
      <c r="W15" s="33">
        <v>79</v>
      </c>
      <c r="X15" s="51">
        <f t="shared" si="9"/>
        <v>0.86972477064220177</v>
      </c>
      <c r="Z15" s="33">
        <v>80</v>
      </c>
      <c r="AA15" s="73">
        <f t="shared" si="10"/>
        <v>0.88073394495412838</v>
      </c>
      <c r="AC15" s="41">
        <f>cálculos1!O15</f>
        <v>8</v>
      </c>
      <c r="AD15" s="42">
        <f t="shared" si="12"/>
        <v>0.8</v>
      </c>
      <c r="AE15" s="41">
        <f>cálculos1!P15</f>
        <v>4</v>
      </c>
      <c r="AF15" s="42">
        <f t="shared" si="13"/>
        <v>1</v>
      </c>
      <c r="AH15" s="55">
        <v>0.2</v>
      </c>
      <c r="AI15" s="33">
        <f>COUNTIF($AD$2:$AD$79,"=0,2")</f>
        <v>7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1"/>
        <v>169.16666666666669</v>
      </c>
      <c r="E16" s="33">
        <v>117</v>
      </c>
      <c r="F16" s="51">
        <f t="shared" si="0"/>
        <v>0.69162561576354675</v>
      </c>
      <c r="G16" s="33">
        <v>175</v>
      </c>
      <c r="H16" s="51">
        <f t="shared" si="1"/>
        <v>1.0344827586206895</v>
      </c>
      <c r="I16" s="33">
        <v>174</v>
      </c>
      <c r="J16" s="51">
        <f t="shared" si="2"/>
        <v>1.0285714285714285</v>
      </c>
      <c r="K16" s="33">
        <v>172</v>
      </c>
      <c r="L16" s="51">
        <f t="shared" si="3"/>
        <v>1.0167487684729062</v>
      </c>
      <c r="M16" s="33">
        <v>166</v>
      </c>
      <c r="N16" s="51">
        <f t="shared" si="4"/>
        <v>0.98128078817733977</v>
      </c>
      <c r="O16" s="33">
        <v>165</v>
      </c>
      <c r="P16" s="51">
        <f t="shared" si="5"/>
        <v>0.97536945812807874</v>
      </c>
      <c r="Q16" s="33">
        <v>165</v>
      </c>
      <c r="R16" s="51">
        <f t="shared" si="6"/>
        <v>0.97536945812807874</v>
      </c>
      <c r="S16" s="33">
        <v>197</v>
      </c>
      <c r="T16" s="51">
        <f t="shared" si="7"/>
        <v>1.1645320197044333</v>
      </c>
      <c r="U16" s="33">
        <v>202</v>
      </c>
      <c r="V16" s="51">
        <f t="shared" si="8"/>
        <v>1.1940886699507387</v>
      </c>
      <c r="W16" s="33">
        <v>194</v>
      </c>
      <c r="X16" s="51">
        <f t="shared" si="9"/>
        <v>1.1467980295566502</v>
      </c>
      <c r="Z16" s="33">
        <v>12</v>
      </c>
      <c r="AA16" s="73">
        <f t="shared" si="10"/>
        <v>7.0935960591132996E-2</v>
      </c>
      <c r="AC16" s="41">
        <f>cálculos1!O16</f>
        <v>9</v>
      </c>
      <c r="AD16" s="42">
        <f t="shared" si="12"/>
        <v>0.9</v>
      </c>
      <c r="AE16" s="41">
        <f>cálculos1!P16</f>
        <v>4</v>
      </c>
      <c r="AF16" s="42">
        <f t="shared" si="13"/>
        <v>1</v>
      </c>
      <c r="AH16" s="55">
        <v>0.3</v>
      </c>
      <c r="AI16" s="33">
        <f>COUNTIF($AD$2:$AD$79,"=0,3")</f>
        <v>5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1"/>
        <v>2125</v>
      </c>
      <c r="E17" s="33">
        <v>3926</v>
      </c>
      <c r="F17" s="51">
        <f t="shared" si="0"/>
        <v>1.8475294117647059</v>
      </c>
      <c r="G17" s="33">
        <v>1913</v>
      </c>
      <c r="H17" s="51">
        <f t="shared" si="1"/>
        <v>0.90023529411764702</v>
      </c>
      <c r="I17" s="33">
        <v>1914</v>
      </c>
      <c r="J17" s="51">
        <f t="shared" si="2"/>
        <v>0.90070588235294113</v>
      </c>
      <c r="K17" s="33">
        <v>2014</v>
      </c>
      <c r="L17" s="51">
        <f t="shared" si="3"/>
        <v>0.94776470588235295</v>
      </c>
      <c r="M17" s="33">
        <v>1932</v>
      </c>
      <c r="N17" s="51">
        <f t="shared" si="4"/>
        <v>0.90917647058823525</v>
      </c>
      <c r="O17" s="33">
        <v>1948</v>
      </c>
      <c r="P17" s="51">
        <f t="shared" si="5"/>
        <v>0.91670588235294115</v>
      </c>
      <c r="Q17" s="33">
        <v>1477</v>
      </c>
      <c r="R17" s="51">
        <f t="shared" si="6"/>
        <v>0.69505882352941173</v>
      </c>
      <c r="S17" s="33">
        <v>1930</v>
      </c>
      <c r="T17" s="51">
        <f t="shared" si="7"/>
        <v>0.90823529411764703</v>
      </c>
      <c r="U17" s="33">
        <v>1875</v>
      </c>
      <c r="V17" s="51">
        <f t="shared" si="8"/>
        <v>0.88235294117647056</v>
      </c>
      <c r="W17" s="33">
        <v>1643</v>
      </c>
      <c r="X17" s="51">
        <f t="shared" si="9"/>
        <v>0.77317647058823524</v>
      </c>
      <c r="Z17" s="33">
        <v>3851</v>
      </c>
      <c r="AA17" s="73">
        <f t="shared" si="10"/>
        <v>1.8122352941176472</v>
      </c>
      <c r="AC17" s="41">
        <f>cálculos1!O17</f>
        <v>2</v>
      </c>
      <c r="AD17" s="42">
        <f t="shared" si="12"/>
        <v>0.2</v>
      </c>
      <c r="AE17" s="41">
        <f>cálculos1!P17</f>
        <v>0</v>
      </c>
      <c r="AF17" s="42">
        <f t="shared" si="13"/>
        <v>0</v>
      </c>
      <c r="AH17" s="55">
        <v>0.4</v>
      </c>
      <c r="AI17" s="33">
        <f>COUNTIF($AD$2:$AD$79,"=0,4")</f>
        <v>2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1"/>
        <v>4387.5</v>
      </c>
      <c r="E18" s="33">
        <v>2532</v>
      </c>
      <c r="F18" s="51">
        <f t="shared" si="0"/>
        <v>0.57709401709401709</v>
      </c>
      <c r="G18" s="33">
        <v>3493</v>
      </c>
      <c r="H18" s="51">
        <f t="shared" si="1"/>
        <v>0.79612535612535618</v>
      </c>
      <c r="I18" s="33">
        <v>3561</v>
      </c>
      <c r="J18" s="51">
        <f t="shared" si="2"/>
        <v>0.81162393162393165</v>
      </c>
      <c r="K18" s="33">
        <v>3840</v>
      </c>
      <c r="L18" s="51">
        <f t="shared" si="3"/>
        <v>0.87521367521367521</v>
      </c>
      <c r="M18" s="33">
        <v>3696</v>
      </c>
      <c r="N18" s="51">
        <f t="shared" si="4"/>
        <v>0.84239316239316242</v>
      </c>
      <c r="O18" s="33">
        <v>3660</v>
      </c>
      <c r="P18" s="51">
        <f t="shared" si="5"/>
        <v>0.83418803418803422</v>
      </c>
      <c r="Q18" s="33">
        <v>3012</v>
      </c>
      <c r="R18" s="51">
        <f t="shared" si="6"/>
        <v>0.68649572649572654</v>
      </c>
      <c r="S18" s="33">
        <v>3739</v>
      </c>
      <c r="T18" s="51">
        <f t="shared" si="7"/>
        <v>0.85219373219373218</v>
      </c>
      <c r="U18" s="33">
        <v>3449</v>
      </c>
      <c r="V18" s="51">
        <f t="shared" si="8"/>
        <v>0.78609686609686613</v>
      </c>
      <c r="W18" s="33">
        <v>3144</v>
      </c>
      <c r="X18" s="51">
        <f t="shared" si="9"/>
        <v>0.71658119658119657</v>
      </c>
      <c r="Z18" s="33">
        <v>2430</v>
      </c>
      <c r="AA18" s="73">
        <f t="shared" si="10"/>
        <v>0.55384615384615388</v>
      </c>
      <c r="AC18" s="41">
        <f>cálculos1!O18</f>
        <v>0</v>
      </c>
      <c r="AD18" s="42">
        <f t="shared" si="12"/>
        <v>0</v>
      </c>
      <c r="AE18" s="41">
        <f>cálculos1!P18</f>
        <v>0</v>
      </c>
      <c r="AF18" s="42">
        <f t="shared" si="13"/>
        <v>0</v>
      </c>
      <c r="AH18" s="55">
        <v>0.5</v>
      </c>
      <c r="AI18" s="33">
        <f>COUNTIF($AD$2:$AD$79,"=0,5")</f>
        <v>6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1"/>
        <v>339.16666666666663</v>
      </c>
      <c r="E19" s="33">
        <v>286</v>
      </c>
      <c r="F19" s="51">
        <f t="shared" si="0"/>
        <v>0.84324324324324329</v>
      </c>
      <c r="G19" s="33">
        <v>387</v>
      </c>
      <c r="H19" s="51">
        <f t="shared" si="1"/>
        <v>1.1410319410319412</v>
      </c>
      <c r="I19" s="33">
        <v>385</v>
      </c>
      <c r="J19" s="51">
        <f t="shared" si="2"/>
        <v>1.1351351351351353</v>
      </c>
      <c r="K19" s="33">
        <v>380</v>
      </c>
      <c r="L19" s="51">
        <f t="shared" si="3"/>
        <v>1.1203931203931206</v>
      </c>
      <c r="M19" s="33">
        <v>375</v>
      </c>
      <c r="N19" s="51">
        <f t="shared" si="4"/>
        <v>1.1056511056511058</v>
      </c>
      <c r="O19" s="33">
        <v>365</v>
      </c>
      <c r="P19" s="51">
        <f t="shared" si="5"/>
        <v>1.0761670761670763</v>
      </c>
      <c r="Q19" s="33">
        <v>367</v>
      </c>
      <c r="R19" s="51">
        <f t="shared" si="6"/>
        <v>1.0820638820638822</v>
      </c>
      <c r="S19" s="33">
        <v>392</v>
      </c>
      <c r="T19" s="51">
        <f t="shared" si="7"/>
        <v>1.1557739557739559</v>
      </c>
      <c r="U19" s="33">
        <v>406</v>
      </c>
      <c r="V19" s="51">
        <f t="shared" si="8"/>
        <v>1.1970515970515971</v>
      </c>
      <c r="W19" s="33">
        <v>377</v>
      </c>
      <c r="X19" s="51">
        <f t="shared" si="9"/>
        <v>1.1115479115479117</v>
      </c>
      <c r="Z19" s="33">
        <v>273</v>
      </c>
      <c r="AA19" s="73">
        <f t="shared" si="10"/>
        <v>0.804914004914005</v>
      </c>
      <c r="AC19" s="41">
        <f>cálculos1!O19</f>
        <v>9</v>
      </c>
      <c r="AD19" s="42">
        <f t="shared" si="12"/>
        <v>0.9</v>
      </c>
      <c r="AE19" s="41">
        <f>cálculos1!P19</f>
        <v>4</v>
      </c>
      <c r="AF19" s="42">
        <f t="shared" si="13"/>
        <v>1</v>
      </c>
      <c r="AH19" s="55">
        <v>0.6</v>
      </c>
      <c r="AI19" s="33">
        <f>COUNTIF($AD$2:$AD$79,"=0,6")</f>
        <v>3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1"/>
        <v>1242.5</v>
      </c>
      <c r="E20" s="33">
        <v>2513</v>
      </c>
      <c r="F20" s="51">
        <f t="shared" si="0"/>
        <v>2.0225352112676056</v>
      </c>
      <c r="G20" s="33">
        <v>1007</v>
      </c>
      <c r="H20" s="51">
        <f t="shared" si="1"/>
        <v>0.8104627766599598</v>
      </c>
      <c r="I20" s="33">
        <v>1013</v>
      </c>
      <c r="J20" s="51">
        <f t="shared" si="2"/>
        <v>0.81529175050301805</v>
      </c>
      <c r="K20" s="33">
        <v>1086</v>
      </c>
      <c r="L20" s="51">
        <f t="shared" si="3"/>
        <v>0.87404426559356141</v>
      </c>
      <c r="M20" s="33">
        <v>1071</v>
      </c>
      <c r="N20" s="51">
        <f t="shared" si="4"/>
        <v>0.86197183098591545</v>
      </c>
      <c r="O20" s="33">
        <v>1010</v>
      </c>
      <c r="P20" s="51">
        <f t="shared" si="5"/>
        <v>0.81287726358148893</v>
      </c>
      <c r="Q20" s="33">
        <v>838</v>
      </c>
      <c r="R20" s="51">
        <f t="shared" si="6"/>
        <v>0.67444668008048292</v>
      </c>
      <c r="S20" s="33">
        <v>1014</v>
      </c>
      <c r="T20" s="51">
        <f t="shared" si="7"/>
        <v>0.81609657947686121</v>
      </c>
      <c r="U20" s="33">
        <v>992</v>
      </c>
      <c r="V20" s="51">
        <f t="shared" si="8"/>
        <v>0.79839034205231385</v>
      </c>
      <c r="W20" s="33">
        <v>892</v>
      </c>
      <c r="X20" s="51">
        <f t="shared" si="9"/>
        <v>0.71790744466800804</v>
      </c>
      <c r="Z20" s="33">
        <v>2764</v>
      </c>
      <c r="AA20" s="73">
        <f t="shared" si="10"/>
        <v>2.2245472837022131</v>
      </c>
      <c r="AC20" s="41">
        <f>cálculos1!O20</f>
        <v>1</v>
      </c>
      <c r="AD20" s="42">
        <f t="shared" si="12"/>
        <v>0.1</v>
      </c>
      <c r="AE20" s="41">
        <f>cálculos1!P20</f>
        <v>0</v>
      </c>
      <c r="AF20" s="42">
        <f t="shared" si="13"/>
        <v>0</v>
      </c>
      <c r="AH20" s="55">
        <v>0.7</v>
      </c>
      <c r="AI20" s="33">
        <f>COUNTIF($AD$2:$AD$79,"=0,7")</f>
        <v>5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1"/>
        <v>325</v>
      </c>
      <c r="E21" s="33">
        <v>33</v>
      </c>
      <c r="F21" s="51">
        <f t="shared" si="0"/>
        <v>0.10153846153846154</v>
      </c>
      <c r="G21" s="33">
        <v>315</v>
      </c>
      <c r="H21" s="51">
        <f t="shared" si="1"/>
        <v>0.96923076923076923</v>
      </c>
      <c r="I21" s="33">
        <v>315</v>
      </c>
      <c r="J21" s="51">
        <f t="shared" si="2"/>
        <v>0.96923076923076923</v>
      </c>
      <c r="K21" s="33">
        <v>324</v>
      </c>
      <c r="L21" s="51">
        <f t="shared" si="3"/>
        <v>0.99692307692307691</v>
      </c>
      <c r="M21" s="33">
        <v>308</v>
      </c>
      <c r="N21" s="51">
        <f t="shared" si="4"/>
        <v>0.94769230769230772</v>
      </c>
      <c r="O21" s="33">
        <v>334</v>
      </c>
      <c r="P21" s="51">
        <f t="shared" si="5"/>
        <v>1.0276923076923077</v>
      </c>
      <c r="Q21" s="33">
        <v>276</v>
      </c>
      <c r="R21" s="51">
        <f t="shared" si="6"/>
        <v>0.84923076923076923</v>
      </c>
      <c r="S21" s="33">
        <v>338</v>
      </c>
      <c r="T21" s="51">
        <f t="shared" si="7"/>
        <v>1.04</v>
      </c>
      <c r="U21" s="33">
        <v>341</v>
      </c>
      <c r="V21" s="51">
        <f t="shared" si="8"/>
        <v>1.0492307692307692</v>
      </c>
      <c r="W21" s="33">
        <v>336</v>
      </c>
      <c r="X21" s="51">
        <f t="shared" si="9"/>
        <v>1.0338461538461539</v>
      </c>
      <c r="Z21" s="33">
        <v>11</v>
      </c>
      <c r="AA21" s="73">
        <f t="shared" si="10"/>
        <v>3.3846153846153845E-2</v>
      </c>
      <c r="AC21" s="41">
        <f>cálculos1!O21</f>
        <v>8</v>
      </c>
      <c r="AD21" s="42">
        <f t="shared" si="12"/>
        <v>0.8</v>
      </c>
      <c r="AE21" s="41">
        <f>cálculos1!P21</f>
        <v>4</v>
      </c>
      <c r="AF21" s="42">
        <f t="shared" si="13"/>
        <v>1</v>
      </c>
      <c r="AH21" s="55">
        <v>0.8</v>
      </c>
      <c r="AI21" s="33">
        <f>COUNTIF($AD$2:$AD$79,"=0,8")</f>
        <v>13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1"/>
        <v>148.33333333333334</v>
      </c>
      <c r="E22" s="33">
        <v>0</v>
      </c>
      <c r="F22" s="51">
        <f t="shared" si="0"/>
        <v>0</v>
      </c>
      <c r="G22" s="33">
        <v>107</v>
      </c>
      <c r="H22" s="51">
        <f t="shared" si="1"/>
        <v>0.72134831460674154</v>
      </c>
      <c r="I22" s="33">
        <v>108</v>
      </c>
      <c r="J22" s="51">
        <f t="shared" si="2"/>
        <v>0.72808988764044935</v>
      </c>
      <c r="K22" s="33">
        <v>122</v>
      </c>
      <c r="L22" s="51">
        <f t="shared" si="3"/>
        <v>0.82247191011235954</v>
      </c>
      <c r="M22" s="33">
        <v>123</v>
      </c>
      <c r="N22" s="51">
        <f t="shared" si="4"/>
        <v>0.82921348314606735</v>
      </c>
      <c r="O22" s="33">
        <v>109</v>
      </c>
      <c r="P22" s="51">
        <f t="shared" si="5"/>
        <v>0.73483146067415728</v>
      </c>
      <c r="Q22" s="33">
        <v>111</v>
      </c>
      <c r="R22" s="51">
        <f t="shared" si="6"/>
        <v>0.74831460674157302</v>
      </c>
      <c r="S22" s="33">
        <v>122</v>
      </c>
      <c r="T22" s="51">
        <f t="shared" si="7"/>
        <v>0.82247191011235954</v>
      </c>
      <c r="U22" s="33">
        <v>125</v>
      </c>
      <c r="V22" s="51">
        <f t="shared" si="8"/>
        <v>0.84269662921348309</v>
      </c>
      <c r="W22" s="33">
        <v>118</v>
      </c>
      <c r="X22" s="51">
        <f t="shared" si="9"/>
        <v>0.79550561797752806</v>
      </c>
      <c r="Z22" s="33">
        <v>1</v>
      </c>
      <c r="AA22" s="73">
        <f t="shared" si="10"/>
        <v>6.7415730337078645E-3</v>
      </c>
      <c r="AC22" s="41">
        <f>cálculos1!O22</f>
        <v>0</v>
      </c>
      <c r="AD22" s="42">
        <f t="shared" si="12"/>
        <v>0</v>
      </c>
      <c r="AE22" s="41">
        <f>cálculos1!P22</f>
        <v>0</v>
      </c>
      <c r="AF22" s="42">
        <f t="shared" si="13"/>
        <v>0</v>
      </c>
      <c r="AH22" s="55">
        <v>0.9</v>
      </c>
      <c r="AI22" s="33">
        <f>COUNTIF($AD$2:$AD$79,"=0,9")</f>
        <v>7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1"/>
        <v>49.166666666666671</v>
      </c>
      <c r="E23" s="33">
        <v>42</v>
      </c>
      <c r="F23" s="51">
        <f t="shared" si="0"/>
        <v>0.85423728813559319</v>
      </c>
      <c r="G23" s="33">
        <v>55</v>
      </c>
      <c r="H23" s="51">
        <f t="shared" si="1"/>
        <v>1.1186440677966101</v>
      </c>
      <c r="I23" s="33">
        <v>54</v>
      </c>
      <c r="J23" s="51">
        <f t="shared" si="2"/>
        <v>1.0983050847457627</v>
      </c>
      <c r="K23" s="33">
        <v>53</v>
      </c>
      <c r="L23" s="51">
        <f t="shared" si="3"/>
        <v>1.0779661016949151</v>
      </c>
      <c r="M23" s="33">
        <v>53</v>
      </c>
      <c r="N23" s="51">
        <f t="shared" si="4"/>
        <v>1.0779661016949151</v>
      </c>
      <c r="O23" s="33">
        <v>54</v>
      </c>
      <c r="P23" s="51">
        <f t="shared" si="5"/>
        <v>1.0983050847457627</v>
      </c>
      <c r="Q23" s="33">
        <v>40</v>
      </c>
      <c r="R23" s="51">
        <f t="shared" si="6"/>
        <v>0.81355932203389825</v>
      </c>
      <c r="S23" s="33">
        <v>51</v>
      </c>
      <c r="T23" s="51">
        <f t="shared" si="7"/>
        <v>1.0372881355932202</v>
      </c>
      <c r="U23" s="33">
        <v>58</v>
      </c>
      <c r="V23" s="51">
        <f t="shared" si="8"/>
        <v>1.1796610169491524</v>
      </c>
      <c r="W23" s="33">
        <v>50</v>
      </c>
      <c r="X23" s="51">
        <f t="shared" si="9"/>
        <v>1.0169491525423728</v>
      </c>
      <c r="Z23" s="33">
        <v>43</v>
      </c>
      <c r="AA23" s="73">
        <f t="shared" si="10"/>
        <v>0.87457627118644055</v>
      </c>
      <c r="AC23" s="41">
        <f>cálculos1!O23</f>
        <v>8</v>
      </c>
      <c r="AD23" s="42">
        <f t="shared" si="12"/>
        <v>0.8</v>
      </c>
      <c r="AE23" s="41">
        <f>cálculos1!P23</f>
        <v>4</v>
      </c>
      <c r="AF23" s="42">
        <f t="shared" si="13"/>
        <v>1</v>
      </c>
      <c r="AH23" s="55">
        <v>1</v>
      </c>
      <c r="AI23" s="33">
        <f>COUNTIF($AD$2:$AD$79,"=1,0")</f>
        <v>4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1"/>
        <v>369.16666666666663</v>
      </c>
      <c r="E24" s="33">
        <v>61</v>
      </c>
      <c r="F24" s="51">
        <f t="shared" si="0"/>
        <v>0.16523702031602711</v>
      </c>
      <c r="G24" s="33">
        <v>350</v>
      </c>
      <c r="H24" s="51">
        <f t="shared" si="1"/>
        <v>0.94808126410835225</v>
      </c>
      <c r="I24" s="33">
        <v>350</v>
      </c>
      <c r="J24" s="51">
        <f t="shared" si="2"/>
        <v>0.94808126410835225</v>
      </c>
      <c r="K24" s="33">
        <v>350</v>
      </c>
      <c r="L24" s="51">
        <f t="shared" si="3"/>
        <v>0.94808126410835225</v>
      </c>
      <c r="M24" s="33">
        <v>347</v>
      </c>
      <c r="N24" s="51">
        <f t="shared" si="4"/>
        <v>0.93995485327313777</v>
      </c>
      <c r="O24" s="33">
        <v>341</v>
      </c>
      <c r="P24" s="51">
        <f t="shared" si="5"/>
        <v>0.92370203160270892</v>
      </c>
      <c r="Q24" s="33">
        <v>333</v>
      </c>
      <c r="R24" s="51">
        <f t="shared" si="6"/>
        <v>0.90203160270880367</v>
      </c>
      <c r="S24" s="33">
        <v>333</v>
      </c>
      <c r="T24" s="51">
        <f t="shared" si="7"/>
        <v>0.90203160270880367</v>
      </c>
      <c r="U24" s="33">
        <v>351</v>
      </c>
      <c r="V24" s="51">
        <f t="shared" si="8"/>
        <v>0.95079006772009034</v>
      </c>
      <c r="W24" s="33">
        <v>315</v>
      </c>
      <c r="X24" s="51">
        <f t="shared" si="9"/>
        <v>0.853273137697517</v>
      </c>
      <c r="Z24" s="33">
        <v>28</v>
      </c>
      <c r="AA24" s="73">
        <f t="shared" si="10"/>
        <v>7.5846501128668184E-2</v>
      </c>
      <c r="AC24" s="41">
        <f>cálculos1!O24</f>
        <v>2</v>
      </c>
      <c r="AD24" s="42">
        <f t="shared" si="12"/>
        <v>0.2</v>
      </c>
      <c r="AE24" s="41">
        <f>cálculos1!P24</f>
        <v>1</v>
      </c>
      <c r="AF24" s="42">
        <f t="shared" si="13"/>
        <v>0.25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1"/>
        <v>71.666666666666671</v>
      </c>
      <c r="E25" s="33">
        <v>60</v>
      </c>
      <c r="F25" s="51">
        <f t="shared" si="0"/>
        <v>0.83720930232558133</v>
      </c>
      <c r="G25" s="33">
        <v>77</v>
      </c>
      <c r="H25" s="51">
        <f t="shared" si="1"/>
        <v>1.0744186046511628</v>
      </c>
      <c r="I25" s="33">
        <v>77</v>
      </c>
      <c r="J25" s="51">
        <f t="shared" si="2"/>
        <v>1.0744186046511628</v>
      </c>
      <c r="K25" s="33">
        <v>88</v>
      </c>
      <c r="L25" s="51">
        <f t="shared" si="3"/>
        <v>1.2279069767441859</v>
      </c>
      <c r="M25" s="33">
        <v>85</v>
      </c>
      <c r="N25" s="51">
        <f t="shared" si="4"/>
        <v>1.1860465116279069</v>
      </c>
      <c r="O25" s="33">
        <v>85</v>
      </c>
      <c r="P25" s="51">
        <f t="shared" si="5"/>
        <v>1.1860465116279069</v>
      </c>
      <c r="Q25" s="33">
        <v>58</v>
      </c>
      <c r="R25" s="51">
        <f t="shared" si="6"/>
        <v>0.80930232558139525</v>
      </c>
      <c r="S25" s="33">
        <v>67</v>
      </c>
      <c r="T25" s="51">
        <f t="shared" si="7"/>
        <v>0.93488372093023253</v>
      </c>
      <c r="U25" s="33">
        <v>68</v>
      </c>
      <c r="V25" s="51">
        <f t="shared" si="8"/>
        <v>0.94883720930232551</v>
      </c>
      <c r="W25" s="33">
        <v>65</v>
      </c>
      <c r="X25" s="51">
        <f t="shared" si="9"/>
        <v>0.90697674418604646</v>
      </c>
      <c r="Z25" s="33">
        <v>44</v>
      </c>
      <c r="AA25" s="73">
        <f t="shared" si="10"/>
        <v>0.61395348837209296</v>
      </c>
      <c r="AC25" s="41">
        <f>cálculos1!O25</f>
        <v>5</v>
      </c>
      <c r="AD25" s="42">
        <f t="shared" si="12"/>
        <v>0.5</v>
      </c>
      <c r="AE25" s="41">
        <f>cálculos1!P25</f>
        <v>3</v>
      </c>
      <c r="AF25" s="42">
        <f t="shared" si="13"/>
        <v>0.75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1"/>
        <v>215.83333333333331</v>
      </c>
      <c r="E26" s="33">
        <v>116</v>
      </c>
      <c r="F26" s="51">
        <f t="shared" si="0"/>
        <v>0.53745173745173747</v>
      </c>
      <c r="G26" s="33">
        <v>220</v>
      </c>
      <c r="H26" s="51">
        <f t="shared" si="1"/>
        <v>1.0193050193050195</v>
      </c>
      <c r="I26" s="33">
        <v>218</v>
      </c>
      <c r="J26" s="51">
        <f t="shared" si="2"/>
        <v>1.0100386100386101</v>
      </c>
      <c r="K26" s="33">
        <v>218</v>
      </c>
      <c r="L26" s="51">
        <f t="shared" si="3"/>
        <v>1.0100386100386101</v>
      </c>
      <c r="M26" s="33">
        <v>213</v>
      </c>
      <c r="N26" s="51">
        <f t="shared" si="4"/>
        <v>0.98687258687258694</v>
      </c>
      <c r="O26" s="33">
        <v>210</v>
      </c>
      <c r="P26" s="51">
        <f t="shared" si="5"/>
        <v>0.97297297297297303</v>
      </c>
      <c r="Q26" s="33">
        <v>185</v>
      </c>
      <c r="R26" s="51">
        <f t="shared" si="6"/>
        <v>0.85714285714285721</v>
      </c>
      <c r="S26" s="33">
        <v>184</v>
      </c>
      <c r="T26" s="51">
        <f t="shared" si="7"/>
        <v>0.8525096525096526</v>
      </c>
      <c r="U26" s="33">
        <v>200</v>
      </c>
      <c r="V26" s="51">
        <f t="shared" si="8"/>
        <v>0.92664092664092668</v>
      </c>
      <c r="W26" s="33">
        <v>183</v>
      </c>
      <c r="X26" s="51">
        <f t="shared" si="9"/>
        <v>0.847876447876448</v>
      </c>
      <c r="Z26" s="33">
        <v>90</v>
      </c>
      <c r="AA26" s="73">
        <f t="shared" si="10"/>
        <v>0.41698841698841704</v>
      </c>
      <c r="AC26" s="41">
        <f>cálculos1!O26</f>
        <v>5</v>
      </c>
      <c r="AD26" s="42">
        <f t="shared" si="12"/>
        <v>0.5</v>
      </c>
      <c r="AE26" s="41">
        <f>cálculos1!P26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1"/>
        <v>225.83333333333331</v>
      </c>
      <c r="E27" s="33">
        <v>109</v>
      </c>
      <c r="F27" s="51">
        <f t="shared" si="0"/>
        <v>0.4826568265682657</v>
      </c>
      <c r="G27" s="33">
        <v>177</v>
      </c>
      <c r="H27" s="51">
        <f t="shared" si="1"/>
        <v>0.78376383763837643</v>
      </c>
      <c r="I27" s="33">
        <v>181</v>
      </c>
      <c r="J27" s="51">
        <f t="shared" si="2"/>
        <v>0.80147601476014763</v>
      </c>
      <c r="K27" s="33">
        <v>195</v>
      </c>
      <c r="L27" s="51">
        <f t="shared" si="3"/>
        <v>0.86346863468634694</v>
      </c>
      <c r="M27" s="33">
        <v>191</v>
      </c>
      <c r="N27" s="51">
        <f t="shared" si="4"/>
        <v>0.84575645756457574</v>
      </c>
      <c r="O27" s="33">
        <v>191</v>
      </c>
      <c r="P27" s="51">
        <f t="shared" si="5"/>
        <v>0.84575645756457574</v>
      </c>
      <c r="Q27" s="33">
        <v>150</v>
      </c>
      <c r="R27" s="51">
        <f t="shared" si="6"/>
        <v>0.66420664206642077</v>
      </c>
      <c r="S27" s="33">
        <v>189</v>
      </c>
      <c r="T27" s="51">
        <f t="shared" si="7"/>
        <v>0.83690036900369014</v>
      </c>
      <c r="U27" s="33">
        <v>213</v>
      </c>
      <c r="V27" s="51">
        <f t="shared" si="8"/>
        <v>0.94317343173431745</v>
      </c>
      <c r="W27" s="33">
        <v>184</v>
      </c>
      <c r="X27" s="51">
        <f t="shared" si="9"/>
        <v>0.81476014760147608</v>
      </c>
      <c r="Z27" s="33">
        <v>30</v>
      </c>
      <c r="AA27" s="73">
        <f t="shared" si="10"/>
        <v>0.13284132841328414</v>
      </c>
      <c r="AC27" s="41">
        <f>cálculos1!O27</f>
        <v>0</v>
      </c>
      <c r="AD27" s="42">
        <f t="shared" si="12"/>
        <v>0</v>
      </c>
      <c r="AE27" s="41">
        <f>cálculos1!P27</f>
        <v>0</v>
      </c>
      <c r="AF27" s="42">
        <f t="shared" si="13"/>
        <v>0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1"/>
        <v>106.66666666666666</v>
      </c>
      <c r="E28" s="33">
        <v>43</v>
      </c>
      <c r="F28" s="51">
        <f t="shared" si="0"/>
        <v>0.40312500000000001</v>
      </c>
      <c r="G28" s="33">
        <v>104</v>
      </c>
      <c r="H28" s="51">
        <f t="shared" si="1"/>
        <v>0.97500000000000009</v>
      </c>
      <c r="I28" s="33">
        <v>103</v>
      </c>
      <c r="J28" s="51">
        <f t="shared" si="2"/>
        <v>0.96562500000000007</v>
      </c>
      <c r="K28" s="33">
        <v>109</v>
      </c>
      <c r="L28" s="51">
        <f t="shared" si="3"/>
        <v>1.0218750000000001</v>
      </c>
      <c r="M28" s="33">
        <v>109</v>
      </c>
      <c r="N28" s="51">
        <f t="shared" si="4"/>
        <v>1.0218750000000001</v>
      </c>
      <c r="O28" s="33">
        <v>107</v>
      </c>
      <c r="P28" s="51">
        <f t="shared" si="5"/>
        <v>1.003125</v>
      </c>
      <c r="Q28" s="33">
        <v>98</v>
      </c>
      <c r="R28" s="51">
        <f t="shared" si="6"/>
        <v>0.91875000000000007</v>
      </c>
      <c r="S28" s="33">
        <v>133</v>
      </c>
      <c r="T28" s="51">
        <f t="shared" si="7"/>
        <v>1.2468750000000002</v>
      </c>
      <c r="U28" s="33">
        <v>128</v>
      </c>
      <c r="V28" s="51">
        <f t="shared" si="8"/>
        <v>1.2000000000000002</v>
      </c>
      <c r="W28" s="33">
        <v>122</v>
      </c>
      <c r="X28" s="51">
        <f t="shared" si="9"/>
        <v>1.14375</v>
      </c>
      <c r="Z28" s="33">
        <v>29</v>
      </c>
      <c r="AA28" s="73">
        <f t="shared" si="10"/>
        <v>0.27187500000000003</v>
      </c>
      <c r="AC28" s="41">
        <f>cálculos1!O28</f>
        <v>8</v>
      </c>
      <c r="AD28" s="42">
        <f t="shared" si="12"/>
        <v>0.8</v>
      </c>
      <c r="AE28" s="41">
        <f>cálculos1!P28</f>
        <v>4</v>
      </c>
      <c r="AF28" s="42">
        <f t="shared" si="13"/>
        <v>1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1"/>
        <v>357.5</v>
      </c>
      <c r="E29" s="33">
        <v>215</v>
      </c>
      <c r="F29" s="51">
        <f t="shared" si="0"/>
        <v>0.60139860139860135</v>
      </c>
      <c r="G29" s="33">
        <v>315</v>
      </c>
      <c r="H29" s="51">
        <f t="shared" si="1"/>
        <v>0.88111888111888115</v>
      </c>
      <c r="I29" s="33">
        <v>317</v>
      </c>
      <c r="J29" s="51">
        <f t="shared" si="2"/>
        <v>0.88671328671328675</v>
      </c>
      <c r="K29" s="33">
        <v>325</v>
      </c>
      <c r="L29" s="51">
        <f t="shared" si="3"/>
        <v>0.90909090909090906</v>
      </c>
      <c r="M29" s="33">
        <v>320</v>
      </c>
      <c r="N29" s="51">
        <f t="shared" si="4"/>
        <v>0.8951048951048951</v>
      </c>
      <c r="O29" s="33">
        <v>334</v>
      </c>
      <c r="P29" s="51">
        <f t="shared" si="5"/>
        <v>0.93426573426573423</v>
      </c>
      <c r="Q29" s="33">
        <v>285</v>
      </c>
      <c r="R29" s="51">
        <f t="shared" si="6"/>
        <v>0.79720279720279719</v>
      </c>
      <c r="S29" s="33">
        <v>285</v>
      </c>
      <c r="T29" s="51">
        <f t="shared" si="7"/>
        <v>0.79720279720279719</v>
      </c>
      <c r="U29" s="33">
        <v>306</v>
      </c>
      <c r="V29" s="51">
        <f t="shared" si="8"/>
        <v>0.85594405594405598</v>
      </c>
      <c r="W29" s="33">
        <v>276</v>
      </c>
      <c r="X29" s="51">
        <f t="shared" si="9"/>
        <v>0.77202797202797202</v>
      </c>
      <c r="Z29" s="33">
        <v>192</v>
      </c>
      <c r="AA29" s="73">
        <f t="shared" si="10"/>
        <v>0.53706293706293706</v>
      </c>
      <c r="AC29" s="41">
        <f>cálculos1!O29</f>
        <v>0</v>
      </c>
      <c r="AD29" s="42">
        <f t="shared" si="12"/>
        <v>0</v>
      </c>
      <c r="AE29" s="41">
        <f>cálculos1!P29</f>
        <v>0</v>
      </c>
      <c r="AF29" s="42">
        <f t="shared" si="13"/>
        <v>0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1"/>
        <v>1516.6666666666665</v>
      </c>
      <c r="E30" s="33">
        <v>1260</v>
      </c>
      <c r="F30" s="51">
        <f t="shared" si="0"/>
        <v>0.83076923076923082</v>
      </c>
      <c r="G30" s="33">
        <v>1208</v>
      </c>
      <c r="H30" s="51">
        <f t="shared" si="1"/>
        <v>0.79648351648351656</v>
      </c>
      <c r="I30" s="33">
        <v>1230</v>
      </c>
      <c r="J30" s="51">
        <f t="shared" si="2"/>
        <v>0.81098901098901111</v>
      </c>
      <c r="K30" s="33">
        <v>1356</v>
      </c>
      <c r="L30" s="51">
        <f t="shared" si="3"/>
        <v>0.89406593406593415</v>
      </c>
      <c r="M30" s="33">
        <v>1315</v>
      </c>
      <c r="N30" s="51">
        <f t="shared" si="4"/>
        <v>0.86703296703296717</v>
      </c>
      <c r="O30" s="33">
        <v>1234</v>
      </c>
      <c r="P30" s="51">
        <f t="shared" si="5"/>
        <v>0.81362637362637369</v>
      </c>
      <c r="Q30" s="33">
        <v>916</v>
      </c>
      <c r="R30" s="51">
        <f t="shared" si="6"/>
        <v>0.60395604395604396</v>
      </c>
      <c r="S30" s="33">
        <v>1308</v>
      </c>
      <c r="T30" s="51">
        <f t="shared" si="7"/>
        <v>0.86241758241758248</v>
      </c>
      <c r="U30" s="33">
        <v>1276</v>
      </c>
      <c r="V30" s="51">
        <f t="shared" si="8"/>
        <v>0.84131868131868137</v>
      </c>
      <c r="W30" s="33">
        <v>1195</v>
      </c>
      <c r="X30" s="51">
        <f t="shared" si="9"/>
        <v>0.787912087912088</v>
      </c>
      <c r="Z30" s="33">
        <v>1218</v>
      </c>
      <c r="AA30" s="73">
        <f t="shared" si="10"/>
        <v>0.80307692307692313</v>
      </c>
      <c r="AC30" s="41">
        <f>cálculos1!O30</f>
        <v>0</v>
      </c>
      <c r="AD30" s="42">
        <f t="shared" si="12"/>
        <v>0</v>
      </c>
      <c r="AE30" s="41">
        <f>cálculos1!P30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1"/>
        <v>306.66666666666669</v>
      </c>
      <c r="E31" s="33">
        <v>320</v>
      </c>
      <c r="F31" s="51">
        <f t="shared" si="0"/>
        <v>1.0434782608695652</v>
      </c>
      <c r="G31" s="33">
        <v>330</v>
      </c>
      <c r="H31" s="51">
        <f t="shared" si="1"/>
        <v>1.076086956521739</v>
      </c>
      <c r="I31" s="33">
        <v>332</v>
      </c>
      <c r="J31" s="51">
        <f t="shared" si="2"/>
        <v>1.0826086956521739</v>
      </c>
      <c r="K31" s="33">
        <v>344</v>
      </c>
      <c r="L31" s="51">
        <f t="shared" si="3"/>
        <v>1.1217391304347826</v>
      </c>
      <c r="M31" s="33">
        <v>339</v>
      </c>
      <c r="N31" s="51">
        <f t="shared" si="4"/>
        <v>1.1054347826086957</v>
      </c>
      <c r="O31" s="33">
        <v>342</v>
      </c>
      <c r="P31" s="51">
        <f t="shared" si="5"/>
        <v>1.1152173913043477</v>
      </c>
      <c r="Q31" s="33">
        <v>297</v>
      </c>
      <c r="R31" s="51">
        <f t="shared" si="6"/>
        <v>0.96847826086956512</v>
      </c>
      <c r="S31" s="33">
        <v>336</v>
      </c>
      <c r="T31" s="51">
        <f t="shared" si="7"/>
        <v>1.0956521739130434</v>
      </c>
      <c r="U31" s="33">
        <v>331</v>
      </c>
      <c r="V31" s="51">
        <f t="shared" si="8"/>
        <v>1.0793478260869565</v>
      </c>
      <c r="W31" s="33">
        <v>333</v>
      </c>
      <c r="X31" s="51">
        <f t="shared" si="9"/>
        <v>1.0858695652173913</v>
      </c>
      <c r="Z31" s="33">
        <v>100</v>
      </c>
      <c r="AA31" s="73">
        <f t="shared" si="10"/>
        <v>0.32608695652173914</v>
      </c>
      <c r="AC31" s="41">
        <f>cálculos1!O31</f>
        <v>10</v>
      </c>
      <c r="AD31" s="42">
        <f t="shared" si="12"/>
        <v>1</v>
      </c>
      <c r="AE31" s="41">
        <f>cálculos1!P31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1"/>
        <v>122.5</v>
      </c>
      <c r="E32" s="33">
        <v>87</v>
      </c>
      <c r="F32" s="51">
        <f t="shared" si="0"/>
        <v>0.71020408163265303</v>
      </c>
      <c r="G32" s="33">
        <v>100</v>
      </c>
      <c r="H32" s="51">
        <f t="shared" si="1"/>
        <v>0.81632653061224492</v>
      </c>
      <c r="I32" s="33">
        <v>100</v>
      </c>
      <c r="J32" s="51">
        <f t="shared" si="2"/>
        <v>0.81632653061224492</v>
      </c>
      <c r="K32" s="33">
        <v>113</v>
      </c>
      <c r="L32" s="51">
        <f t="shared" si="3"/>
        <v>0.92244897959183669</v>
      </c>
      <c r="M32" s="33">
        <v>112</v>
      </c>
      <c r="N32" s="51">
        <f t="shared" si="4"/>
        <v>0.91428571428571426</v>
      </c>
      <c r="O32" s="33">
        <v>107</v>
      </c>
      <c r="P32" s="51">
        <f t="shared" si="5"/>
        <v>0.87346938775510208</v>
      </c>
      <c r="Q32" s="33">
        <v>85</v>
      </c>
      <c r="R32" s="51">
        <f t="shared" si="6"/>
        <v>0.69387755102040816</v>
      </c>
      <c r="S32" s="33">
        <v>113</v>
      </c>
      <c r="T32" s="51">
        <f t="shared" si="7"/>
        <v>0.92244897959183669</v>
      </c>
      <c r="U32" s="33">
        <v>118</v>
      </c>
      <c r="V32" s="51">
        <f t="shared" si="8"/>
        <v>0.96326530612244898</v>
      </c>
      <c r="W32" s="33">
        <v>111</v>
      </c>
      <c r="X32" s="51">
        <f t="shared" si="9"/>
        <v>0.90612244897959182</v>
      </c>
      <c r="Z32" s="33">
        <v>79</v>
      </c>
      <c r="AA32" s="73">
        <f t="shared" si="10"/>
        <v>0.64489795918367343</v>
      </c>
      <c r="AC32" s="41">
        <f>cálculos1!O32</f>
        <v>2</v>
      </c>
      <c r="AD32" s="42">
        <f t="shared" si="12"/>
        <v>0.2</v>
      </c>
      <c r="AE32" s="41">
        <f>cálculos1!P32</f>
        <v>1</v>
      </c>
      <c r="AF32" s="42">
        <f t="shared" si="13"/>
        <v>0.25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1"/>
        <v>108.33333333333334</v>
      </c>
      <c r="E33" s="33">
        <v>75</v>
      </c>
      <c r="F33" s="51">
        <f t="shared" si="0"/>
        <v>0.69230769230769229</v>
      </c>
      <c r="G33" s="33">
        <v>89</v>
      </c>
      <c r="H33" s="51">
        <f t="shared" si="1"/>
        <v>0.82153846153846144</v>
      </c>
      <c r="I33" s="33">
        <v>93</v>
      </c>
      <c r="J33" s="51">
        <f t="shared" si="2"/>
        <v>0.85846153846153839</v>
      </c>
      <c r="K33" s="33">
        <v>104</v>
      </c>
      <c r="L33" s="51">
        <f t="shared" si="3"/>
        <v>0.96</v>
      </c>
      <c r="M33" s="33">
        <v>103</v>
      </c>
      <c r="N33" s="51">
        <f t="shared" si="4"/>
        <v>0.9507692307692307</v>
      </c>
      <c r="O33" s="33">
        <v>103</v>
      </c>
      <c r="P33" s="51">
        <f t="shared" si="5"/>
        <v>0.9507692307692307</v>
      </c>
      <c r="Q33" s="33">
        <v>83</v>
      </c>
      <c r="R33" s="51">
        <f t="shared" si="6"/>
        <v>0.76615384615384607</v>
      </c>
      <c r="S33" s="33">
        <v>107</v>
      </c>
      <c r="T33" s="51">
        <f t="shared" si="7"/>
        <v>0.98769230769230765</v>
      </c>
      <c r="U33" s="33">
        <v>98</v>
      </c>
      <c r="V33" s="51">
        <f t="shared" si="8"/>
        <v>0.90461538461538449</v>
      </c>
      <c r="W33" s="33">
        <v>110</v>
      </c>
      <c r="X33" s="51">
        <f t="shared" si="9"/>
        <v>1.0153846153846153</v>
      </c>
      <c r="Z33" s="33">
        <v>44</v>
      </c>
      <c r="AA33" s="73">
        <f t="shared" si="10"/>
        <v>0.40615384615384614</v>
      </c>
      <c r="AC33" s="41">
        <f>cálculos1!O33</f>
        <v>5</v>
      </c>
      <c r="AD33" s="42">
        <f t="shared" si="12"/>
        <v>0.5</v>
      </c>
      <c r="AE33" s="41">
        <f>cálculos1!P33</f>
        <v>1</v>
      </c>
      <c r="AF33" s="42">
        <f t="shared" si="13"/>
        <v>0.25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1"/>
        <v>98.333333333333343</v>
      </c>
      <c r="E34" s="33">
        <v>59</v>
      </c>
      <c r="F34" s="51">
        <f t="shared" ref="F34:F65" si="14">E34/D34</f>
        <v>0.6</v>
      </c>
      <c r="G34" s="33">
        <v>97</v>
      </c>
      <c r="H34" s="51">
        <f t="shared" ref="H34:H65" si="15">G34/D34</f>
        <v>0.98644067796610158</v>
      </c>
      <c r="I34" s="33">
        <v>96</v>
      </c>
      <c r="J34" s="51">
        <f t="shared" ref="J34:J65" si="16">I34/D34</f>
        <v>0.9762711864406779</v>
      </c>
      <c r="K34" s="33">
        <v>109</v>
      </c>
      <c r="L34" s="51">
        <f t="shared" ref="L34:L65" si="17">K34/D34</f>
        <v>1.1084745762711863</v>
      </c>
      <c r="M34" s="33">
        <v>112</v>
      </c>
      <c r="N34" s="51">
        <f t="shared" ref="N34:N65" si="18">M34/D34</f>
        <v>1.1389830508474574</v>
      </c>
      <c r="O34" s="33">
        <v>107</v>
      </c>
      <c r="P34" s="51">
        <f t="shared" ref="P34:P65" si="19">O34/D34</f>
        <v>1.0881355932203389</v>
      </c>
      <c r="Q34" s="33">
        <v>106</v>
      </c>
      <c r="R34" s="51">
        <f t="shared" ref="R34:R65" si="20">Q34/D34</f>
        <v>1.0779661016949151</v>
      </c>
      <c r="S34" s="33">
        <v>107</v>
      </c>
      <c r="T34" s="51">
        <f t="shared" ref="T34:T65" si="21">S34/D34</f>
        <v>1.0881355932203389</v>
      </c>
      <c r="U34" s="33">
        <v>102</v>
      </c>
      <c r="V34" s="51">
        <f t="shared" ref="V34:V65" si="22">U34/D34</f>
        <v>1.0372881355932202</v>
      </c>
      <c r="W34" s="33">
        <v>99</v>
      </c>
      <c r="X34" s="51">
        <f t="shared" ref="X34:X65" si="23">W34/D34</f>
        <v>1.006779661016949</v>
      </c>
      <c r="Z34" s="33">
        <v>37</v>
      </c>
      <c r="AA34" s="73">
        <f t="shared" ref="AA34:AA65" si="24">Z34/D34</f>
        <v>0.37627118644067792</v>
      </c>
      <c r="AC34" s="41">
        <f>cálculos1!O34</f>
        <v>9</v>
      </c>
      <c r="AD34" s="42">
        <f t="shared" si="12"/>
        <v>0.9</v>
      </c>
      <c r="AE34" s="41">
        <f>cálculos1!P34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1"/>
        <v>149.16666666666666</v>
      </c>
      <c r="E35" s="33">
        <v>136</v>
      </c>
      <c r="F35" s="51">
        <f t="shared" si="14"/>
        <v>0.91173184357541903</v>
      </c>
      <c r="G35" s="33">
        <v>153</v>
      </c>
      <c r="H35" s="51">
        <f t="shared" si="15"/>
        <v>1.0256983240223465</v>
      </c>
      <c r="I35" s="33">
        <v>156</v>
      </c>
      <c r="J35" s="51">
        <f t="shared" si="16"/>
        <v>1.0458100558659218</v>
      </c>
      <c r="K35" s="33">
        <v>169</v>
      </c>
      <c r="L35" s="51">
        <f t="shared" si="17"/>
        <v>1.1329608938547486</v>
      </c>
      <c r="M35" s="33">
        <v>162</v>
      </c>
      <c r="N35" s="51">
        <f t="shared" si="18"/>
        <v>1.0860335195530726</v>
      </c>
      <c r="O35" s="33">
        <v>152</v>
      </c>
      <c r="P35" s="51">
        <f t="shared" si="19"/>
        <v>1.0189944134078213</v>
      </c>
      <c r="Q35" s="33">
        <v>145</v>
      </c>
      <c r="R35" s="51">
        <f t="shared" si="20"/>
        <v>0.97206703910614534</v>
      </c>
      <c r="S35" s="33">
        <v>176</v>
      </c>
      <c r="T35" s="51">
        <f t="shared" si="21"/>
        <v>1.1798882681564247</v>
      </c>
      <c r="U35" s="33">
        <v>140</v>
      </c>
      <c r="V35" s="51">
        <f t="shared" si="22"/>
        <v>0.93854748603351956</v>
      </c>
      <c r="W35" s="33">
        <v>163</v>
      </c>
      <c r="X35" s="51">
        <f t="shared" si="23"/>
        <v>1.0927374301675978</v>
      </c>
      <c r="Z35" s="33">
        <v>58</v>
      </c>
      <c r="AA35" s="73">
        <f t="shared" si="24"/>
        <v>0.38882681564245813</v>
      </c>
      <c r="AC35" s="41">
        <f>cálculos1!O35</f>
        <v>9</v>
      </c>
      <c r="AD35" s="42">
        <f t="shared" si="12"/>
        <v>0.9</v>
      </c>
      <c r="AE35" s="41">
        <f>cálculos1!P35</f>
        <v>3</v>
      </c>
      <c r="AF35" s="42">
        <f t="shared" si="13"/>
        <v>0.75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1"/>
        <v>118.33333333333334</v>
      </c>
      <c r="E36" s="33">
        <v>102</v>
      </c>
      <c r="F36" s="51">
        <f t="shared" si="14"/>
        <v>0.86197183098591545</v>
      </c>
      <c r="G36" s="33">
        <v>120</v>
      </c>
      <c r="H36" s="51">
        <f t="shared" si="15"/>
        <v>1.0140845070422535</v>
      </c>
      <c r="I36" s="33">
        <v>120</v>
      </c>
      <c r="J36" s="51">
        <f t="shared" si="16"/>
        <v>1.0140845070422535</v>
      </c>
      <c r="K36" s="33">
        <v>125</v>
      </c>
      <c r="L36" s="51">
        <f t="shared" si="17"/>
        <v>1.056338028169014</v>
      </c>
      <c r="M36" s="33">
        <v>126</v>
      </c>
      <c r="N36" s="51">
        <f t="shared" si="18"/>
        <v>1.0647887323943661</v>
      </c>
      <c r="O36" s="33">
        <v>123</v>
      </c>
      <c r="P36" s="51">
        <f t="shared" si="19"/>
        <v>1.0394366197183098</v>
      </c>
      <c r="Q36" s="33">
        <v>115</v>
      </c>
      <c r="R36" s="51">
        <f t="shared" si="20"/>
        <v>0.97183098591549288</v>
      </c>
      <c r="S36" s="33">
        <v>112</v>
      </c>
      <c r="T36" s="51">
        <f t="shared" si="21"/>
        <v>0.94647887323943658</v>
      </c>
      <c r="U36" s="33">
        <v>123</v>
      </c>
      <c r="V36" s="51">
        <f t="shared" si="22"/>
        <v>1.0394366197183098</v>
      </c>
      <c r="W36" s="33">
        <v>112</v>
      </c>
      <c r="X36" s="51">
        <f t="shared" si="23"/>
        <v>0.94647887323943658</v>
      </c>
      <c r="Z36" s="33">
        <v>12</v>
      </c>
      <c r="AA36" s="73">
        <f t="shared" si="24"/>
        <v>0.10140845070422534</v>
      </c>
      <c r="AC36" s="41">
        <f>cálculos1!O36</f>
        <v>7</v>
      </c>
      <c r="AD36" s="42">
        <f t="shared" si="12"/>
        <v>0.70000000000000007</v>
      </c>
      <c r="AE36" s="41">
        <f>cálculos1!P36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1"/>
        <v>463.33333333333337</v>
      </c>
      <c r="E37" s="33">
        <v>258</v>
      </c>
      <c r="F37" s="51">
        <f t="shared" si="14"/>
        <v>0.55683453237410063</v>
      </c>
      <c r="G37" s="33">
        <v>368</v>
      </c>
      <c r="H37" s="51">
        <f t="shared" si="15"/>
        <v>0.79424460431654664</v>
      </c>
      <c r="I37" s="33">
        <v>373</v>
      </c>
      <c r="J37" s="51">
        <f t="shared" si="16"/>
        <v>0.80503597122302151</v>
      </c>
      <c r="K37" s="33">
        <v>416</v>
      </c>
      <c r="L37" s="51">
        <f t="shared" si="17"/>
        <v>0.89784172661870498</v>
      </c>
      <c r="M37" s="33">
        <v>406</v>
      </c>
      <c r="N37" s="51">
        <f t="shared" si="18"/>
        <v>0.87625899280575537</v>
      </c>
      <c r="O37" s="33">
        <v>385</v>
      </c>
      <c r="P37" s="51">
        <f t="shared" si="19"/>
        <v>0.83093525179856109</v>
      </c>
      <c r="Q37" s="33">
        <v>282</v>
      </c>
      <c r="R37" s="51">
        <f t="shared" si="20"/>
        <v>0.6086330935251798</v>
      </c>
      <c r="S37" s="33">
        <v>353</v>
      </c>
      <c r="T37" s="51">
        <f t="shared" si="21"/>
        <v>0.76187050359712227</v>
      </c>
      <c r="U37" s="33">
        <v>377</v>
      </c>
      <c r="V37" s="51">
        <f t="shared" si="22"/>
        <v>0.81366906474820133</v>
      </c>
      <c r="W37" s="33">
        <v>303</v>
      </c>
      <c r="X37" s="51">
        <f t="shared" si="23"/>
        <v>0.65395683453237408</v>
      </c>
      <c r="Z37" s="33">
        <v>833</v>
      </c>
      <c r="AA37" s="73">
        <f t="shared" si="24"/>
        <v>1.7978417266187048</v>
      </c>
      <c r="AC37" s="41">
        <f>cálculos1!O37</f>
        <v>0</v>
      </c>
      <c r="AD37" s="42">
        <f t="shared" si="12"/>
        <v>0</v>
      </c>
      <c r="AE37" s="41">
        <f>cálculos1!P37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1"/>
        <v>86.666666666666657</v>
      </c>
      <c r="E38" s="33">
        <v>87</v>
      </c>
      <c r="F38" s="51">
        <f t="shared" si="14"/>
        <v>1.0038461538461541</v>
      </c>
      <c r="G38" s="33">
        <v>89</v>
      </c>
      <c r="H38" s="51">
        <f t="shared" si="15"/>
        <v>1.026923076923077</v>
      </c>
      <c r="I38" s="33">
        <v>90</v>
      </c>
      <c r="J38" s="51">
        <f t="shared" si="16"/>
        <v>1.0384615384615385</v>
      </c>
      <c r="K38" s="33">
        <v>101</v>
      </c>
      <c r="L38" s="51">
        <f t="shared" si="17"/>
        <v>1.1653846153846155</v>
      </c>
      <c r="M38" s="33">
        <v>105</v>
      </c>
      <c r="N38" s="51">
        <f t="shared" si="18"/>
        <v>1.2115384615384617</v>
      </c>
      <c r="O38" s="33">
        <v>96</v>
      </c>
      <c r="P38" s="51">
        <f t="shared" si="19"/>
        <v>1.1076923076923078</v>
      </c>
      <c r="Q38" s="33">
        <v>84</v>
      </c>
      <c r="R38" s="51">
        <f t="shared" si="20"/>
        <v>0.96923076923076934</v>
      </c>
      <c r="S38" s="33">
        <v>95</v>
      </c>
      <c r="T38" s="51">
        <f t="shared" si="21"/>
        <v>1.0961538461538463</v>
      </c>
      <c r="U38" s="33">
        <v>98</v>
      </c>
      <c r="V38" s="51">
        <f t="shared" si="22"/>
        <v>1.130769230769231</v>
      </c>
      <c r="W38" s="33">
        <v>93</v>
      </c>
      <c r="X38" s="51">
        <f t="shared" si="23"/>
        <v>1.0730769230769233</v>
      </c>
      <c r="Z38" s="33">
        <v>6</v>
      </c>
      <c r="AA38" s="73">
        <f t="shared" si="24"/>
        <v>6.9230769230769235E-2</v>
      </c>
      <c r="AC38" s="41">
        <f>cálculos1!O38</f>
        <v>10</v>
      </c>
      <c r="AD38" s="42">
        <f t="shared" si="12"/>
        <v>1</v>
      </c>
      <c r="AE38" s="41">
        <f>cálculos1!P38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1"/>
        <v>371.66666666666663</v>
      </c>
      <c r="E39" s="33">
        <v>309</v>
      </c>
      <c r="F39" s="51">
        <f t="shared" si="14"/>
        <v>0.83139013452914812</v>
      </c>
      <c r="G39" s="33">
        <v>312</v>
      </c>
      <c r="H39" s="51">
        <f t="shared" si="15"/>
        <v>0.83946188340807182</v>
      </c>
      <c r="I39" s="33">
        <v>319</v>
      </c>
      <c r="J39" s="51">
        <f t="shared" si="16"/>
        <v>0.85829596412556064</v>
      </c>
      <c r="K39" s="33">
        <v>337</v>
      </c>
      <c r="L39" s="51">
        <f t="shared" si="17"/>
        <v>0.90672645739910318</v>
      </c>
      <c r="M39" s="33">
        <v>333</v>
      </c>
      <c r="N39" s="51">
        <f t="shared" si="18"/>
        <v>0.89596412556053817</v>
      </c>
      <c r="O39" s="33">
        <v>338</v>
      </c>
      <c r="P39" s="51">
        <f t="shared" si="19"/>
        <v>0.90941704035874449</v>
      </c>
      <c r="Q39" s="33">
        <v>261</v>
      </c>
      <c r="R39" s="51">
        <f t="shared" si="20"/>
        <v>0.70224215246636779</v>
      </c>
      <c r="S39" s="33">
        <v>308</v>
      </c>
      <c r="T39" s="51">
        <f t="shared" si="21"/>
        <v>0.82869955156950681</v>
      </c>
      <c r="U39" s="33">
        <v>291</v>
      </c>
      <c r="V39" s="51">
        <f t="shared" si="22"/>
        <v>0.78295964125560547</v>
      </c>
      <c r="W39" s="33">
        <v>299</v>
      </c>
      <c r="X39" s="51">
        <f t="shared" si="23"/>
        <v>0.80448430493273548</v>
      </c>
      <c r="Z39" s="33">
        <v>253</v>
      </c>
      <c r="AA39" s="73">
        <f t="shared" si="24"/>
        <v>0.68071748878923777</v>
      </c>
      <c r="AC39" s="41">
        <f>cálculos1!O39</f>
        <v>0</v>
      </c>
      <c r="AD39" s="42">
        <f t="shared" si="12"/>
        <v>0</v>
      </c>
      <c r="AE39" s="41">
        <f>cálculos1!P39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1"/>
        <v>379.16666666666663</v>
      </c>
      <c r="E40" s="33">
        <v>303</v>
      </c>
      <c r="F40" s="51">
        <f t="shared" si="14"/>
        <v>0.79912087912087915</v>
      </c>
      <c r="G40" s="33">
        <v>367</v>
      </c>
      <c r="H40" s="51">
        <f t="shared" si="15"/>
        <v>0.96791208791208805</v>
      </c>
      <c r="I40" s="33">
        <v>372</v>
      </c>
      <c r="J40" s="51">
        <f t="shared" si="16"/>
        <v>0.98109890109890119</v>
      </c>
      <c r="K40" s="33">
        <v>411</v>
      </c>
      <c r="L40" s="51">
        <f t="shared" si="17"/>
        <v>1.0839560439560441</v>
      </c>
      <c r="M40" s="33">
        <v>403</v>
      </c>
      <c r="N40" s="51">
        <f t="shared" si="18"/>
        <v>1.0628571428571429</v>
      </c>
      <c r="O40" s="33">
        <v>375</v>
      </c>
      <c r="P40" s="51">
        <f t="shared" si="19"/>
        <v>0.98901098901098916</v>
      </c>
      <c r="Q40" s="33">
        <v>298</v>
      </c>
      <c r="R40" s="51">
        <f t="shared" si="20"/>
        <v>0.78593406593406601</v>
      </c>
      <c r="S40" s="33">
        <v>413</v>
      </c>
      <c r="T40" s="51">
        <f t="shared" si="21"/>
        <v>1.0892307692307694</v>
      </c>
      <c r="U40" s="33">
        <v>426</v>
      </c>
      <c r="V40" s="51">
        <f t="shared" si="22"/>
        <v>1.1235164835164837</v>
      </c>
      <c r="W40" s="33">
        <v>380</v>
      </c>
      <c r="X40" s="51">
        <f t="shared" si="23"/>
        <v>1.0021978021978022</v>
      </c>
      <c r="Z40" s="33">
        <v>298</v>
      </c>
      <c r="AA40" s="73">
        <f t="shared" si="24"/>
        <v>0.78593406593406601</v>
      </c>
      <c r="AC40" s="41">
        <f>cálculos1!O40</f>
        <v>8</v>
      </c>
      <c r="AD40" s="42">
        <f t="shared" si="12"/>
        <v>0.8</v>
      </c>
      <c r="AE40" s="41">
        <f>cálculos1!P40</f>
        <v>4</v>
      </c>
      <c r="AF40" s="42">
        <f t="shared" si="13"/>
        <v>1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1"/>
        <v>125</v>
      </c>
      <c r="E41" s="33">
        <v>41</v>
      </c>
      <c r="F41" s="51">
        <f t="shared" si="14"/>
        <v>0.32800000000000001</v>
      </c>
      <c r="G41" s="33">
        <v>130</v>
      </c>
      <c r="H41" s="51">
        <f t="shared" si="15"/>
        <v>1.04</v>
      </c>
      <c r="I41" s="33">
        <v>135</v>
      </c>
      <c r="J41" s="51">
        <f t="shared" si="16"/>
        <v>1.08</v>
      </c>
      <c r="K41" s="33">
        <v>139</v>
      </c>
      <c r="L41" s="51">
        <f t="shared" si="17"/>
        <v>1.1120000000000001</v>
      </c>
      <c r="M41" s="33">
        <v>133</v>
      </c>
      <c r="N41" s="51">
        <f t="shared" si="18"/>
        <v>1.0640000000000001</v>
      </c>
      <c r="O41" s="33">
        <v>129</v>
      </c>
      <c r="P41" s="51">
        <f t="shared" si="19"/>
        <v>1.032</v>
      </c>
      <c r="Q41" s="33">
        <v>98</v>
      </c>
      <c r="R41" s="51">
        <f t="shared" si="20"/>
        <v>0.78400000000000003</v>
      </c>
      <c r="S41" s="33">
        <v>124</v>
      </c>
      <c r="T41" s="51">
        <f t="shared" si="21"/>
        <v>0.99199999999999999</v>
      </c>
      <c r="U41" s="33">
        <v>120</v>
      </c>
      <c r="V41" s="51">
        <f t="shared" si="22"/>
        <v>0.96</v>
      </c>
      <c r="W41" s="33">
        <v>120</v>
      </c>
      <c r="X41" s="51">
        <f t="shared" si="23"/>
        <v>0.96</v>
      </c>
      <c r="Z41" s="33">
        <v>37</v>
      </c>
      <c r="AA41" s="73">
        <f t="shared" si="24"/>
        <v>0.29599999999999999</v>
      </c>
      <c r="AC41" s="41">
        <f>cálculos1!O41</f>
        <v>8</v>
      </c>
      <c r="AD41" s="42">
        <f t="shared" si="12"/>
        <v>0.8</v>
      </c>
      <c r="AE41" s="41">
        <f>cálculos1!P41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1"/>
        <v>133.33333333333334</v>
      </c>
      <c r="E42" s="33">
        <v>121</v>
      </c>
      <c r="F42" s="51">
        <f t="shared" si="14"/>
        <v>0.90749999999999997</v>
      </c>
      <c r="G42" s="33">
        <v>126</v>
      </c>
      <c r="H42" s="51">
        <f t="shared" si="15"/>
        <v>0.94499999999999995</v>
      </c>
      <c r="I42" s="33">
        <v>124</v>
      </c>
      <c r="J42" s="51">
        <f t="shared" si="16"/>
        <v>0.92999999999999994</v>
      </c>
      <c r="K42" s="33">
        <v>139</v>
      </c>
      <c r="L42" s="51">
        <f t="shared" si="17"/>
        <v>1.0425</v>
      </c>
      <c r="M42" s="33">
        <v>138</v>
      </c>
      <c r="N42" s="51">
        <f t="shared" si="18"/>
        <v>1.0349999999999999</v>
      </c>
      <c r="O42" s="33">
        <v>135</v>
      </c>
      <c r="P42" s="51">
        <f t="shared" si="19"/>
        <v>1.0125</v>
      </c>
      <c r="Q42" s="33">
        <v>112</v>
      </c>
      <c r="R42" s="51">
        <f t="shared" si="20"/>
        <v>0.84</v>
      </c>
      <c r="S42" s="33">
        <v>132</v>
      </c>
      <c r="T42" s="51">
        <f t="shared" si="21"/>
        <v>0.98999999999999988</v>
      </c>
      <c r="U42" s="33">
        <v>130</v>
      </c>
      <c r="V42" s="51">
        <f t="shared" si="22"/>
        <v>0.97499999999999998</v>
      </c>
      <c r="W42" s="33">
        <v>123</v>
      </c>
      <c r="X42" s="51">
        <f t="shared" si="23"/>
        <v>0.92249999999999999</v>
      </c>
      <c r="Z42" s="33">
        <v>87</v>
      </c>
      <c r="AA42" s="73">
        <f t="shared" si="24"/>
        <v>0.65249999999999997</v>
      </c>
      <c r="AC42" s="41">
        <f>cálculos1!O42</f>
        <v>6</v>
      </c>
      <c r="AD42" s="42">
        <f t="shared" si="12"/>
        <v>0.60000000000000009</v>
      </c>
      <c r="AE42" s="41">
        <f>cálculos1!P42</f>
        <v>2</v>
      </c>
      <c r="AF42" s="42">
        <f t="shared" si="13"/>
        <v>0.5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1"/>
        <v>80</v>
      </c>
      <c r="E43" s="33">
        <v>92</v>
      </c>
      <c r="F43" s="51">
        <f t="shared" si="14"/>
        <v>1.1499999999999999</v>
      </c>
      <c r="G43" s="33">
        <v>98</v>
      </c>
      <c r="H43" s="51">
        <f t="shared" si="15"/>
        <v>1.2250000000000001</v>
      </c>
      <c r="I43" s="33">
        <v>97</v>
      </c>
      <c r="J43" s="51">
        <f t="shared" si="16"/>
        <v>1.2124999999999999</v>
      </c>
      <c r="K43" s="33">
        <v>109</v>
      </c>
      <c r="L43" s="51">
        <f t="shared" si="17"/>
        <v>1.3625</v>
      </c>
      <c r="M43" s="33">
        <v>109</v>
      </c>
      <c r="N43" s="51">
        <f t="shared" si="18"/>
        <v>1.3625</v>
      </c>
      <c r="O43" s="33">
        <v>96</v>
      </c>
      <c r="P43" s="51">
        <f t="shared" si="19"/>
        <v>1.2</v>
      </c>
      <c r="Q43" s="33">
        <v>81</v>
      </c>
      <c r="R43" s="51">
        <f t="shared" si="20"/>
        <v>1.0125</v>
      </c>
      <c r="S43" s="33">
        <v>75</v>
      </c>
      <c r="T43" s="51">
        <f t="shared" si="21"/>
        <v>0.9375</v>
      </c>
      <c r="U43" s="33">
        <v>83</v>
      </c>
      <c r="V43" s="51">
        <f t="shared" si="22"/>
        <v>1.0375000000000001</v>
      </c>
      <c r="W43" s="33">
        <v>76</v>
      </c>
      <c r="X43" s="51">
        <f t="shared" si="23"/>
        <v>0.95</v>
      </c>
      <c r="Z43" s="33">
        <v>3</v>
      </c>
      <c r="AA43" s="73">
        <f t="shared" si="24"/>
        <v>3.7499999999999999E-2</v>
      </c>
      <c r="AC43" s="41">
        <f>cálculos1!O43</f>
        <v>9</v>
      </c>
      <c r="AD43" s="42">
        <f t="shared" si="12"/>
        <v>0.9</v>
      </c>
      <c r="AE43" s="41">
        <f>cálculos1!P43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1"/>
        <v>2176.6666666666665</v>
      </c>
      <c r="E44" s="33">
        <v>2982</v>
      </c>
      <c r="F44" s="51">
        <f t="shared" si="14"/>
        <v>1.3699846860643186</v>
      </c>
      <c r="G44" s="33">
        <v>1685</v>
      </c>
      <c r="H44" s="51">
        <f t="shared" si="15"/>
        <v>0.7741194486983155</v>
      </c>
      <c r="I44" s="33">
        <v>1724</v>
      </c>
      <c r="J44" s="51">
        <f t="shared" si="16"/>
        <v>0.79203675344563562</v>
      </c>
      <c r="K44" s="33">
        <v>1859</v>
      </c>
      <c r="L44" s="51">
        <f t="shared" si="17"/>
        <v>0.8540581929555896</v>
      </c>
      <c r="M44" s="33">
        <v>1847</v>
      </c>
      <c r="N44" s="51">
        <f t="shared" si="18"/>
        <v>0.84854517611026037</v>
      </c>
      <c r="O44" s="33">
        <v>1767</v>
      </c>
      <c r="P44" s="51">
        <f t="shared" si="19"/>
        <v>0.81179173047473208</v>
      </c>
      <c r="Q44" s="33">
        <v>1485</v>
      </c>
      <c r="R44" s="51">
        <f t="shared" si="20"/>
        <v>0.68223583460949466</v>
      </c>
      <c r="S44" s="33">
        <v>1863</v>
      </c>
      <c r="T44" s="51">
        <f t="shared" si="21"/>
        <v>0.85589586523736605</v>
      </c>
      <c r="U44" s="33">
        <v>1913</v>
      </c>
      <c r="V44" s="51">
        <f t="shared" si="22"/>
        <v>0.87886676875957126</v>
      </c>
      <c r="W44" s="33">
        <v>1760</v>
      </c>
      <c r="X44" s="51">
        <f t="shared" si="23"/>
        <v>0.80857580398162332</v>
      </c>
      <c r="Z44" s="33">
        <v>2925</v>
      </c>
      <c r="AA44" s="73">
        <f t="shared" si="24"/>
        <v>1.3437978560490047</v>
      </c>
      <c r="AC44" s="41">
        <f>cálculos1!O44</f>
        <v>1</v>
      </c>
      <c r="AD44" s="42">
        <f t="shared" si="12"/>
        <v>0.1</v>
      </c>
      <c r="AE44" s="41">
        <f>cálculos1!P44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1"/>
        <v>145</v>
      </c>
      <c r="E45" s="33">
        <v>66</v>
      </c>
      <c r="F45" s="51">
        <f t="shared" si="14"/>
        <v>0.45517241379310347</v>
      </c>
      <c r="G45" s="33">
        <v>124</v>
      </c>
      <c r="H45" s="51">
        <f t="shared" si="15"/>
        <v>0.85517241379310349</v>
      </c>
      <c r="I45" s="33">
        <v>126</v>
      </c>
      <c r="J45" s="51">
        <f t="shared" si="16"/>
        <v>0.86896551724137927</v>
      </c>
      <c r="K45" s="33">
        <v>151</v>
      </c>
      <c r="L45" s="51">
        <f t="shared" si="17"/>
        <v>1.0413793103448277</v>
      </c>
      <c r="M45" s="33">
        <v>147</v>
      </c>
      <c r="N45" s="51">
        <f t="shared" si="18"/>
        <v>1.0137931034482759</v>
      </c>
      <c r="O45" s="33">
        <v>142</v>
      </c>
      <c r="P45" s="51">
        <f t="shared" si="19"/>
        <v>0.97931034482758617</v>
      </c>
      <c r="Q45" s="33">
        <v>100</v>
      </c>
      <c r="R45" s="51">
        <f t="shared" si="20"/>
        <v>0.68965517241379315</v>
      </c>
      <c r="S45" s="33">
        <v>109</v>
      </c>
      <c r="T45" s="51">
        <f t="shared" si="21"/>
        <v>0.75172413793103443</v>
      </c>
      <c r="U45" s="33">
        <v>120</v>
      </c>
      <c r="V45" s="51">
        <f t="shared" si="22"/>
        <v>0.82758620689655171</v>
      </c>
      <c r="W45" s="33">
        <v>110</v>
      </c>
      <c r="X45" s="51">
        <f t="shared" si="23"/>
        <v>0.75862068965517238</v>
      </c>
      <c r="Z45" s="33">
        <v>52</v>
      </c>
      <c r="AA45" s="73">
        <f t="shared" si="24"/>
        <v>0.35862068965517241</v>
      </c>
      <c r="AC45" s="41">
        <f>cálculos1!O45</f>
        <v>3</v>
      </c>
      <c r="AD45" s="42">
        <f t="shared" si="12"/>
        <v>0.30000000000000004</v>
      </c>
      <c r="AE45" s="41">
        <f>cálculos1!P45</f>
        <v>1</v>
      </c>
      <c r="AF45" s="42">
        <f t="shared" si="13"/>
        <v>0.25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1"/>
        <v>449.16666666666663</v>
      </c>
      <c r="E46" s="33">
        <v>308</v>
      </c>
      <c r="F46" s="51">
        <f t="shared" si="14"/>
        <v>0.68571428571428572</v>
      </c>
      <c r="G46" s="33">
        <v>443</v>
      </c>
      <c r="H46" s="51">
        <f t="shared" si="15"/>
        <v>0.98627087198515784</v>
      </c>
      <c r="I46" s="33">
        <v>449</v>
      </c>
      <c r="J46" s="51">
        <f t="shared" si="16"/>
        <v>0.99962894248608547</v>
      </c>
      <c r="K46" s="33">
        <v>478</v>
      </c>
      <c r="L46" s="51">
        <f t="shared" si="17"/>
        <v>1.0641929499072358</v>
      </c>
      <c r="M46" s="33">
        <v>470</v>
      </c>
      <c r="N46" s="51">
        <f t="shared" si="18"/>
        <v>1.0463821892393321</v>
      </c>
      <c r="O46" s="33">
        <v>441</v>
      </c>
      <c r="P46" s="51">
        <f t="shared" si="19"/>
        <v>0.98181818181818192</v>
      </c>
      <c r="Q46" s="33">
        <v>321</v>
      </c>
      <c r="R46" s="51">
        <f t="shared" si="20"/>
        <v>0.71465677179962905</v>
      </c>
      <c r="S46" s="33">
        <v>449</v>
      </c>
      <c r="T46" s="51">
        <f t="shared" si="21"/>
        <v>0.99962894248608547</v>
      </c>
      <c r="U46" s="33">
        <v>438</v>
      </c>
      <c r="V46" s="51">
        <f t="shared" si="22"/>
        <v>0.97513914656771805</v>
      </c>
      <c r="W46" s="33">
        <v>413</v>
      </c>
      <c r="X46" s="51">
        <f t="shared" si="23"/>
        <v>0.91948051948051956</v>
      </c>
      <c r="Z46" s="33">
        <v>62</v>
      </c>
      <c r="AA46" s="73">
        <f t="shared" si="24"/>
        <v>0.13803339517625232</v>
      </c>
      <c r="AC46" s="41">
        <f>cálculos1!O46</f>
        <v>7</v>
      </c>
      <c r="AD46" s="42">
        <f t="shared" si="12"/>
        <v>0.70000000000000007</v>
      </c>
      <c r="AE46" s="41">
        <f>cálculos1!P46</f>
        <v>4</v>
      </c>
      <c r="AF46" s="42">
        <f t="shared" si="13"/>
        <v>1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1"/>
        <v>207.5</v>
      </c>
      <c r="E47" s="33">
        <v>49</v>
      </c>
      <c r="F47" s="51">
        <f t="shared" si="14"/>
        <v>0.236144578313253</v>
      </c>
      <c r="G47" s="33">
        <v>180</v>
      </c>
      <c r="H47" s="51">
        <f t="shared" si="15"/>
        <v>0.86746987951807231</v>
      </c>
      <c r="I47" s="33">
        <v>178</v>
      </c>
      <c r="J47" s="51">
        <f t="shared" si="16"/>
        <v>0.85783132530120487</v>
      </c>
      <c r="K47" s="33">
        <v>190</v>
      </c>
      <c r="L47" s="51">
        <f t="shared" si="17"/>
        <v>0.91566265060240959</v>
      </c>
      <c r="M47" s="33">
        <v>186</v>
      </c>
      <c r="N47" s="51">
        <f t="shared" si="18"/>
        <v>0.89638554216867472</v>
      </c>
      <c r="O47" s="33">
        <v>182</v>
      </c>
      <c r="P47" s="51">
        <f t="shared" si="19"/>
        <v>0.87710843373493974</v>
      </c>
      <c r="Q47" s="33">
        <v>128</v>
      </c>
      <c r="R47" s="51">
        <f t="shared" si="20"/>
        <v>0.61686746987951813</v>
      </c>
      <c r="S47" s="33">
        <v>216</v>
      </c>
      <c r="T47" s="51">
        <f t="shared" si="21"/>
        <v>1.0409638554216867</v>
      </c>
      <c r="U47" s="33">
        <v>192</v>
      </c>
      <c r="V47" s="51">
        <f t="shared" si="22"/>
        <v>0.92530120481927713</v>
      </c>
      <c r="W47" s="33">
        <v>196</v>
      </c>
      <c r="X47" s="51">
        <f t="shared" si="23"/>
        <v>0.944578313253012</v>
      </c>
      <c r="Z47" s="33">
        <v>26</v>
      </c>
      <c r="AA47" s="73">
        <f t="shared" si="24"/>
        <v>0.12530120481927712</v>
      </c>
      <c r="AC47" s="41">
        <f>cálculos1!O47</f>
        <v>1</v>
      </c>
      <c r="AD47" s="42">
        <f t="shared" si="12"/>
        <v>0.1</v>
      </c>
      <c r="AE47" s="41">
        <f>cálculos1!P47</f>
        <v>0</v>
      </c>
      <c r="AF47" s="42">
        <f t="shared" si="13"/>
        <v>0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1"/>
        <v>121.66666666666666</v>
      </c>
      <c r="E48" s="33">
        <v>57</v>
      </c>
      <c r="F48" s="51">
        <f t="shared" si="14"/>
        <v>0.46849315068493153</v>
      </c>
      <c r="G48" s="33">
        <v>100</v>
      </c>
      <c r="H48" s="51">
        <f t="shared" si="15"/>
        <v>0.82191780821917815</v>
      </c>
      <c r="I48" s="33">
        <v>99</v>
      </c>
      <c r="J48" s="51">
        <f t="shared" si="16"/>
        <v>0.8136986301369864</v>
      </c>
      <c r="K48" s="33">
        <v>106</v>
      </c>
      <c r="L48" s="51">
        <f t="shared" si="17"/>
        <v>0.87123287671232885</v>
      </c>
      <c r="M48" s="33">
        <v>111</v>
      </c>
      <c r="N48" s="51">
        <f t="shared" si="18"/>
        <v>0.9123287671232877</v>
      </c>
      <c r="O48" s="33">
        <v>88</v>
      </c>
      <c r="P48" s="51">
        <f t="shared" si="19"/>
        <v>0.72328767123287674</v>
      </c>
      <c r="Q48" s="33">
        <v>111</v>
      </c>
      <c r="R48" s="51">
        <f t="shared" si="20"/>
        <v>0.9123287671232877</v>
      </c>
      <c r="S48" s="33">
        <v>128</v>
      </c>
      <c r="T48" s="51">
        <f t="shared" si="21"/>
        <v>1.0520547945205481</v>
      </c>
      <c r="U48" s="33">
        <v>118</v>
      </c>
      <c r="V48" s="51">
        <f t="shared" si="22"/>
        <v>0.96986301369863026</v>
      </c>
      <c r="W48" s="33">
        <v>128</v>
      </c>
      <c r="X48" s="51">
        <f t="shared" si="23"/>
        <v>1.0520547945205481</v>
      </c>
      <c r="Z48" s="33">
        <v>38</v>
      </c>
      <c r="AA48" s="73">
        <f t="shared" si="24"/>
        <v>0.31232876712328772</v>
      </c>
      <c r="AC48" s="41">
        <f>cálculos1!O48</f>
        <v>4</v>
      </c>
      <c r="AD48" s="42">
        <f t="shared" si="12"/>
        <v>0.4</v>
      </c>
      <c r="AE48" s="41">
        <f>cálculos1!P48</f>
        <v>1</v>
      </c>
      <c r="AF48" s="42">
        <f t="shared" si="13"/>
        <v>0.25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1"/>
        <v>255.83333333333331</v>
      </c>
      <c r="E49" s="33">
        <v>80</v>
      </c>
      <c r="F49" s="51">
        <f t="shared" si="14"/>
        <v>0.31270358306188928</v>
      </c>
      <c r="G49" s="33">
        <v>181</v>
      </c>
      <c r="H49" s="51">
        <f t="shared" si="15"/>
        <v>0.70749185667752446</v>
      </c>
      <c r="I49" s="33">
        <v>182</v>
      </c>
      <c r="J49" s="51">
        <f t="shared" si="16"/>
        <v>0.71140065146579812</v>
      </c>
      <c r="K49" s="33">
        <v>186</v>
      </c>
      <c r="L49" s="51">
        <f t="shared" si="17"/>
        <v>0.72703583061889254</v>
      </c>
      <c r="M49" s="33">
        <v>180</v>
      </c>
      <c r="N49" s="51">
        <f t="shared" si="18"/>
        <v>0.7035830618892509</v>
      </c>
      <c r="O49" s="33">
        <v>171</v>
      </c>
      <c r="P49" s="51">
        <f t="shared" si="19"/>
        <v>0.66840390879478828</v>
      </c>
      <c r="Q49" s="33">
        <v>171</v>
      </c>
      <c r="R49" s="51">
        <f t="shared" si="20"/>
        <v>0.66840390879478828</v>
      </c>
      <c r="S49" s="33">
        <v>207</v>
      </c>
      <c r="T49" s="51">
        <f t="shared" si="21"/>
        <v>0.80912052117263855</v>
      </c>
      <c r="U49" s="33">
        <v>196</v>
      </c>
      <c r="V49" s="51">
        <f t="shared" si="22"/>
        <v>0.76612377850162872</v>
      </c>
      <c r="W49" s="33">
        <v>203</v>
      </c>
      <c r="X49" s="51">
        <f t="shared" si="23"/>
        <v>0.79348534201954402</v>
      </c>
      <c r="Z49" s="33">
        <v>67</v>
      </c>
      <c r="AA49" s="73">
        <f t="shared" si="24"/>
        <v>0.26188925081433229</v>
      </c>
      <c r="AC49" s="41">
        <f>cálculos1!O49</f>
        <v>0</v>
      </c>
      <c r="AD49" s="42">
        <f t="shared" si="12"/>
        <v>0</v>
      </c>
      <c r="AE49" s="41">
        <f>cálculos1!P49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1"/>
        <v>211.66666666666669</v>
      </c>
      <c r="E50" s="33">
        <v>112</v>
      </c>
      <c r="F50" s="51">
        <f t="shared" si="14"/>
        <v>0.52913385826771653</v>
      </c>
      <c r="G50" s="33">
        <v>215</v>
      </c>
      <c r="H50" s="51">
        <f t="shared" si="15"/>
        <v>1.015748031496063</v>
      </c>
      <c r="I50" s="33">
        <v>215</v>
      </c>
      <c r="J50" s="51">
        <f t="shared" si="16"/>
        <v>1.015748031496063</v>
      </c>
      <c r="K50" s="33">
        <v>214</v>
      </c>
      <c r="L50" s="51">
        <f t="shared" si="17"/>
        <v>1.0110236220472439</v>
      </c>
      <c r="M50" s="33">
        <v>217</v>
      </c>
      <c r="N50" s="51">
        <f t="shared" si="18"/>
        <v>1.0251968503937008</v>
      </c>
      <c r="O50" s="33">
        <v>205</v>
      </c>
      <c r="P50" s="51">
        <f t="shared" si="19"/>
        <v>0.96850393700787396</v>
      </c>
      <c r="Q50" s="33">
        <v>199</v>
      </c>
      <c r="R50" s="51">
        <f t="shared" si="20"/>
        <v>0.94015748031496049</v>
      </c>
      <c r="S50" s="33">
        <v>227</v>
      </c>
      <c r="T50" s="51">
        <f t="shared" si="21"/>
        <v>1.0724409448818897</v>
      </c>
      <c r="U50" s="33">
        <v>217</v>
      </c>
      <c r="V50" s="51">
        <f t="shared" si="22"/>
        <v>1.0251968503937008</v>
      </c>
      <c r="W50" s="33">
        <v>225</v>
      </c>
      <c r="X50" s="51">
        <f t="shared" si="23"/>
        <v>1.0629921259842519</v>
      </c>
      <c r="Z50" s="33">
        <v>76</v>
      </c>
      <c r="AA50" s="73">
        <f t="shared" si="24"/>
        <v>0.35905511811023622</v>
      </c>
      <c r="AC50" s="41">
        <f>cálculos1!O50</f>
        <v>8</v>
      </c>
      <c r="AD50" s="42">
        <f t="shared" si="12"/>
        <v>0.8</v>
      </c>
      <c r="AE50" s="41">
        <f>cálculos1!P50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1"/>
        <v>72.5</v>
      </c>
      <c r="E51" s="33">
        <v>6</v>
      </c>
      <c r="F51" s="51">
        <f t="shared" si="14"/>
        <v>8.2758620689655171E-2</v>
      </c>
      <c r="G51" s="33">
        <v>40</v>
      </c>
      <c r="H51" s="51">
        <f t="shared" si="15"/>
        <v>0.55172413793103448</v>
      </c>
      <c r="I51" s="33">
        <v>52</v>
      </c>
      <c r="J51" s="51">
        <f t="shared" si="16"/>
        <v>0.71724137931034482</v>
      </c>
      <c r="K51" s="33">
        <v>50</v>
      </c>
      <c r="L51" s="51">
        <f t="shared" si="17"/>
        <v>0.68965517241379315</v>
      </c>
      <c r="M51" s="33">
        <v>49</v>
      </c>
      <c r="N51" s="51">
        <f t="shared" si="18"/>
        <v>0.67586206896551726</v>
      </c>
      <c r="O51" s="33">
        <v>51</v>
      </c>
      <c r="P51" s="51">
        <f t="shared" si="19"/>
        <v>0.70344827586206893</v>
      </c>
      <c r="Q51" s="33">
        <v>48</v>
      </c>
      <c r="R51" s="51">
        <f t="shared" si="20"/>
        <v>0.66206896551724137</v>
      </c>
      <c r="S51" s="33">
        <v>68</v>
      </c>
      <c r="T51" s="51">
        <f t="shared" si="21"/>
        <v>0.93793103448275861</v>
      </c>
      <c r="U51" s="33">
        <v>63</v>
      </c>
      <c r="V51" s="51">
        <f t="shared" si="22"/>
        <v>0.86896551724137927</v>
      </c>
      <c r="W51" s="33">
        <v>68</v>
      </c>
      <c r="X51" s="51">
        <f t="shared" si="23"/>
        <v>0.93793103448275861</v>
      </c>
      <c r="Z51" s="33">
        <v>8</v>
      </c>
      <c r="AA51" s="73">
        <f t="shared" si="24"/>
        <v>0.1103448275862069</v>
      </c>
      <c r="AC51" s="41">
        <f>cálculos1!O51</f>
        <v>0</v>
      </c>
      <c r="AD51" s="42">
        <f t="shared" si="12"/>
        <v>0</v>
      </c>
      <c r="AE51" s="41">
        <f>cálculos1!P51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1"/>
        <v>160</v>
      </c>
      <c r="E52" s="33">
        <v>151</v>
      </c>
      <c r="F52" s="51">
        <f t="shared" si="14"/>
        <v>0.94374999999999998</v>
      </c>
      <c r="G52" s="33">
        <v>185</v>
      </c>
      <c r="H52" s="51">
        <f t="shared" si="15"/>
        <v>1.15625</v>
      </c>
      <c r="I52" s="33">
        <v>187</v>
      </c>
      <c r="J52" s="51">
        <f t="shared" si="16"/>
        <v>1.16875</v>
      </c>
      <c r="K52" s="33">
        <v>201</v>
      </c>
      <c r="L52" s="51">
        <f t="shared" si="17"/>
        <v>1.2562500000000001</v>
      </c>
      <c r="M52" s="33">
        <v>200</v>
      </c>
      <c r="N52" s="51">
        <f t="shared" si="18"/>
        <v>1.25</v>
      </c>
      <c r="O52" s="33">
        <v>191</v>
      </c>
      <c r="P52" s="51">
        <f t="shared" si="19"/>
        <v>1.1937500000000001</v>
      </c>
      <c r="Q52" s="33">
        <v>158</v>
      </c>
      <c r="R52" s="51">
        <f t="shared" si="20"/>
        <v>0.98750000000000004</v>
      </c>
      <c r="S52" s="33">
        <v>184</v>
      </c>
      <c r="T52" s="51">
        <f t="shared" si="21"/>
        <v>1.1499999999999999</v>
      </c>
      <c r="U52" s="33">
        <v>182</v>
      </c>
      <c r="V52" s="51">
        <f t="shared" si="22"/>
        <v>1.1375</v>
      </c>
      <c r="W52" s="33">
        <v>183</v>
      </c>
      <c r="X52" s="51">
        <f t="shared" si="23"/>
        <v>1.14375</v>
      </c>
      <c r="Z52" s="33">
        <v>111</v>
      </c>
      <c r="AA52" s="73">
        <f t="shared" si="24"/>
        <v>0.69374999999999998</v>
      </c>
      <c r="AC52" s="41">
        <f>cálculos1!O52</f>
        <v>10</v>
      </c>
      <c r="AD52" s="42">
        <f t="shared" si="12"/>
        <v>1</v>
      </c>
      <c r="AE52" s="41">
        <f>cálculos1!P52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1"/>
        <v>148.33333333333334</v>
      </c>
      <c r="E53" s="33">
        <v>49</v>
      </c>
      <c r="F53" s="51">
        <f t="shared" si="14"/>
        <v>0.33033707865168538</v>
      </c>
      <c r="G53" s="33">
        <v>118</v>
      </c>
      <c r="H53" s="51">
        <f t="shared" si="15"/>
        <v>0.79550561797752806</v>
      </c>
      <c r="I53" s="33">
        <v>117</v>
      </c>
      <c r="J53" s="51">
        <f t="shared" si="16"/>
        <v>0.78876404494382013</v>
      </c>
      <c r="K53" s="33">
        <v>119</v>
      </c>
      <c r="L53" s="51">
        <f t="shared" si="17"/>
        <v>0.80224719101123587</v>
      </c>
      <c r="M53" s="33">
        <v>118</v>
      </c>
      <c r="N53" s="51">
        <f t="shared" si="18"/>
        <v>0.79550561797752806</v>
      </c>
      <c r="O53" s="33">
        <v>114</v>
      </c>
      <c r="P53" s="51">
        <f t="shared" si="19"/>
        <v>0.76853932584269657</v>
      </c>
      <c r="Q53" s="33">
        <v>119</v>
      </c>
      <c r="R53" s="51">
        <f t="shared" si="20"/>
        <v>0.80224719101123587</v>
      </c>
      <c r="S53" s="33">
        <v>166</v>
      </c>
      <c r="T53" s="51">
        <f t="shared" si="21"/>
        <v>1.1191011235955055</v>
      </c>
      <c r="U53" s="33">
        <v>149</v>
      </c>
      <c r="V53" s="51">
        <f t="shared" si="22"/>
        <v>1.0044943820224719</v>
      </c>
      <c r="W53" s="33">
        <v>167</v>
      </c>
      <c r="X53" s="51">
        <f t="shared" si="23"/>
        <v>1.1258426966292134</v>
      </c>
      <c r="Z53" s="33">
        <v>48</v>
      </c>
      <c r="AA53" s="73">
        <f t="shared" si="24"/>
        <v>0.32359550561797751</v>
      </c>
      <c r="AC53" s="41">
        <f>cálculos1!O53</f>
        <v>3</v>
      </c>
      <c r="AD53" s="42">
        <f t="shared" si="12"/>
        <v>0.30000000000000004</v>
      </c>
      <c r="AE53" s="41">
        <f>cálculos1!P53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1"/>
        <v>545.83333333333337</v>
      </c>
      <c r="E54" s="33">
        <v>359</v>
      </c>
      <c r="F54" s="51">
        <f t="shared" si="14"/>
        <v>0.65770992366412206</v>
      </c>
      <c r="G54" s="33">
        <v>507</v>
      </c>
      <c r="H54" s="51">
        <f t="shared" si="15"/>
        <v>0.92885496183206095</v>
      </c>
      <c r="I54" s="33">
        <v>499</v>
      </c>
      <c r="J54" s="51">
        <f t="shared" si="16"/>
        <v>0.91419847328244264</v>
      </c>
      <c r="K54" s="33">
        <v>538</v>
      </c>
      <c r="L54" s="51">
        <f t="shared" si="17"/>
        <v>0.98564885496183197</v>
      </c>
      <c r="M54" s="33">
        <v>538</v>
      </c>
      <c r="N54" s="51">
        <f t="shared" si="18"/>
        <v>0.98564885496183197</v>
      </c>
      <c r="O54" s="33">
        <v>533</v>
      </c>
      <c r="P54" s="51">
        <f t="shared" si="19"/>
        <v>0.97648854961832054</v>
      </c>
      <c r="Q54" s="33">
        <v>452</v>
      </c>
      <c r="R54" s="51">
        <f t="shared" si="20"/>
        <v>0.8280916030534351</v>
      </c>
      <c r="S54" s="33">
        <v>533</v>
      </c>
      <c r="T54" s="51">
        <f t="shared" si="21"/>
        <v>0.97648854961832054</v>
      </c>
      <c r="U54" s="33">
        <v>540</v>
      </c>
      <c r="V54" s="51">
        <f t="shared" si="22"/>
        <v>0.9893129770992366</v>
      </c>
      <c r="W54" s="33">
        <v>544</v>
      </c>
      <c r="X54" s="51">
        <f t="shared" si="23"/>
        <v>0.99664122137404576</v>
      </c>
      <c r="Z54" s="33">
        <v>358</v>
      </c>
      <c r="AA54" s="73">
        <f t="shared" si="24"/>
        <v>0.6558778625954198</v>
      </c>
      <c r="AC54" s="41">
        <f>cálculos1!O54</f>
        <v>6</v>
      </c>
      <c r="AD54" s="42">
        <f t="shared" si="12"/>
        <v>0.60000000000000009</v>
      </c>
      <c r="AE54" s="41">
        <f>cálculos1!P54</f>
        <v>2</v>
      </c>
      <c r="AF54" s="42">
        <f t="shared" si="13"/>
        <v>0.5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1"/>
        <v>187.5</v>
      </c>
      <c r="E55" s="33">
        <v>86</v>
      </c>
      <c r="F55" s="51">
        <f t="shared" si="14"/>
        <v>0.45866666666666667</v>
      </c>
      <c r="G55" s="33">
        <v>177</v>
      </c>
      <c r="H55" s="51">
        <f t="shared" si="15"/>
        <v>0.94399999999999995</v>
      </c>
      <c r="I55" s="33">
        <v>176</v>
      </c>
      <c r="J55" s="51">
        <f t="shared" si="16"/>
        <v>0.93866666666666665</v>
      </c>
      <c r="K55" s="33">
        <v>181</v>
      </c>
      <c r="L55" s="51">
        <f t="shared" si="17"/>
        <v>0.96533333333333338</v>
      </c>
      <c r="M55" s="33">
        <v>179</v>
      </c>
      <c r="N55" s="51">
        <f t="shared" si="18"/>
        <v>0.95466666666666666</v>
      </c>
      <c r="O55" s="33">
        <v>174</v>
      </c>
      <c r="P55" s="51">
        <f t="shared" si="19"/>
        <v>0.92800000000000005</v>
      </c>
      <c r="Q55" s="33">
        <v>171</v>
      </c>
      <c r="R55" s="51">
        <f t="shared" si="20"/>
        <v>0.91200000000000003</v>
      </c>
      <c r="S55" s="33">
        <v>172</v>
      </c>
      <c r="T55" s="51">
        <f t="shared" si="21"/>
        <v>0.91733333333333333</v>
      </c>
      <c r="U55" s="33">
        <v>186</v>
      </c>
      <c r="V55" s="51">
        <f t="shared" si="22"/>
        <v>0.99199999999999999</v>
      </c>
      <c r="W55" s="33">
        <v>169</v>
      </c>
      <c r="X55" s="51">
        <f t="shared" si="23"/>
        <v>0.90133333333333332</v>
      </c>
      <c r="Z55" s="33">
        <v>32</v>
      </c>
      <c r="AA55" s="73">
        <f t="shared" si="24"/>
        <v>0.17066666666666666</v>
      </c>
      <c r="AC55" s="41">
        <f>cálculos1!O55</f>
        <v>3</v>
      </c>
      <c r="AD55" s="42">
        <f t="shared" si="12"/>
        <v>0.30000000000000004</v>
      </c>
      <c r="AE55" s="41">
        <f>cálculos1!P55</f>
        <v>2</v>
      </c>
      <c r="AF55" s="42">
        <f t="shared" si="13"/>
        <v>0.5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1"/>
        <v>329.16666666666663</v>
      </c>
      <c r="E56" s="33">
        <v>51</v>
      </c>
      <c r="F56" s="51">
        <f t="shared" si="14"/>
        <v>0.1549367088607595</v>
      </c>
      <c r="G56" s="33">
        <v>283</v>
      </c>
      <c r="H56" s="51">
        <f t="shared" si="15"/>
        <v>0.85974683544303809</v>
      </c>
      <c r="I56" s="33">
        <v>282</v>
      </c>
      <c r="J56" s="51">
        <f t="shared" si="16"/>
        <v>0.85670886075949382</v>
      </c>
      <c r="K56" s="33">
        <v>309</v>
      </c>
      <c r="L56" s="51">
        <f t="shared" si="17"/>
        <v>0.93873417721519004</v>
      </c>
      <c r="M56" s="33">
        <v>302</v>
      </c>
      <c r="N56" s="51">
        <f t="shared" si="18"/>
        <v>0.91746835443037988</v>
      </c>
      <c r="O56" s="33">
        <v>284</v>
      </c>
      <c r="P56" s="51">
        <f t="shared" si="19"/>
        <v>0.86278481012658237</v>
      </c>
      <c r="Q56" s="33">
        <v>219</v>
      </c>
      <c r="R56" s="51">
        <f t="shared" si="20"/>
        <v>0.66531645569620257</v>
      </c>
      <c r="S56" s="33">
        <v>296</v>
      </c>
      <c r="T56" s="51">
        <f t="shared" si="21"/>
        <v>0.89924050632911401</v>
      </c>
      <c r="U56" s="33">
        <v>271</v>
      </c>
      <c r="V56" s="51">
        <f t="shared" si="22"/>
        <v>0.82329113924050645</v>
      </c>
      <c r="W56" s="33">
        <v>277</v>
      </c>
      <c r="X56" s="51">
        <f t="shared" si="23"/>
        <v>0.84151898734177222</v>
      </c>
      <c r="Z56" s="33">
        <v>37</v>
      </c>
      <c r="AA56" s="73">
        <f t="shared" si="24"/>
        <v>0.11240506329113925</v>
      </c>
      <c r="AC56" s="41">
        <f>cálculos1!O56</f>
        <v>1</v>
      </c>
      <c r="AD56" s="42">
        <f t="shared" si="12"/>
        <v>0.1</v>
      </c>
      <c r="AE56" s="41">
        <f>cálculos1!P56</f>
        <v>0</v>
      </c>
      <c r="AF56" s="42">
        <f t="shared" si="13"/>
        <v>0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1"/>
        <v>287.5</v>
      </c>
      <c r="E57" s="33">
        <v>51</v>
      </c>
      <c r="F57" s="51">
        <f t="shared" si="14"/>
        <v>0.17739130434782607</v>
      </c>
      <c r="G57" s="33">
        <v>214</v>
      </c>
      <c r="H57" s="51">
        <f t="shared" si="15"/>
        <v>0.74434782608695649</v>
      </c>
      <c r="I57" s="33">
        <v>213</v>
      </c>
      <c r="J57" s="51">
        <f t="shared" si="16"/>
        <v>0.74086956521739133</v>
      </c>
      <c r="K57" s="33">
        <v>251</v>
      </c>
      <c r="L57" s="51">
        <f t="shared" si="17"/>
        <v>0.87304347826086959</v>
      </c>
      <c r="M57" s="33">
        <v>238</v>
      </c>
      <c r="N57" s="51">
        <f t="shared" si="18"/>
        <v>0.82782608695652171</v>
      </c>
      <c r="O57" s="33">
        <v>218</v>
      </c>
      <c r="P57" s="51">
        <f t="shared" si="19"/>
        <v>0.75826086956521743</v>
      </c>
      <c r="Q57" s="33">
        <v>199</v>
      </c>
      <c r="R57" s="51">
        <f t="shared" si="20"/>
        <v>0.69217391304347831</v>
      </c>
      <c r="S57" s="33">
        <v>268</v>
      </c>
      <c r="T57" s="51">
        <f t="shared" si="21"/>
        <v>0.9321739130434783</v>
      </c>
      <c r="U57" s="33">
        <v>255</v>
      </c>
      <c r="V57" s="51">
        <f t="shared" si="22"/>
        <v>0.88695652173913042</v>
      </c>
      <c r="W57" s="33">
        <v>241</v>
      </c>
      <c r="X57" s="51">
        <f t="shared" si="23"/>
        <v>0.83826086956521739</v>
      </c>
      <c r="Z57" s="33">
        <v>20</v>
      </c>
      <c r="AA57" s="73">
        <f t="shared" si="24"/>
        <v>6.9565217391304349E-2</v>
      </c>
      <c r="AC57" s="41">
        <f>cálculos1!O57</f>
        <v>0</v>
      </c>
      <c r="AD57" s="42">
        <f t="shared" si="12"/>
        <v>0</v>
      </c>
      <c r="AE57" s="41">
        <f>cálculos1!P57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1"/>
        <v>260</v>
      </c>
      <c r="E58" s="33">
        <v>144</v>
      </c>
      <c r="F58" s="51">
        <f t="shared" si="14"/>
        <v>0.55384615384615388</v>
      </c>
      <c r="G58" s="33">
        <v>233</v>
      </c>
      <c r="H58" s="51">
        <f t="shared" si="15"/>
        <v>0.89615384615384619</v>
      </c>
      <c r="I58" s="33">
        <v>233</v>
      </c>
      <c r="J58" s="51">
        <f t="shared" si="16"/>
        <v>0.89615384615384619</v>
      </c>
      <c r="K58" s="33">
        <v>228</v>
      </c>
      <c r="L58" s="51">
        <f t="shared" si="17"/>
        <v>0.87692307692307692</v>
      </c>
      <c r="M58" s="33">
        <v>218</v>
      </c>
      <c r="N58" s="51">
        <f t="shared" si="18"/>
        <v>0.83846153846153848</v>
      </c>
      <c r="O58" s="33">
        <v>216</v>
      </c>
      <c r="P58" s="51">
        <f t="shared" si="19"/>
        <v>0.83076923076923082</v>
      </c>
      <c r="Q58" s="33">
        <v>198</v>
      </c>
      <c r="R58" s="51">
        <f t="shared" si="20"/>
        <v>0.7615384615384615</v>
      </c>
      <c r="S58" s="33">
        <v>232</v>
      </c>
      <c r="T58" s="51">
        <f t="shared" si="21"/>
        <v>0.89230769230769236</v>
      </c>
      <c r="U58" s="33">
        <v>238</v>
      </c>
      <c r="V58" s="51">
        <f t="shared" si="22"/>
        <v>0.91538461538461535</v>
      </c>
      <c r="W58" s="33">
        <v>200</v>
      </c>
      <c r="X58" s="51">
        <f t="shared" si="23"/>
        <v>0.76923076923076927</v>
      </c>
      <c r="Z58" s="33">
        <v>16</v>
      </c>
      <c r="AA58" s="73">
        <f t="shared" si="24"/>
        <v>6.1538461538461542E-2</v>
      </c>
      <c r="AC58" s="41">
        <f>cálculos1!O58</f>
        <v>0</v>
      </c>
      <c r="AD58" s="42">
        <f t="shared" si="12"/>
        <v>0</v>
      </c>
      <c r="AE58" s="41">
        <f>cálculos1!P58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1"/>
        <v>77.5</v>
      </c>
      <c r="E59" s="33">
        <v>3</v>
      </c>
      <c r="F59" s="51">
        <f t="shared" si="14"/>
        <v>3.870967741935484E-2</v>
      </c>
      <c r="G59" s="33">
        <v>82</v>
      </c>
      <c r="H59" s="51">
        <f t="shared" si="15"/>
        <v>1.0580645161290323</v>
      </c>
      <c r="I59" s="33">
        <v>80</v>
      </c>
      <c r="J59" s="51">
        <f t="shared" si="16"/>
        <v>1.032258064516129</v>
      </c>
      <c r="K59" s="33">
        <v>82</v>
      </c>
      <c r="L59" s="51">
        <f t="shared" si="17"/>
        <v>1.0580645161290323</v>
      </c>
      <c r="M59" s="33">
        <v>83</v>
      </c>
      <c r="N59" s="51">
        <f t="shared" si="18"/>
        <v>1.0709677419354839</v>
      </c>
      <c r="O59" s="33">
        <v>82</v>
      </c>
      <c r="P59" s="51">
        <f t="shared" si="19"/>
        <v>1.0580645161290323</v>
      </c>
      <c r="Q59" s="33">
        <v>68</v>
      </c>
      <c r="R59" s="51">
        <f t="shared" si="20"/>
        <v>0.8774193548387097</v>
      </c>
      <c r="S59" s="33">
        <v>77</v>
      </c>
      <c r="T59" s="51">
        <f t="shared" si="21"/>
        <v>0.99354838709677418</v>
      </c>
      <c r="U59" s="33">
        <v>77</v>
      </c>
      <c r="V59" s="51">
        <f t="shared" si="22"/>
        <v>0.99354838709677418</v>
      </c>
      <c r="W59" s="33">
        <v>80</v>
      </c>
      <c r="X59" s="51">
        <f t="shared" si="23"/>
        <v>1.032258064516129</v>
      </c>
      <c r="Z59" s="33">
        <v>11</v>
      </c>
      <c r="AA59" s="73">
        <f t="shared" si="24"/>
        <v>0.14193548387096774</v>
      </c>
      <c r="AC59" s="41">
        <f>cálculos1!O59</f>
        <v>8</v>
      </c>
      <c r="AD59" s="42">
        <f t="shared" si="12"/>
        <v>0.8</v>
      </c>
      <c r="AE59" s="41">
        <f>cálculos1!P59</f>
        <v>4</v>
      </c>
      <c r="AF59" s="42">
        <f t="shared" si="13"/>
        <v>1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1"/>
        <v>169.16666666666669</v>
      </c>
      <c r="E60" s="33">
        <v>31</v>
      </c>
      <c r="F60" s="51">
        <f t="shared" si="14"/>
        <v>0.18325123152709358</v>
      </c>
      <c r="G60" s="33">
        <v>158</v>
      </c>
      <c r="H60" s="51">
        <f t="shared" si="15"/>
        <v>0.93399014778325118</v>
      </c>
      <c r="I60" s="33">
        <v>158</v>
      </c>
      <c r="J60" s="51">
        <f t="shared" si="16"/>
        <v>0.93399014778325118</v>
      </c>
      <c r="K60" s="33">
        <v>177</v>
      </c>
      <c r="L60" s="51">
        <f t="shared" si="17"/>
        <v>1.0463054187192118</v>
      </c>
      <c r="M60" s="33">
        <v>172</v>
      </c>
      <c r="N60" s="51">
        <f t="shared" si="18"/>
        <v>1.0167487684729062</v>
      </c>
      <c r="O60" s="33">
        <v>167</v>
      </c>
      <c r="P60" s="51">
        <f t="shared" si="19"/>
        <v>0.98719211822660091</v>
      </c>
      <c r="Q60" s="33">
        <v>134</v>
      </c>
      <c r="R60" s="51">
        <f t="shared" si="20"/>
        <v>0.79211822660098519</v>
      </c>
      <c r="S60" s="33">
        <v>173</v>
      </c>
      <c r="T60" s="51">
        <f t="shared" si="21"/>
        <v>1.0226600985221674</v>
      </c>
      <c r="U60" s="33">
        <v>150</v>
      </c>
      <c r="V60" s="51">
        <f t="shared" si="22"/>
        <v>0.88669950738916248</v>
      </c>
      <c r="W60" s="33">
        <v>168</v>
      </c>
      <c r="X60" s="51">
        <f t="shared" si="23"/>
        <v>0.99310344827586194</v>
      </c>
      <c r="Z60" s="33">
        <v>23</v>
      </c>
      <c r="AA60" s="73">
        <f t="shared" si="24"/>
        <v>0.1359605911330049</v>
      </c>
      <c r="AC60" s="41">
        <f>cálculos1!O60</f>
        <v>5</v>
      </c>
      <c r="AD60" s="42">
        <f t="shared" si="12"/>
        <v>0.5</v>
      </c>
      <c r="AE60" s="41">
        <f>cálculos1!P60</f>
        <v>1</v>
      </c>
      <c r="AF60" s="42">
        <f t="shared" si="13"/>
        <v>0.25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1"/>
        <v>240.83333333333331</v>
      </c>
      <c r="E61" s="33">
        <v>56</v>
      </c>
      <c r="F61" s="51">
        <f t="shared" si="14"/>
        <v>0.23252595155709344</v>
      </c>
      <c r="G61" s="33">
        <v>243</v>
      </c>
      <c r="H61" s="51">
        <f t="shared" si="15"/>
        <v>1.0089965397923877</v>
      </c>
      <c r="I61" s="33">
        <v>243</v>
      </c>
      <c r="J61" s="51">
        <f t="shared" si="16"/>
        <v>1.0089965397923877</v>
      </c>
      <c r="K61" s="33">
        <v>266</v>
      </c>
      <c r="L61" s="51">
        <f t="shared" si="17"/>
        <v>1.1044982698961938</v>
      </c>
      <c r="M61" s="33">
        <v>267</v>
      </c>
      <c r="N61" s="51">
        <f t="shared" si="18"/>
        <v>1.108650519031142</v>
      </c>
      <c r="O61" s="33">
        <v>260</v>
      </c>
      <c r="P61" s="51">
        <f t="shared" si="19"/>
        <v>1.0795847750865053</v>
      </c>
      <c r="Q61" s="33">
        <v>245</v>
      </c>
      <c r="R61" s="51">
        <f t="shared" si="20"/>
        <v>1.0173010380622838</v>
      </c>
      <c r="S61" s="33">
        <v>272</v>
      </c>
      <c r="T61" s="51">
        <f t="shared" si="21"/>
        <v>1.1294117647058823</v>
      </c>
      <c r="U61" s="33">
        <v>266</v>
      </c>
      <c r="V61" s="51">
        <f t="shared" si="22"/>
        <v>1.1044982698961938</v>
      </c>
      <c r="W61" s="33">
        <v>257</v>
      </c>
      <c r="X61" s="51">
        <f t="shared" si="23"/>
        <v>1.067128027681661</v>
      </c>
      <c r="Z61" s="33">
        <v>39</v>
      </c>
      <c r="AA61" s="73">
        <f t="shared" si="24"/>
        <v>0.16193771626297579</v>
      </c>
      <c r="AC61" s="41">
        <f>cálculos1!O61</f>
        <v>9</v>
      </c>
      <c r="AD61" s="42">
        <f t="shared" si="12"/>
        <v>0.9</v>
      </c>
      <c r="AE61" s="41">
        <f>cálculos1!P61</f>
        <v>4</v>
      </c>
      <c r="AF61" s="42">
        <f t="shared" si="13"/>
        <v>1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1"/>
        <v>96.666666666666657</v>
      </c>
      <c r="E62" s="33">
        <v>58</v>
      </c>
      <c r="F62" s="51">
        <f t="shared" si="14"/>
        <v>0.60000000000000009</v>
      </c>
      <c r="G62" s="33">
        <v>84</v>
      </c>
      <c r="H62" s="51">
        <f t="shared" si="15"/>
        <v>0.86896551724137938</v>
      </c>
      <c r="I62" s="33">
        <v>86</v>
      </c>
      <c r="J62" s="51">
        <f t="shared" si="16"/>
        <v>0.88965517241379322</v>
      </c>
      <c r="K62" s="33">
        <v>103</v>
      </c>
      <c r="L62" s="51">
        <f t="shared" si="17"/>
        <v>1.0655172413793104</v>
      </c>
      <c r="M62" s="33">
        <v>102</v>
      </c>
      <c r="N62" s="51">
        <f t="shared" si="18"/>
        <v>1.0551724137931036</v>
      </c>
      <c r="O62" s="33">
        <v>100</v>
      </c>
      <c r="P62" s="51">
        <f t="shared" si="19"/>
        <v>1.0344827586206897</v>
      </c>
      <c r="Q62" s="33">
        <v>98</v>
      </c>
      <c r="R62" s="51">
        <f t="shared" si="20"/>
        <v>1.0137931034482759</v>
      </c>
      <c r="S62" s="33">
        <v>110</v>
      </c>
      <c r="T62" s="51">
        <f t="shared" si="21"/>
        <v>1.1379310344827587</v>
      </c>
      <c r="U62" s="33">
        <v>105</v>
      </c>
      <c r="V62" s="51">
        <f t="shared" si="22"/>
        <v>1.0862068965517242</v>
      </c>
      <c r="W62" s="33">
        <v>108</v>
      </c>
      <c r="X62" s="51">
        <f t="shared" si="23"/>
        <v>1.1172413793103448</v>
      </c>
      <c r="Z62" s="33">
        <v>29</v>
      </c>
      <c r="AA62" s="73">
        <f t="shared" si="24"/>
        <v>0.30000000000000004</v>
      </c>
      <c r="AC62" s="41">
        <f>cálculos1!O62</f>
        <v>7</v>
      </c>
      <c r="AD62" s="42">
        <f t="shared" si="12"/>
        <v>0.70000000000000007</v>
      </c>
      <c r="AE62" s="41">
        <f>cálculos1!P62</f>
        <v>2</v>
      </c>
      <c r="AF62" s="42">
        <f t="shared" si="13"/>
        <v>0.5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1"/>
        <v>97.5</v>
      </c>
      <c r="E63" s="33">
        <v>51</v>
      </c>
      <c r="F63" s="51">
        <f t="shared" si="14"/>
        <v>0.52307692307692311</v>
      </c>
      <c r="G63" s="33">
        <v>88</v>
      </c>
      <c r="H63" s="51">
        <f t="shared" si="15"/>
        <v>0.90256410256410258</v>
      </c>
      <c r="I63" s="33">
        <v>89</v>
      </c>
      <c r="J63" s="51">
        <f t="shared" si="16"/>
        <v>0.9128205128205128</v>
      </c>
      <c r="K63" s="33">
        <v>95</v>
      </c>
      <c r="L63" s="51">
        <f t="shared" si="17"/>
        <v>0.97435897435897434</v>
      </c>
      <c r="M63" s="33">
        <v>97</v>
      </c>
      <c r="N63" s="51">
        <f t="shared" si="18"/>
        <v>0.99487179487179489</v>
      </c>
      <c r="O63" s="33">
        <v>91</v>
      </c>
      <c r="P63" s="51">
        <f t="shared" si="19"/>
        <v>0.93333333333333335</v>
      </c>
      <c r="Q63" s="33">
        <v>69</v>
      </c>
      <c r="R63" s="51">
        <f t="shared" si="20"/>
        <v>0.70769230769230773</v>
      </c>
      <c r="S63" s="33">
        <v>86</v>
      </c>
      <c r="T63" s="51">
        <f t="shared" si="21"/>
        <v>0.88205128205128203</v>
      </c>
      <c r="U63" s="33">
        <v>81</v>
      </c>
      <c r="V63" s="51">
        <f t="shared" si="22"/>
        <v>0.83076923076923082</v>
      </c>
      <c r="W63" s="33">
        <v>86</v>
      </c>
      <c r="X63" s="51">
        <f t="shared" si="23"/>
        <v>0.88205128205128203</v>
      </c>
      <c r="Z63" s="33">
        <v>25</v>
      </c>
      <c r="AA63" s="73">
        <f t="shared" si="24"/>
        <v>0.25641025641025639</v>
      </c>
      <c r="AC63" s="41">
        <f>cálculos1!O63</f>
        <v>2</v>
      </c>
      <c r="AD63" s="42">
        <f t="shared" si="12"/>
        <v>0.2</v>
      </c>
      <c r="AE63" s="41">
        <f>cálculos1!P63</f>
        <v>1</v>
      </c>
      <c r="AF63" s="42">
        <f t="shared" si="13"/>
        <v>0.25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1"/>
        <v>595.83333333333337</v>
      </c>
      <c r="E64" s="33">
        <v>480</v>
      </c>
      <c r="F64" s="51">
        <f t="shared" si="14"/>
        <v>0.80559440559440554</v>
      </c>
      <c r="G64" s="33">
        <v>500</v>
      </c>
      <c r="H64" s="51">
        <f t="shared" si="15"/>
        <v>0.83916083916083906</v>
      </c>
      <c r="I64" s="33">
        <v>503</v>
      </c>
      <c r="J64" s="51">
        <f t="shared" si="16"/>
        <v>0.84419580419580409</v>
      </c>
      <c r="K64" s="33">
        <v>543</v>
      </c>
      <c r="L64" s="51">
        <f t="shared" si="17"/>
        <v>0.91132867132867124</v>
      </c>
      <c r="M64" s="33">
        <v>556</v>
      </c>
      <c r="N64" s="51">
        <f t="shared" si="18"/>
        <v>0.93314685314685308</v>
      </c>
      <c r="O64" s="33">
        <v>519</v>
      </c>
      <c r="P64" s="51">
        <f t="shared" si="19"/>
        <v>0.87104895104895097</v>
      </c>
      <c r="Q64" s="33">
        <v>432</v>
      </c>
      <c r="R64" s="51">
        <f t="shared" si="20"/>
        <v>0.72503496503496501</v>
      </c>
      <c r="S64" s="33">
        <v>505</v>
      </c>
      <c r="T64" s="51">
        <f t="shared" si="21"/>
        <v>0.84755244755244752</v>
      </c>
      <c r="U64" s="33">
        <v>497</v>
      </c>
      <c r="V64" s="51">
        <f t="shared" si="22"/>
        <v>0.83412587412587402</v>
      </c>
      <c r="W64" s="33">
        <v>502</v>
      </c>
      <c r="X64" s="51">
        <f t="shared" si="23"/>
        <v>0.84251748251748249</v>
      </c>
      <c r="Z64" s="33">
        <v>377</v>
      </c>
      <c r="AA64" s="73">
        <f t="shared" si="24"/>
        <v>0.63272727272727269</v>
      </c>
      <c r="AC64" s="41">
        <f>cálculos1!O64</f>
        <v>1</v>
      </c>
      <c r="AD64" s="42">
        <f t="shared" si="12"/>
        <v>0.1</v>
      </c>
      <c r="AE64" s="41">
        <f>cálculos1!P64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1"/>
        <v>260</v>
      </c>
      <c r="E65" s="33">
        <v>181</v>
      </c>
      <c r="F65" s="51">
        <f t="shared" si="14"/>
        <v>0.69615384615384612</v>
      </c>
      <c r="G65" s="33">
        <v>194</v>
      </c>
      <c r="H65" s="51">
        <f t="shared" si="15"/>
        <v>0.74615384615384617</v>
      </c>
      <c r="I65" s="33">
        <v>195</v>
      </c>
      <c r="J65" s="51">
        <f t="shared" si="16"/>
        <v>0.75</v>
      </c>
      <c r="K65" s="33">
        <v>190</v>
      </c>
      <c r="L65" s="51">
        <f t="shared" si="17"/>
        <v>0.73076923076923073</v>
      </c>
      <c r="M65" s="33">
        <v>189</v>
      </c>
      <c r="N65" s="51">
        <f t="shared" si="18"/>
        <v>0.72692307692307689</v>
      </c>
      <c r="O65" s="33">
        <v>176</v>
      </c>
      <c r="P65" s="51">
        <f t="shared" si="19"/>
        <v>0.67692307692307696</v>
      </c>
      <c r="Q65" s="33">
        <v>191</v>
      </c>
      <c r="R65" s="51">
        <f t="shared" si="20"/>
        <v>0.73461538461538467</v>
      </c>
      <c r="S65" s="33">
        <v>219</v>
      </c>
      <c r="T65" s="51">
        <f t="shared" si="21"/>
        <v>0.84230769230769231</v>
      </c>
      <c r="U65" s="33">
        <v>228</v>
      </c>
      <c r="V65" s="51">
        <f t="shared" si="22"/>
        <v>0.87692307692307692</v>
      </c>
      <c r="W65" s="33">
        <v>204</v>
      </c>
      <c r="X65" s="51">
        <f t="shared" si="23"/>
        <v>0.7846153846153846</v>
      </c>
      <c r="Z65" s="33">
        <v>558</v>
      </c>
      <c r="AA65" s="73">
        <f t="shared" si="24"/>
        <v>2.1461538461538461</v>
      </c>
      <c r="AC65" s="41">
        <f>cálculos1!O65</f>
        <v>0</v>
      </c>
      <c r="AD65" s="42">
        <f t="shared" si="12"/>
        <v>0</v>
      </c>
      <c r="AE65" s="41">
        <f>cálculos1!P65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1"/>
        <v>87.5</v>
      </c>
      <c r="E66" s="33">
        <v>50</v>
      </c>
      <c r="F66" s="51">
        <f t="shared" ref="F66:F79" si="25">E66/D66</f>
        <v>0.5714285714285714</v>
      </c>
      <c r="G66" s="33">
        <v>82</v>
      </c>
      <c r="H66" s="51">
        <f t="shared" ref="H66:H79" si="26">G66/D66</f>
        <v>0.93714285714285717</v>
      </c>
      <c r="I66" s="33">
        <v>87</v>
      </c>
      <c r="J66" s="51">
        <f t="shared" ref="J66:J79" si="27">I66/D66</f>
        <v>0.99428571428571433</v>
      </c>
      <c r="K66" s="33">
        <v>92</v>
      </c>
      <c r="L66" s="51">
        <f t="shared" ref="L66:L79" si="28">K66/D66</f>
        <v>1.0514285714285714</v>
      </c>
      <c r="M66" s="33">
        <v>89</v>
      </c>
      <c r="N66" s="51">
        <f t="shared" ref="N66:N79" si="29">M66/D66</f>
        <v>1.0171428571428571</v>
      </c>
      <c r="O66" s="33">
        <v>85</v>
      </c>
      <c r="P66" s="51">
        <f t="shared" ref="P66:P79" si="30">O66/D66</f>
        <v>0.97142857142857142</v>
      </c>
      <c r="Q66" s="33">
        <v>78</v>
      </c>
      <c r="R66" s="51">
        <f t="shared" ref="R66:R79" si="31">Q66/D66</f>
        <v>0.89142857142857146</v>
      </c>
      <c r="S66" s="33">
        <v>95</v>
      </c>
      <c r="T66" s="51">
        <f t="shared" ref="T66:T79" si="32">S66/D66</f>
        <v>1.0857142857142856</v>
      </c>
      <c r="U66" s="33">
        <v>91</v>
      </c>
      <c r="V66" s="51">
        <f t="shared" ref="V66:V79" si="33">U66/D66</f>
        <v>1.04</v>
      </c>
      <c r="W66" s="33">
        <v>96</v>
      </c>
      <c r="X66" s="51">
        <f t="shared" ref="X66:X79" si="34">W66/D66</f>
        <v>1.0971428571428572</v>
      </c>
      <c r="Z66" s="33">
        <v>27</v>
      </c>
      <c r="AA66" s="73">
        <f t="shared" ref="AA66:AA79" si="35">Z66/D66</f>
        <v>0.30857142857142855</v>
      </c>
      <c r="AC66" s="41">
        <f>cálculos1!O66</f>
        <v>7</v>
      </c>
      <c r="AD66" s="42">
        <f t="shared" si="12"/>
        <v>0.70000000000000007</v>
      </c>
      <c r="AE66" s="41">
        <f>cálculos1!P66</f>
        <v>3</v>
      </c>
      <c r="AF66" s="42">
        <f t="shared" si="13"/>
        <v>0.75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36">(C67/12)*10</f>
        <v>325</v>
      </c>
      <c r="E67" s="33">
        <v>153</v>
      </c>
      <c r="F67" s="51">
        <f t="shared" si="25"/>
        <v>0.47076923076923077</v>
      </c>
      <c r="G67" s="33">
        <v>293</v>
      </c>
      <c r="H67" s="51">
        <f t="shared" si="26"/>
        <v>0.90153846153846151</v>
      </c>
      <c r="I67" s="33">
        <v>292</v>
      </c>
      <c r="J67" s="51">
        <f t="shared" si="27"/>
        <v>0.89846153846153842</v>
      </c>
      <c r="K67" s="33">
        <v>297</v>
      </c>
      <c r="L67" s="51">
        <f t="shared" si="28"/>
        <v>0.91384615384615386</v>
      </c>
      <c r="M67" s="33">
        <v>291</v>
      </c>
      <c r="N67" s="51">
        <f t="shared" si="29"/>
        <v>0.89538461538461533</v>
      </c>
      <c r="O67" s="33">
        <v>285</v>
      </c>
      <c r="P67" s="51">
        <f t="shared" si="30"/>
        <v>0.87692307692307692</v>
      </c>
      <c r="Q67" s="33">
        <v>297</v>
      </c>
      <c r="R67" s="51">
        <f t="shared" si="31"/>
        <v>0.91384615384615386</v>
      </c>
      <c r="S67" s="33">
        <v>344</v>
      </c>
      <c r="T67" s="51">
        <f t="shared" si="32"/>
        <v>1.0584615384615386</v>
      </c>
      <c r="U67" s="33">
        <v>349</v>
      </c>
      <c r="V67" s="51">
        <f t="shared" si="33"/>
        <v>1.0738461538461539</v>
      </c>
      <c r="W67" s="33">
        <v>336</v>
      </c>
      <c r="X67" s="51">
        <f t="shared" si="34"/>
        <v>1.0338461538461539</v>
      </c>
      <c r="Z67" s="33">
        <v>94</v>
      </c>
      <c r="AA67" s="73">
        <f t="shared" si="35"/>
        <v>0.28923076923076924</v>
      </c>
      <c r="AC67" s="41">
        <f>cálculos1!O67</f>
        <v>3</v>
      </c>
      <c r="AD67" s="42">
        <f t="shared" ref="AD67:AD85" si="37">AC67*0.1</f>
        <v>0.30000000000000004</v>
      </c>
      <c r="AE67" s="41">
        <f>cálculos1!P67</f>
        <v>1</v>
      </c>
      <c r="AF67" s="42">
        <f t="shared" ref="AF67:AF85" si="38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36"/>
        <v>113.33333333333334</v>
      </c>
      <c r="E68" s="33">
        <v>73</v>
      </c>
      <c r="F68" s="51">
        <f t="shared" si="25"/>
        <v>0.64411764705882346</v>
      </c>
      <c r="G68" s="33">
        <v>102</v>
      </c>
      <c r="H68" s="51">
        <f t="shared" si="26"/>
        <v>0.89999999999999991</v>
      </c>
      <c r="I68" s="33">
        <v>102</v>
      </c>
      <c r="J68" s="51">
        <f t="shared" si="27"/>
        <v>0.89999999999999991</v>
      </c>
      <c r="K68" s="33">
        <v>112</v>
      </c>
      <c r="L68" s="51">
        <f t="shared" si="28"/>
        <v>0.98823529411764699</v>
      </c>
      <c r="M68" s="33">
        <v>109</v>
      </c>
      <c r="N68" s="51">
        <f t="shared" si="29"/>
        <v>0.96176470588235285</v>
      </c>
      <c r="O68" s="33">
        <v>107</v>
      </c>
      <c r="P68" s="51">
        <f t="shared" si="30"/>
        <v>0.94411764705882351</v>
      </c>
      <c r="Q68" s="33">
        <v>74</v>
      </c>
      <c r="R68" s="51">
        <f t="shared" si="31"/>
        <v>0.65294117647058814</v>
      </c>
      <c r="S68" s="33">
        <v>66</v>
      </c>
      <c r="T68" s="51">
        <f t="shared" si="32"/>
        <v>0.58235294117647052</v>
      </c>
      <c r="U68" s="33">
        <v>87</v>
      </c>
      <c r="V68" s="51">
        <f t="shared" si="33"/>
        <v>0.76764705882352935</v>
      </c>
      <c r="W68" s="33">
        <v>67</v>
      </c>
      <c r="X68" s="51">
        <f t="shared" si="34"/>
        <v>0.59117647058823519</v>
      </c>
      <c r="Z68" s="33">
        <v>71</v>
      </c>
      <c r="AA68" s="73">
        <f t="shared" si="35"/>
        <v>0.62647058823529411</v>
      </c>
      <c r="AC68" s="41">
        <f>cálculos1!O68</f>
        <v>2</v>
      </c>
      <c r="AD68" s="42">
        <f t="shared" si="37"/>
        <v>0.2</v>
      </c>
      <c r="AE68" s="41">
        <f>cálculos1!P68</f>
        <v>1</v>
      </c>
      <c r="AF68" s="42">
        <f t="shared" si="38"/>
        <v>0.25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36"/>
        <v>1550</v>
      </c>
      <c r="E69" s="33">
        <v>2005</v>
      </c>
      <c r="F69" s="51">
        <f t="shared" si="25"/>
        <v>1.2935483870967741</v>
      </c>
      <c r="G69" s="33">
        <v>1270</v>
      </c>
      <c r="H69" s="51">
        <f t="shared" si="26"/>
        <v>0.8193548387096774</v>
      </c>
      <c r="I69" s="33">
        <v>1258</v>
      </c>
      <c r="J69" s="51">
        <f t="shared" si="27"/>
        <v>0.81161290322580648</v>
      </c>
      <c r="K69" s="33">
        <v>1384</v>
      </c>
      <c r="L69" s="51">
        <f t="shared" si="28"/>
        <v>0.89290322580645165</v>
      </c>
      <c r="M69" s="33">
        <v>1330</v>
      </c>
      <c r="N69" s="51">
        <f t="shared" si="29"/>
        <v>0.85806451612903223</v>
      </c>
      <c r="O69" s="33">
        <v>1302</v>
      </c>
      <c r="P69" s="51">
        <f t="shared" si="30"/>
        <v>0.84</v>
      </c>
      <c r="Q69" s="33">
        <v>957</v>
      </c>
      <c r="R69" s="51">
        <f t="shared" si="31"/>
        <v>0.61741935483870969</v>
      </c>
      <c r="S69" s="33">
        <v>1356</v>
      </c>
      <c r="T69" s="51">
        <f t="shared" si="32"/>
        <v>0.87483870967741939</v>
      </c>
      <c r="U69" s="33">
        <v>1273</v>
      </c>
      <c r="V69" s="51">
        <f t="shared" si="33"/>
        <v>0.82129032258064516</v>
      </c>
      <c r="W69" s="33">
        <v>1173</v>
      </c>
      <c r="X69" s="51">
        <f t="shared" si="34"/>
        <v>0.75677419354838704</v>
      </c>
      <c r="Z69" s="33">
        <v>2074</v>
      </c>
      <c r="AA69" s="73">
        <f t="shared" si="35"/>
        <v>1.3380645161290323</v>
      </c>
      <c r="AC69" s="41">
        <f>cálculos1!O69</f>
        <v>1</v>
      </c>
      <c r="AD69" s="42">
        <f t="shared" si="37"/>
        <v>0.1</v>
      </c>
      <c r="AE69" s="41">
        <f>cálculos1!P69</f>
        <v>0</v>
      </c>
      <c r="AF69" s="42">
        <f t="shared" si="38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36"/>
        <v>95</v>
      </c>
      <c r="E70" s="33">
        <v>62</v>
      </c>
      <c r="F70" s="51">
        <f t="shared" si="25"/>
        <v>0.65263157894736845</v>
      </c>
      <c r="G70" s="33">
        <v>88</v>
      </c>
      <c r="H70" s="51">
        <f t="shared" si="26"/>
        <v>0.9263157894736842</v>
      </c>
      <c r="I70" s="33">
        <v>88</v>
      </c>
      <c r="J70" s="51">
        <f t="shared" si="27"/>
        <v>0.9263157894736842</v>
      </c>
      <c r="K70" s="33">
        <v>104</v>
      </c>
      <c r="L70" s="51">
        <f t="shared" si="28"/>
        <v>1.0947368421052632</v>
      </c>
      <c r="M70" s="33">
        <v>108</v>
      </c>
      <c r="N70" s="51">
        <f t="shared" si="29"/>
        <v>1.1368421052631579</v>
      </c>
      <c r="O70" s="33">
        <v>87</v>
      </c>
      <c r="P70" s="51">
        <f t="shared" si="30"/>
        <v>0.91578947368421049</v>
      </c>
      <c r="Q70" s="33">
        <v>76</v>
      </c>
      <c r="R70" s="51">
        <f t="shared" si="31"/>
        <v>0.8</v>
      </c>
      <c r="S70" s="33">
        <v>104</v>
      </c>
      <c r="T70" s="51">
        <f t="shared" si="32"/>
        <v>1.0947368421052632</v>
      </c>
      <c r="U70" s="33">
        <v>100</v>
      </c>
      <c r="V70" s="51">
        <f t="shared" si="33"/>
        <v>1.0526315789473684</v>
      </c>
      <c r="W70" s="33">
        <v>103</v>
      </c>
      <c r="X70" s="51">
        <f t="shared" si="34"/>
        <v>1.0842105263157895</v>
      </c>
      <c r="Z70" s="33">
        <v>35</v>
      </c>
      <c r="AA70" s="73">
        <f t="shared" si="35"/>
        <v>0.36842105263157893</v>
      </c>
      <c r="AC70" s="41">
        <f>cálculos1!O70</f>
        <v>5</v>
      </c>
      <c r="AD70" s="42">
        <f t="shared" si="37"/>
        <v>0.5</v>
      </c>
      <c r="AE70" s="41">
        <f>cálculos1!P70</f>
        <v>2</v>
      </c>
      <c r="AF70" s="42">
        <f t="shared" si="38"/>
        <v>0.5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36"/>
        <v>6184.1666666666661</v>
      </c>
      <c r="E71" s="33">
        <v>6856</v>
      </c>
      <c r="F71" s="51">
        <f t="shared" si="25"/>
        <v>1.1086376499124109</v>
      </c>
      <c r="G71" s="33">
        <v>4981</v>
      </c>
      <c r="H71" s="51">
        <f t="shared" si="26"/>
        <v>0.80544401024120749</v>
      </c>
      <c r="I71" s="33">
        <v>5074</v>
      </c>
      <c r="J71" s="51">
        <f t="shared" si="27"/>
        <v>0.82048241476889916</v>
      </c>
      <c r="K71" s="33">
        <v>5637</v>
      </c>
      <c r="L71" s="51">
        <f t="shared" si="28"/>
        <v>0.9115213583075058</v>
      </c>
      <c r="M71" s="33">
        <v>5387</v>
      </c>
      <c r="N71" s="51">
        <f t="shared" si="29"/>
        <v>0.87109553968467868</v>
      </c>
      <c r="O71" s="33">
        <v>5166</v>
      </c>
      <c r="P71" s="51">
        <f t="shared" si="30"/>
        <v>0.83535911602209956</v>
      </c>
      <c r="Q71" s="33">
        <v>4100</v>
      </c>
      <c r="R71" s="51">
        <f t="shared" si="31"/>
        <v>0.66298342541436472</v>
      </c>
      <c r="S71" s="33">
        <v>5293</v>
      </c>
      <c r="T71" s="51">
        <f t="shared" si="32"/>
        <v>0.85589543188249573</v>
      </c>
      <c r="U71" s="33">
        <v>5333</v>
      </c>
      <c r="V71" s="51">
        <f t="shared" si="33"/>
        <v>0.86236356286214799</v>
      </c>
      <c r="W71" s="33">
        <v>4286</v>
      </c>
      <c r="X71" s="51">
        <f t="shared" si="34"/>
        <v>0.69306023446974807</v>
      </c>
      <c r="Z71" s="33">
        <v>7112</v>
      </c>
      <c r="AA71" s="73">
        <f t="shared" si="35"/>
        <v>1.1500336881821858</v>
      </c>
      <c r="AC71" s="41">
        <f>cálculos1!O71</f>
        <v>1</v>
      </c>
      <c r="AD71" s="42">
        <f t="shared" si="37"/>
        <v>0.1</v>
      </c>
      <c r="AE71" s="41">
        <f>cálculos1!P71</f>
        <v>0</v>
      </c>
      <c r="AF71" s="42">
        <f t="shared" si="38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36"/>
        <v>379.16666666666663</v>
      </c>
      <c r="E72" s="33">
        <v>35</v>
      </c>
      <c r="F72" s="51">
        <f t="shared" si="25"/>
        <v>9.2307692307692313E-2</v>
      </c>
      <c r="G72" s="33">
        <v>316</v>
      </c>
      <c r="H72" s="51">
        <f t="shared" si="26"/>
        <v>0.83340659340659351</v>
      </c>
      <c r="I72" s="33">
        <v>317</v>
      </c>
      <c r="J72" s="51">
        <f t="shared" si="27"/>
        <v>0.83604395604395609</v>
      </c>
      <c r="K72" s="33">
        <v>341</v>
      </c>
      <c r="L72" s="51">
        <f t="shared" si="28"/>
        <v>0.89934065934065943</v>
      </c>
      <c r="M72" s="33">
        <v>333</v>
      </c>
      <c r="N72" s="51">
        <f t="shared" si="29"/>
        <v>0.87824175824175832</v>
      </c>
      <c r="O72" s="33">
        <v>333</v>
      </c>
      <c r="P72" s="51">
        <f t="shared" si="30"/>
        <v>0.87824175824175832</v>
      </c>
      <c r="Q72" s="33">
        <v>272</v>
      </c>
      <c r="R72" s="51">
        <f t="shared" si="31"/>
        <v>0.71736263736263739</v>
      </c>
      <c r="S72" s="33">
        <v>336</v>
      </c>
      <c r="T72" s="51">
        <f t="shared" si="32"/>
        <v>0.88615384615384629</v>
      </c>
      <c r="U72" s="33">
        <v>344</v>
      </c>
      <c r="V72" s="51">
        <f t="shared" si="33"/>
        <v>0.90725274725274729</v>
      </c>
      <c r="W72" s="33">
        <v>301</v>
      </c>
      <c r="X72" s="51">
        <f t="shared" si="34"/>
        <v>0.79384615384615398</v>
      </c>
      <c r="Z72" s="33">
        <v>23</v>
      </c>
      <c r="AA72" s="73">
        <f t="shared" si="35"/>
        <v>6.0659340659340664E-2</v>
      </c>
      <c r="AC72" s="41">
        <f>cálculos1!O72</f>
        <v>0</v>
      </c>
      <c r="AD72" s="42">
        <f t="shared" si="37"/>
        <v>0</v>
      </c>
      <c r="AE72" s="41">
        <f>cálculos1!P72</f>
        <v>0</v>
      </c>
      <c r="AF72" s="42">
        <f t="shared" si="38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36"/>
        <v>205</v>
      </c>
      <c r="E73" s="33">
        <v>42</v>
      </c>
      <c r="F73" s="51">
        <f t="shared" si="25"/>
        <v>0.20487804878048779</v>
      </c>
      <c r="G73" s="33">
        <v>197</v>
      </c>
      <c r="H73" s="51">
        <f t="shared" si="26"/>
        <v>0.96097560975609753</v>
      </c>
      <c r="I73" s="33">
        <v>196</v>
      </c>
      <c r="J73" s="51">
        <f t="shared" si="27"/>
        <v>0.95609756097560972</v>
      </c>
      <c r="K73" s="33">
        <v>213</v>
      </c>
      <c r="L73" s="51">
        <f t="shared" si="28"/>
        <v>1.0390243902439025</v>
      </c>
      <c r="M73" s="33">
        <v>215</v>
      </c>
      <c r="N73" s="51">
        <f t="shared" si="29"/>
        <v>1.0487804878048781</v>
      </c>
      <c r="O73" s="33">
        <v>206</v>
      </c>
      <c r="P73" s="51">
        <f t="shared" si="30"/>
        <v>1.0048780487804878</v>
      </c>
      <c r="Q73" s="33">
        <v>176</v>
      </c>
      <c r="R73" s="51">
        <f t="shared" si="31"/>
        <v>0.85853658536585364</v>
      </c>
      <c r="S73" s="33">
        <v>211</v>
      </c>
      <c r="T73" s="51">
        <f t="shared" si="32"/>
        <v>1.0292682926829269</v>
      </c>
      <c r="U73" s="33">
        <v>201</v>
      </c>
      <c r="V73" s="51">
        <f t="shared" si="33"/>
        <v>0.98048780487804876</v>
      </c>
      <c r="W73" s="33">
        <v>195</v>
      </c>
      <c r="X73" s="51">
        <f t="shared" si="34"/>
        <v>0.95121951219512191</v>
      </c>
      <c r="Z73" s="33">
        <v>45</v>
      </c>
      <c r="AA73" s="73">
        <f t="shared" si="35"/>
        <v>0.21951219512195122</v>
      </c>
      <c r="AC73" s="41">
        <f>cálculos1!O73</f>
        <v>8</v>
      </c>
      <c r="AD73" s="42">
        <f t="shared" si="37"/>
        <v>0.8</v>
      </c>
      <c r="AE73" s="41">
        <f>cálculos1!P73</f>
        <v>4</v>
      </c>
      <c r="AF73" s="42">
        <f t="shared" si="38"/>
        <v>1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36"/>
        <v>281.66666666666669</v>
      </c>
      <c r="E74" s="33">
        <v>453</v>
      </c>
      <c r="F74" s="51">
        <f t="shared" si="25"/>
        <v>1.6082840236686389</v>
      </c>
      <c r="G74" s="33">
        <v>320</v>
      </c>
      <c r="H74" s="51">
        <f t="shared" si="26"/>
        <v>1.136094674556213</v>
      </c>
      <c r="I74" s="33">
        <v>321</v>
      </c>
      <c r="J74" s="51">
        <f t="shared" si="27"/>
        <v>1.1396449704142011</v>
      </c>
      <c r="K74" s="33">
        <v>342</v>
      </c>
      <c r="L74" s="51">
        <f t="shared" si="28"/>
        <v>1.2142011834319526</v>
      </c>
      <c r="M74" s="33">
        <v>340</v>
      </c>
      <c r="N74" s="51">
        <f t="shared" si="29"/>
        <v>1.2071005917159763</v>
      </c>
      <c r="O74" s="33">
        <v>319</v>
      </c>
      <c r="P74" s="51">
        <f t="shared" si="30"/>
        <v>1.1325443786982248</v>
      </c>
      <c r="Q74" s="33">
        <v>291</v>
      </c>
      <c r="R74" s="51">
        <f t="shared" si="31"/>
        <v>1.0331360946745562</v>
      </c>
      <c r="S74" s="33">
        <v>305</v>
      </c>
      <c r="T74" s="51">
        <f t="shared" si="32"/>
        <v>1.0828402366863905</v>
      </c>
      <c r="U74" s="33">
        <v>301</v>
      </c>
      <c r="V74" s="51">
        <f t="shared" si="33"/>
        <v>1.0686390532544379</v>
      </c>
      <c r="W74" s="33">
        <v>295</v>
      </c>
      <c r="X74" s="51">
        <f t="shared" si="34"/>
        <v>1.0473372781065089</v>
      </c>
      <c r="Z74" s="33">
        <v>412</v>
      </c>
      <c r="AA74" s="73">
        <f t="shared" si="35"/>
        <v>1.4627218934911241</v>
      </c>
      <c r="AC74" s="41">
        <f>cálculos1!O74</f>
        <v>10</v>
      </c>
      <c r="AD74" s="42">
        <f t="shared" si="37"/>
        <v>1</v>
      </c>
      <c r="AE74" s="41">
        <f>cálculos1!P74</f>
        <v>4</v>
      </c>
      <c r="AF74" s="42">
        <f t="shared" si="38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36"/>
        <v>838.33333333333326</v>
      </c>
      <c r="E75" s="33">
        <v>227</v>
      </c>
      <c r="F75" s="51">
        <f t="shared" si="25"/>
        <v>0.27077534791252489</v>
      </c>
      <c r="G75" s="33">
        <v>668</v>
      </c>
      <c r="H75" s="51">
        <f t="shared" si="26"/>
        <v>0.79681908548707758</v>
      </c>
      <c r="I75" s="33">
        <v>670</v>
      </c>
      <c r="J75" s="51">
        <f t="shared" si="27"/>
        <v>0.79920477137176948</v>
      </c>
      <c r="K75" s="33">
        <v>796</v>
      </c>
      <c r="L75" s="51">
        <f t="shared" si="28"/>
        <v>0.94950298210735595</v>
      </c>
      <c r="M75" s="33">
        <v>758</v>
      </c>
      <c r="N75" s="51">
        <f t="shared" si="29"/>
        <v>0.90417495029821082</v>
      </c>
      <c r="O75" s="33">
        <v>728</v>
      </c>
      <c r="P75" s="51">
        <f t="shared" si="30"/>
        <v>0.86838966202783308</v>
      </c>
      <c r="Q75" s="33">
        <v>509</v>
      </c>
      <c r="R75" s="51">
        <f t="shared" si="31"/>
        <v>0.60715705765407557</v>
      </c>
      <c r="S75" s="33">
        <v>722</v>
      </c>
      <c r="T75" s="51">
        <f t="shared" si="32"/>
        <v>0.86123260437375748</v>
      </c>
      <c r="U75" s="33">
        <v>702</v>
      </c>
      <c r="V75" s="51">
        <f t="shared" si="33"/>
        <v>0.83737574552683902</v>
      </c>
      <c r="W75" s="33">
        <v>595</v>
      </c>
      <c r="X75" s="51">
        <f t="shared" si="34"/>
        <v>0.70974155069582512</v>
      </c>
      <c r="Z75" s="33">
        <v>192</v>
      </c>
      <c r="AA75" s="73">
        <f t="shared" si="35"/>
        <v>0.22902584493041753</v>
      </c>
      <c r="AC75" s="41">
        <f>cálculos1!O75</f>
        <v>1</v>
      </c>
      <c r="AD75" s="42">
        <f t="shared" si="37"/>
        <v>0.1</v>
      </c>
      <c r="AE75" s="41">
        <f>cálculos1!P75</f>
        <v>0</v>
      </c>
      <c r="AF75" s="42">
        <f t="shared" si="38"/>
        <v>0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36"/>
        <v>86.666666666666657</v>
      </c>
      <c r="E76" s="33">
        <v>53</v>
      </c>
      <c r="F76" s="51">
        <f t="shared" si="25"/>
        <v>0.61153846153846159</v>
      </c>
      <c r="G76" s="33">
        <v>102</v>
      </c>
      <c r="H76" s="51">
        <f t="shared" si="26"/>
        <v>1.176923076923077</v>
      </c>
      <c r="I76" s="33">
        <v>104</v>
      </c>
      <c r="J76" s="51">
        <f t="shared" si="27"/>
        <v>1.2000000000000002</v>
      </c>
      <c r="K76" s="33">
        <v>102</v>
      </c>
      <c r="L76" s="51">
        <f t="shared" si="28"/>
        <v>1.176923076923077</v>
      </c>
      <c r="M76" s="33">
        <v>96</v>
      </c>
      <c r="N76" s="51">
        <f t="shared" si="29"/>
        <v>1.1076923076923078</v>
      </c>
      <c r="O76" s="33">
        <v>99</v>
      </c>
      <c r="P76" s="51">
        <f t="shared" si="30"/>
        <v>1.1423076923076925</v>
      </c>
      <c r="Q76" s="33">
        <v>88</v>
      </c>
      <c r="R76" s="51">
        <f t="shared" si="31"/>
        <v>1.0153846153846156</v>
      </c>
      <c r="S76" s="33">
        <v>111</v>
      </c>
      <c r="T76" s="51">
        <f t="shared" si="32"/>
        <v>1.2807692307692309</v>
      </c>
      <c r="U76" s="33">
        <v>94</v>
      </c>
      <c r="V76" s="51">
        <f t="shared" si="33"/>
        <v>1.0846153846153848</v>
      </c>
      <c r="W76" s="33">
        <v>103</v>
      </c>
      <c r="X76" s="51">
        <f t="shared" si="34"/>
        <v>1.1884615384615387</v>
      </c>
      <c r="Z76" s="33">
        <v>22</v>
      </c>
      <c r="AA76" s="73">
        <f t="shared" si="35"/>
        <v>0.25384615384615389</v>
      </c>
      <c r="AC76" s="41">
        <f>cálculos1!O76</f>
        <v>9</v>
      </c>
      <c r="AD76" s="42">
        <f t="shared" si="37"/>
        <v>0.9</v>
      </c>
      <c r="AE76" s="41">
        <f>cálculos1!P76</f>
        <v>4</v>
      </c>
      <c r="AF76" s="42">
        <f t="shared" si="38"/>
        <v>1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36"/>
        <v>175.83333333333331</v>
      </c>
      <c r="E77" s="33">
        <v>75</v>
      </c>
      <c r="F77" s="51">
        <f t="shared" si="25"/>
        <v>0.42654028436018959</v>
      </c>
      <c r="G77" s="33">
        <v>175</v>
      </c>
      <c r="H77" s="51">
        <f t="shared" si="26"/>
        <v>0.99526066350710907</v>
      </c>
      <c r="I77" s="33">
        <v>175</v>
      </c>
      <c r="J77" s="51">
        <f t="shared" si="27"/>
        <v>0.99526066350710907</v>
      </c>
      <c r="K77" s="33">
        <v>185</v>
      </c>
      <c r="L77" s="51">
        <f t="shared" si="28"/>
        <v>1.0521327014218012</v>
      </c>
      <c r="M77" s="33">
        <v>186</v>
      </c>
      <c r="N77" s="51">
        <f t="shared" si="29"/>
        <v>1.0578199052132702</v>
      </c>
      <c r="O77" s="33">
        <v>192</v>
      </c>
      <c r="P77" s="51">
        <f t="shared" si="30"/>
        <v>1.0919431279620855</v>
      </c>
      <c r="Q77" s="33">
        <v>163</v>
      </c>
      <c r="R77" s="51">
        <f t="shared" si="31"/>
        <v>0.92701421800947881</v>
      </c>
      <c r="S77" s="33">
        <v>212</v>
      </c>
      <c r="T77" s="51">
        <f t="shared" si="32"/>
        <v>1.2056872037914694</v>
      </c>
      <c r="U77" s="33">
        <v>204</v>
      </c>
      <c r="V77" s="51">
        <f t="shared" si="33"/>
        <v>1.1601895734597159</v>
      </c>
      <c r="W77" s="33">
        <v>198</v>
      </c>
      <c r="X77" s="51">
        <f t="shared" si="34"/>
        <v>1.1260663507109006</v>
      </c>
      <c r="Z77" s="33">
        <v>29</v>
      </c>
      <c r="AA77" s="73">
        <f t="shared" si="35"/>
        <v>0.16492890995260664</v>
      </c>
      <c r="AC77" s="41">
        <f>cálculos1!O77</f>
        <v>8</v>
      </c>
      <c r="AD77" s="42">
        <f t="shared" si="37"/>
        <v>0.8</v>
      </c>
      <c r="AE77" s="41">
        <f>cálculos1!P77</f>
        <v>4</v>
      </c>
      <c r="AF77" s="42">
        <f t="shared" si="38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36"/>
        <v>4937.5</v>
      </c>
      <c r="E78" s="33">
        <v>4206</v>
      </c>
      <c r="F78" s="51">
        <f t="shared" si="25"/>
        <v>0.85184810126582278</v>
      </c>
      <c r="G78" s="33">
        <v>3545</v>
      </c>
      <c r="H78" s="51">
        <f t="shared" si="26"/>
        <v>0.71797468354430383</v>
      </c>
      <c r="I78" s="33">
        <v>3568</v>
      </c>
      <c r="J78" s="51">
        <f t="shared" si="27"/>
        <v>0.72263291139240504</v>
      </c>
      <c r="K78" s="33">
        <v>3902</v>
      </c>
      <c r="L78" s="51">
        <f t="shared" si="28"/>
        <v>0.79027848101265818</v>
      </c>
      <c r="M78" s="33">
        <v>3793</v>
      </c>
      <c r="N78" s="51">
        <f t="shared" si="29"/>
        <v>0.76820253164556962</v>
      </c>
      <c r="O78" s="33">
        <v>3656</v>
      </c>
      <c r="P78" s="51">
        <f t="shared" si="30"/>
        <v>0.7404556962025316</v>
      </c>
      <c r="Q78" s="33">
        <v>3139</v>
      </c>
      <c r="R78" s="51">
        <f t="shared" si="31"/>
        <v>0.63574683544303801</v>
      </c>
      <c r="S78" s="33">
        <v>3917</v>
      </c>
      <c r="T78" s="51">
        <f t="shared" si="32"/>
        <v>0.79331645569620257</v>
      </c>
      <c r="U78" s="33">
        <v>3739</v>
      </c>
      <c r="V78" s="51">
        <f t="shared" si="33"/>
        <v>0.75726582278481014</v>
      </c>
      <c r="W78" s="33">
        <v>3261</v>
      </c>
      <c r="X78" s="51">
        <f t="shared" si="34"/>
        <v>0.66045569620253164</v>
      </c>
      <c r="Z78" s="33">
        <v>4031</v>
      </c>
      <c r="AA78" s="73">
        <f t="shared" si="35"/>
        <v>0.81640506329113927</v>
      </c>
      <c r="AC78" s="41">
        <f>cálculos1!O78</f>
        <v>0</v>
      </c>
      <c r="AD78" s="42">
        <f t="shared" si="37"/>
        <v>0</v>
      </c>
      <c r="AE78" s="41">
        <f>cálculos1!P78</f>
        <v>0</v>
      </c>
      <c r="AF78" s="42">
        <f t="shared" si="38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36"/>
        <v>3289.166666666667</v>
      </c>
      <c r="E79" s="33">
        <v>5744</v>
      </c>
      <c r="F79" s="51">
        <f t="shared" si="25"/>
        <v>1.7463389916392196</v>
      </c>
      <c r="G79" s="33">
        <v>2768</v>
      </c>
      <c r="H79" s="51">
        <f t="shared" si="26"/>
        <v>0.8415505447175069</v>
      </c>
      <c r="I79" s="33">
        <v>2764</v>
      </c>
      <c r="J79" s="51">
        <f t="shared" si="27"/>
        <v>0.84033443121357987</v>
      </c>
      <c r="K79" s="33">
        <v>2827</v>
      </c>
      <c r="L79" s="51">
        <f t="shared" si="28"/>
        <v>0.85948821890043059</v>
      </c>
      <c r="M79" s="33">
        <v>2717</v>
      </c>
      <c r="N79" s="51">
        <f t="shared" si="29"/>
        <v>0.82604509754243727</v>
      </c>
      <c r="O79" s="33">
        <v>2640</v>
      </c>
      <c r="P79" s="51">
        <f t="shared" si="30"/>
        <v>0.80263491259184183</v>
      </c>
      <c r="Q79" s="33">
        <v>2021</v>
      </c>
      <c r="R79" s="51">
        <f t="shared" si="31"/>
        <v>0.61444134785913351</v>
      </c>
      <c r="S79" s="33">
        <v>2971</v>
      </c>
      <c r="T79" s="51">
        <f t="shared" si="32"/>
        <v>0.90326830504180378</v>
      </c>
      <c r="U79" s="33">
        <v>2737</v>
      </c>
      <c r="V79" s="51">
        <f t="shared" si="33"/>
        <v>0.83212566506207242</v>
      </c>
      <c r="W79" s="33">
        <v>2511</v>
      </c>
      <c r="X79" s="51">
        <f t="shared" si="34"/>
        <v>0.76341525209019501</v>
      </c>
      <c r="Z79" s="33">
        <v>4450</v>
      </c>
      <c r="AA79" s="73">
        <f t="shared" si="35"/>
        <v>1.3529262731188243</v>
      </c>
      <c r="AC79" s="41">
        <f>cálculos1!O79</f>
        <v>1</v>
      </c>
      <c r="AD79" s="42">
        <f t="shared" si="37"/>
        <v>0.1</v>
      </c>
      <c r="AE79" s="41">
        <f>cálculos1!P79</f>
        <v>0</v>
      </c>
      <c r="AF79" s="42">
        <f t="shared" si="38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33">
        <f>SUMIF($A$2:$A$79,"Norte",E$2:E$79)</f>
        <v>3620</v>
      </c>
      <c r="F81" s="51">
        <f>E81/D81</f>
        <v>0.74180327868852458</v>
      </c>
      <c r="G81" s="33">
        <f>SUMIF($A$2:$A$79,"Norte",G$2:G$79)</f>
        <v>4332</v>
      </c>
      <c r="H81" s="51">
        <f>G81/D81</f>
        <v>0.88770491803278684</v>
      </c>
      <c r="I81" s="33">
        <f>SUMIF($A$2:$A$79,"Norte",I$2:I$79)</f>
        <v>4334</v>
      </c>
      <c r="J81" s="51">
        <f>I81/D81</f>
        <v>0.8881147540983606</v>
      </c>
      <c r="K81" s="33">
        <f>SUMIF($A$2:$A$79,"Norte",K$2:K$79)</f>
        <v>4634</v>
      </c>
      <c r="L81" s="51">
        <f>K81/D81</f>
        <v>0.94959016393442619</v>
      </c>
      <c r="M81" s="33">
        <f>SUMIF($A$2:$A$79,"Norte",M$2:M$79)</f>
        <v>4509</v>
      </c>
      <c r="N81" s="51">
        <f>M81/D81</f>
        <v>0.92397540983606552</v>
      </c>
      <c r="O81" s="33">
        <f>SUMIF($A$2:$A$79,"Norte",O$2:O$79)</f>
        <v>4407</v>
      </c>
      <c r="P81" s="51">
        <f>O81/D81</f>
        <v>0.90307377049180326</v>
      </c>
      <c r="Q81" s="33">
        <f>SUMIF($A$2:$A$79,"Norte",Q$2:Q$79)</f>
        <v>3591</v>
      </c>
      <c r="R81" s="51">
        <f>Q81/D81</f>
        <v>0.73586065573770487</v>
      </c>
      <c r="S81" s="33">
        <f>SUMIF($A$2:$A$79,"Norte",S$2:S$79)</f>
        <v>4551</v>
      </c>
      <c r="T81" s="51">
        <f>S81/D81</f>
        <v>0.9325819672131147</v>
      </c>
      <c r="U81" s="33">
        <f>SUMIF($A$2:$A$79,"Norte",U$2:U$79)</f>
        <v>4464</v>
      </c>
      <c r="V81" s="51">
        <f>U81/D81</f>
        <v>0.91475409836065569</v>
      </c>
      <c r="W81" s="33">
        <f>SUMIF($A$2:$A$79,"Norte",W$2:W$79)</f>
        <v>4225</v>
      </c>
      <c r="X81" s="51">
        <f>W81/D81</f>
        <v>0.86577868852459017</v>
      </c>
      <c r="Z81" s="33">
        <f>SUMIF($A$2:$A$79,"Norte",Z$2:Z$79)</f>
        <v>3415</v>
      </c>
      <c r="AA81" s="73">
        <f>Z81/D81</f>
        <v>0.69979508196721307</v>
      </c>
      <c r="AC81" s="41">
        <f>cálculos1!O81</f>
        <v>1</v>
      </c>
      <c r="AD81" s="42">
        <f t="shared" si="37"/>
        <v>0.1</v>
      </c>
      <c r="AE81" s="41">
        <f>cálculos1!P81</f>
        <v>0</v>
      </c>
      <c r="AF81" s="42">
        <f t="shared" si="38"/>
        <v>0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33">
        <f>SUMIF($A$2:$A$79,"Central",E$2:E$79)</f>
        <v>6435</v>
      </c>
      <c r="F82" s="51">
        <f>E82/D82</f>
        <v>1.1125198098256734</v>
      </c>
      <c r="G82" s="33">
        <f>SUMIF($A$2:$A$79,"Central",G$2:G$79)</f>
        <v>4831</v>
      </c>
      <c r="H82" s="51">
        <f>G82/D82</f>
        <v>0.83521106468808526</v>
      </c>
      <c r="I82" s="33">
        <f>SUMIF($A$2:$A$79,"Central",I$2:I$79)</f>
        <v>4879</v>
      </c>
      <c r="J82" s="51">
        <f>I82/D82</f>
        <v>0.84350958075205296</v>
      </c>
      <c r="K82" s="33">
        <f>SUMIF($A$2:$A$79,"Central",K$2:K$79)</f>
        <v>5246</v>
      </c>
      <c r="L82" s="51">
        <f>K82/D82</f>
        <v>0.90695865149113952</v>
      </c>
      <c r="M82" s="33">
        <f>SUMIF($A$2:$A$79,"Central",M$2:M$79)</f>
        <v>5201</v>
      </c>
      <c r="N82" s="51">
        <f>M82/D82</f>
        <v>0.89917879268116985</v>
      </c>
      <c r="O82" s="33">
        <f>SUMIF($A$2:$A$79,"Central",O$2:O$79)</f>
        <v>4978</v>
      </c>
      <c r="P82" s="51">
        <f>O82/D82</f>
        <v>0.86062527013398638</v>
      </c>
      <c r="Q82" s="33">
        <f>SUMIF($A$2:$A$79,"Central",Q$2:Q$79)</f>
        <v>4340</v>
      </c>
      <c r="R82" s="51">
        <f>Q82/D82</f>
        <v>0.75032416078374875</v>
      </c>
      <c r="S82" s="33">
        <f>SUMIF($A$2:$A$79,"Central",S$2:S$79)</f>
        <v>5298</v>
      </c>
      <c r="T82" s="51">
        <f>S82/D82</f>
        <v>0.91594871056043792</v>
      </c>
      <c r="U82" s="33">
        <f>SUMIF($A$2:$A$79,"Central",U$2:U$79)</f>
        <v>5304</v>
      </c>
      <c r="V82" s="51">
        <f>U82/D82</f>
        <v>0.91698602506843385</v>
      </c>
      <c r="W82" s="33">
        <f>SUMIF($A$2:$A$79,"Central",W$2:W$79)</f>
        <v>4948</v>
      </c>
      <c r="X82" s="51">
        <f>W82/D82</f>
        <v>0.85543869759400659</v>
      </c>
      <c r="Z82" s="33">
        <f>SUMIF($A$2:$A$79,"Central",Z$2:Z$79)</f>
        <v>6216</v>
      </c>
      <c r="AA82" s="73">
        <f>Z82/D82</f>
        <v>1.0746578302838208</v>
      </c>
      <c r="AC82" s="41">
        <f>cálculos1!O82</f>
        <v>1</v>
      </c>
      <c r="AD82" s="42">
        <f t="shared" si="37"/>
        <v>0.1</v>
      </c>
      <c r="AE82" s="41">
        <f>cálculos1!P82</f>
        <v>0</v>
      </c>
      <c r="AF82" s="42">
        <f t="shared" si="38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33">
        <f>SUMIF($A$2:$A$79,"Metropolitana",E$2:E$79)</f>
        <v>24557</v>
      </c>
      <c r="F83" s="51">
        <f>E83/D83</f>
        <v>0.94762838859053922</v>
      </c>
      <c r="G83" s="33">
        <f>SUMIF($A$2:$A$79,"Metropolitana",G$2:G$79)</f>
        <v>21071</v>
      </c>
      <c r="H83" s="51">
        <f>G83/D83</f>
        <v>0.81310737370164321</v>
      </c>
      <c r="I83" s="33">
        <f>SUMIF($A$2:$A$79,"Metropolitana",I$2:I$79)</f>
        <v>21290</v>
      </c>
      <c r="J83" s="51">
        <f>I83/D83</f>
        <v>0.82155834968003338</v>
      </c>
      <c r="K83" s="33">
        <f>SUMIF($A$2:$A$79,"Metropolitana",K$2:K$79)</f>
        <v>23050</v>
      </c>
      <c r="L83" s="51">
        <f>K83/D83</f>
        <v>0.88947486895842043</v>
      </c>
      <c r="M83" s="33">
        <f>SUMIF($A$2:$A$79,"Metropolitana",M$2:M$79)</f>
        <v>22306</v>
      </c>
      <c r="N83" s="51">
        <f>M83/D83</f>
        <v>0.86076470399073857</v>
      </c>
      <c r="O83" s="33">
        <f>SUMIF($A$2:$A$79,"Metropolitana",O$2:O$79)</f>
        <v>21547</v>
      </c>
      <c r="P83" s="51">
        <f>O83/D83</f>
        <v>0.83147570505193424</v>
      </c>
      <c r="Q83" s="33">
        <f>SUMIF($A$2:$A$79,"Metropolitana",Q$2:Q$79)</f>
        <v>17531</v>
      </c>
      <c r="R83" s="51">
        <f>Q83/D83</f>
        <v>0.67650255651670577</v>
      </c>
      <c r="S83" s="33">
        <f>SUMIF($A$2:$A$79,"Metropolitana",S$2:S$79)</f>
        <v>22483</v>
      </c>
      <c r="T83" s="51">
        <f>S83/D83</f>
        <v>0.86759494484998545</v>
      </c>
      <c r="U83" s="33">
        <f>SUMIF($A$2:$A$79,"Metropolitana",U$2:U$79)</f>
        <v>21757</v>
      </c>
      <c r="V83" s="51">
        <f>U83/D83</f>
        <v>0.83957938064765081</v>
      </c>
      <c r="W83" s="33">
        <f>SUMIF($A$2:$A$79,"Metropolitana",W$2:W$79)</f>
        <v>19329</v>
      </c>
      <c r="X83" s="51">
        <f>W83/D83</f>
        <v>0.74588545518860339</v>
      </c>
      <c r="Z83" s="33">
        <f>SUMIF($A$2:$A$79,"Metropolitana",Z$2:Z$79)</f>
        <v>22558</v>
      </c>
      <c r="AA83" s="73">
        <f>Z83/D83</f>
        <v>0.87048911470559853</v>
      </c>
      <c r="AC83" s="41">
        <f>cálculos1!O83</f>
        <v>1</v>
      </c>
      <c r="AD83" s="42">
        <f t="shared" si="37"/>
        <v>0.1</v>
      </c>
      <c r="AE83" s="41">
        <f>cálculos1!P83</f>
        <v>0</v>
      </c>
      <c r="AF83" s="42">
        <f t="shared" si="38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33">
        <f>SUMIF($A$2:$A$79,"Sul",E$2:E$79)</f>
        <v>7053</v>
      </c>
      <c r="F84" s="51">
        <f>E84/D84</f>
        <v>0.99116992622086897</v>
      </c>
      <c r="G84" s="33">
        <f>SUMIF($A$2:$A$79,"Sul",G$2:G$79)</f>
        <v>6502</v>
      </c>
      <c r="H84" s="51">
        <f>G84/D84</f>
        <v>0.91373697154233524</v>
      </c>
      <c r="I84" s="33">
        <f>SUMIF($A$2:$A$79,"Sul",I$2:I$79)</f>
        <v>6541</v>
      </c>
      <c r="J84" s="51">
        <f>I84/D84</f>
        <v>0.919217706991451</v>
      </c>
      <c r="K84" s="33">
        <f>SUMIF($A$2:$A$79,"Sul",K$2:K$79)</f>
        <v>6950</v>
      </c>
      <c r="L84" s="51">
        <f>K84/D84</f>
        <v>0.97669516336807594</v>
      </c>
      <c r="M84" s="33">
        <f>SUMIF($A$2:$A$79,"Sul",M$2:M$79)</f>
        <v>6800</v>
      </c>
      <c r="N84" s="51">
        <f>M84/D84</f>
        <v>0.9556154116407074</v>
      </c>
      <c r="O84" s="33">
        <f>SUMIF($A$2:$A$79,"Sul",O$2:O$79)</f>
        <v>6654</v>
      </c>
      <c r="P84" s="51">
        <f>O84/D84</f>
        <v>0.93509778662606868</v>
      </c>
      <c r="Q84" s="33">
        <f>SUMIF($A$2:$A$79,"Sul",Q$2:Q$79)</f>
        <v>5412</v>
      </c>
      <c r="R84" s="51">
        <f>Q84/D84</f>
        <v>0.76055744232345712</v>
      </c>
      <c r="S84" s="33">
        <f>SUMIF($A$2:$A$79,"Sul",S$2:S$79)</f>
        <v>6677</v>
      </c>
      <c r="T84" s="51">
        <f>S84/D84</f>
        <v>0.93833001522426518</v>
      </c>
      <c r="U84" s="33">
        <f>SUMIF($A$2:$A$79,"Sul",U$2:U$79)</f>
        <v>6560</v>
      </c>
      <c r="V84" s="51">
        <f>U84/D84</f>
        <v>0.92188780887691768</v>
      </c>
      <c r="W84" s="33">
        <f>SUMIF($A$2:$A$79,"Sul",W$2:W$79)</f>
        <v>6127</v>
      </c>
      <c r="X84" s="51">
        <f>W84/D84</f>
        <v>0.86103759222391385</v>
      </c>
      <c r="Z84" s="33">
        <f>SUMIF($A$2:$A$79,"Sul",Z$2:Z$79)</f>
        <v>6561</v>
      </c>
      <c r="AA84" s="73">
        <f>Z84/D84</f>
        <v>0.92202834055510019</v>
      </c>
      <c r="AC84" s="41">
        <f>cálculos1!O84</f>
        <v>3</v>
      </c>
      <c r="AD84" s="42">
        <f t="shared" si="37"/>
        <v>0.30000000000000004</v>
      </c>
      <c r="AE84" s="41">
        <f>cálculos1!P84</f>
        <v>1</v>
      </c>
      <c r="AF84" s="42">
        <f t="shared" si="38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43694.166666666664</v>
      </c>
      <c r="E85" s="3">
        <f>SUM(E81:E84)</f>
        <v>41665</v>
      </c>
      <c r="F85" s="54">
        <f>E85/D85</f>
        <v>0.95355978105391648</v>
      </c>
      <c r="G85" s="3">
        <f>SUM(G81:G84)</f>
        <v>36736</v>
      </c>
      <c r="H85" s="54">
        <f>G85/D85</f>
        <v>0.84075296092155705</v>
      </c>
      <c r="I85" s="3">
        <f>SUM(I81:I84)</f>
        <v>37044</v>
      </c>
      <c r="J85" s="54">
        <f>I85/D85</f>
        <v>0.84780195678294212</v>
      </c>
      <c r="K85" s="3">
        <f>SUM(K81:K84)</f>
        <v>39880</v>
      </c>
      <c r="L85" s="54">
        <f>K85/D85</f>
        <v>0.91270764594816245</v>
      </c>
      <c r="M85" s="3">
        <f>SUM(M81:M84)</f>
        <v>38816</v>
      </c>
      <c r="N85" s="54">
        <f>M85/D85</f>
        <v>0.88835656933610518</v>
      </c>
      <c r="O85" s="3">
        <f>SUM(O81:O84)</f>
        <v>37586</v>
      </c>
      <c r="P85" s="54">
        <f>O85/D85</f>
        <v>0.86020635859096373</v>
      </c>
      <c r="Q85" s="3">
        <f>SUM(Q81:Q84)</f>
        <v>30874</v>
      </c>
      <c r="R85" s="54">
        <f>Q85/D85</f>
        <v>0.70659317605324889</v>
      </c>
      <c r="S85" s="3">
        <f>SUM(S81:S84)</f>
        <v>39009</v>
      </c>
      <c r="T85" s="54">
        <f>S85/D85</f>
        <v>0.8927736349245704</v>
      </c>
      <c r="U85" s="3">
        <f>SUM(U81:U84)</f>
        <v>38085</v>
      </c>
      <c r="V85" s="54">
        <f>U85/D85</f>
        <v>0.87162664734041539</v>
      </c>
      <c r="W85" s="3">
        <f>SUM(W81:W84)</f>
        <v>34629</v>
      </c>
      <c r="X85" s="54">
        <f>W85/D85</f>
        <v>0.79253142105162788</v>
      </c>
      <c r="Z85" s="3">
        <f>SUM(Z81:Z84)</f>
        <v>38750</v>
      </c>
      <c r="AA85" s="73">
        <f>Z85/D85</f>
        <v>0.88684607022295125</v>
      </c>
      <c r="AC85" s="47">
        <f>cálculos1!O85</f>
        <v>1</v>
      </c>
      <c r="AD85" s="42">
        <f t="shared" si="37"/>
        <v>0.1</v>
      </c>
      <c r="AE85" s="47">
        <f>cálculos1!P85</f>
        <v>0</v>
      </c>
      <c r="AF85" s="48">
        <f t="shared" si="38"/>
        <v>0</v>
      </c>
    </row>
    <row r="86" spans="1:32" s="56" customFormat="1" x14ac:dyDescent="0.25">
      <c r="C86" s="70"/>
      <c r="D86" s="70"/>
      <c r="E86" s="82">
        <f>COUNTIF(F2:F79,"&gt;=0,9")</f>
        <v>16</v>
      </c>
      <c r="F86" s="82"/>
      <c r="G86" s="82">
        <f>COUNTIF(H2:H79,"&gt;=0,95")</f>
        <v>29</v>
      </c>
      <c r="H86" s="82"/>
      <c r="I86" s="82">
        <f>COUNTIF(J2:J79,"&gt;=0,95")</f>
        <v>31</v>
      </c>
      <c r="J86" s="82"/>
      <c r="K86" s="82">
        <f>COUNTIF(L2:L79,"&gt;=0,95")</f>
        <v>44</v>
      </c>
      <c r="L86" s="82"/>
      <c r="M86" s="82">
        <f>COUNTIF(N2:N79,"&gt;=0,9")</f>
        <v>53</v>
      </c>
      <c r="N86" s="82"/>
      <c r="O86" s="82">
        <f>COUNTIF(P2:P79,"&gt;=0,95")</f>
        <v>37</v>
      </c>
      <c r="P86" s="82"/>
      <c r="Q86" s="82">
        <f>COUNTIF(R2:R79,"&gt;=0,95")</f>
        <v>14</v>
      </c>
      <c r="R86" s="82"/>
      <c r="S86" s="82">
        <f>COUNTIF(T2:T79,"&gt;=0,95")</f>
        <v>41</v>
      </c>
      <c r="T86" s="82"/>
      <c r="U86" s="85">
        <f>COUNTIF(V2:V79,"&gt;=0,95")</f>
        <v>40</v>
      </c>
      <c r="V86" s="85"/>
      <c r="W86" s="82">
        <f>COUNTIF(X2:X79,"&gt;=0,95")</f>
        <v>32</v>
      </c>
      <c r="X86" s="82"/>
      <c r="Z86" s="82">
        <f>COUNTIF(AA2:AA79,"&gt;=0,95")</f>
        <v>9</v>
      </c>
      <c r="AA86" s="82"/>
    </row>
    <row r="87" spans="1:32" x14ac:dyDescent="0.25">
      <c r="B87" s="84" t="s">
        <v>174</v>
      </c>
      <c r="C87" s="84"/>
      <c r="D87" s="84"/>
      <c r="E87" s="83">
        <f>E86/78</f>
        <v>0.20512820512820512</v>
      </c>
      <c r="F87" s="83"/>
      <c r="G87" s="83">
        <f>G86/78</f>
        <v>0.37179487179487181</v>
      </c>
      <c r="H87" s="83"/>
      <c r="I87" s="83">
        <f>I86/78</f>
        <v>0.39743589743589741</v>
      </c>
      <c r="J87" s="83"/>
      <c r="K87" s="83">
        <f>K86/78</f>
        <v>0.5641025641025641</v>
      </c>
      <c r="L87" s="83"/>
      <c r="M87" s="83">
        <f>M86/78</f>
        <v>0.67948717948717952</v>
      </c>
      <c r="N87" s="83"/>
      <c r="O87" s="83">
        <f>O86/78</f>
        <v>0.47435897435897434</v>
      </c>
      <c r="P87" s="83"/>
      <c r="Q87" s="83">
        <f>Q86/78</f>
        <v>0.17948717948717949</v>
      </c>
      <c r="R87" s="83"/>
      <c r="S87" s="83">
        <f>S86/78</f>
        <v>0.52564102564102566</v>
      </c>
      <c r="T87" s="83"/>
      <c r="U87" s="83">
        <f>U86/78</f>
        <v>0.51282051282051277</v>
      </c>
      <c r="V87" s="83"/>
      <c r="W87" s="83">
        <f>W86/78</f>
        <v>0.41025641025641024</v>
      </c>
      <c r="X87" s="83"/>
      <c r="Z87" s="83">
        <f>Z86/78</f>
        <v>0.11538461538461539</v>
      </c>
      <c r="AA87" s="83"/>
    </row>
    <row r="89" spans="1:32" x14ac:dyDescent="0.25">
      <c r="A89" s="76" t="s">
        <v>191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1:32" x14ac:dyDescent="0.25">
      <c r="A90" s="76" t="s">
        <v>186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1:32" x14ac:dyDescent="0.25">
      <c r="A91" s="77" t="s">
        <v>160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</row>
    <row r="92" spans="1:32" x14ac:dyDescent="0.25">
      <c r="A92" s="75" t="s">
        <v>183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</row>
    <row r="93" spans="1:32" x14ac:dyDescent="0.25">
      <c r="A93" s="79" t="s">
        <v>180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32" x14ac:dyDescent="0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32" x14ac:dyDescent="0.25">
      <c r="A95" s="78" t="s">
        <v>181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</row>
    <row r="96" spans="1:32" ht="17.25" x14ac:dyDescent="0.25">
      <c r="A96" s="74" t="s">
        <v>89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</row>
    <row r="97" spans="1:14" x14ac:dyDescent="0.25">
      <c r="A97" s="75" t="s">
        <v>90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</row>
    <row r="98" spans="1:14" x14ac:dyDescent="0.25">
      <c r="A98" s="75" t="s">
        <v>91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</row>
  </sheetData>
  <autoFilter ref="A1:AA86"/>
  <mergeCells count="34">
    <mergeCell ref="Z86:AA86"/>
    <mergeCell ref="Z87:AA87"/>
    <mergeCell ref="U87:V87"/>
    <mergeCell ref="B87:D87"/>
    <mergeCell ref="Q87:R87"/>
    <mergeCell ref="Q86:R86"/>
    <mergeCell ref="S87:T87"/>
    <mergeCell ref="S86:T86"/>
    <mergeCell ref="U86:V86"/>
    <mergeCell ref="AH2:AI2"/>
    <mergeCell ref="AH11:AI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A96:N96"/>
    <mergeCell ref="A97:N97"/>
    <mergeCell ref="A98:N98"/>
    <mergeCell ref="A89:N89"/>
    <mergeCell ref="A90:N90"/>
    <mergeCell ref="A91:N91"/>
    <mergeCell ref="A92:N92"/>
    <mergeCell ref="A95:N95"/>
    <mergeCell ref="A93:N94"/>
  </mergeCells>
  <conditionalFormatting sqref="E87:X87">
    <cfRule type="cellIs" dxfId="35" priority="5" operator="lessThan">
      <formula>0.7</formula>
    </cfRule>
    <cfRule type="cellIs" dxfId="34" priority="6" operator="greaterThanOrEqual">
      <formula>0.7</formula>
    </cfRule>
  </conditionalFormatting>
  <conditionalFormatting sqref="Z87:AA87">
    <cfRule type="cellIs" dxfId="33" priority="1" operator="lessThan">
      <formula>0.7</formula>
    </cfRule>
    <cfRule type="cellIs" dxfId="32" priority="2" operator="greaterThanOrEqual">
      <formula>0.7</formula>
    </cfRule>
  </conditionalFormatting>
  <conditionalFormatting sqref="AD2:AD79">
    <cfRule type="colorScale" priority="1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31" priority="19" operator="equal">
      <formula>1</formula>
    </cfRule>
  </conditionalFormatting>
  <conditionalFormatting sqref="AF2:AF79">
    <cfRule type="cellIs" dxfId="30" priority="28" operator="equal">
      <formula>0.75</formula>
    </cfRule>
    <cfRule type="cellIs" dxfId="29" priority="29" operator="equal">
      <formula>0.5</formula>
    </cfRule>
    <cfRule type="cellIs" dxfId="28" priority="30" operator="equal">
      <formula>0.25</formula>
    </cfRule>
    <cfRule type="cellIs" dxfId="27" priority="31" operator="equal">
      <formula>0</formula>
    </cfRule>
  </conditionalFormatting>
  <conditionalFormatting sqref="AF81:AF85">
    <cfRule type="cellIs" dxfId="26" priority="15" operator="equal">
      <formula>0.75</formula>
    </cfRule>
    <cfRule type="cellIs" dxfId="25" priority="16" operator="equal">
      <formula>0.5</formula>
    </cfRule>
    <cfRule type="cellIs" dxfId="24" priority="17" operator="equal">
      <formula>0.25</formula>
    </cfRule>
    <cfRule type="cellIs" dxfId="23" priority="18" operator="equal">
      <formula>0</formula>
    </cfRule>
  </conditionalFormatting>
  <conditionalFormatting sqref="AH4:AH8">
    <cfRule type="cellIs" dxfId="22" priority="8" operator="equal">
      <formula>1</formula>
    </cfRule>
    <cfRule type="cellIs" dxfId="21" priority="9" operator="equal">
      <formula>0.75</formula>
    </cfRule>
    <cfRule type="cellIs" dxfId="20" priority="10" operator="equal">
      <formula>0.5</formula>
    </cfRule>
    <cfRule type="cellIs" dxfId="19" priority="11" operator="equal">
      <formula>0.25</formula>
    </cfRule>
    <cfRule type="cellIs" dxfId="18" priority="12" operator="equal">
      <formula>0</formula>
    </cfRule>
  </conditionalFormatting>
  <conditionalFormatting sqref="AH13:AH23"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residência'!F2</f>
        <v>0.96057007125890725</v>
      </c>
      <c r="D2" s="4">
        <f>'CV Rotina &lt;2A - residência'!N2</f>
        <v>0.9121140142517814</v>
      </c>
      <c r="E2" s="4">
        <f>'CV Rotina &lt;2A - residência'!H2</f>
        <v>0.93491686460807588</v>
      </c>
      <c r="F2" s="4">
        <f>'CV Rotina &lt;2A - residência'!J2</f>
        <v>0.93776722090261277</v>
      </c>
      <c r="G2" s="4">
        <f>'CV Rotina &lt;2A - residência'!L2</f>
        <v>0.91781472684085497</v>
      </c>
      <c r="H2" s="4">
        <f>'CV Rotina &lt;2A - residência'!V2</f>
        <v>0.86650831353919233</v>
      </c>
      <c r="I2" s="4">
        <f>'CV Rotina &lt;2A - residência'!P2</f>
        <v>0.88646080760095003</v>
      </c>
      <c r="J2" s="4">
        <f>'CV Rotina &lt;2A - residência'!R2</f>
        <v>0.80665083135391913</v>
      </c>
      <c r="K2" s="4">
        <f>'CV Rotina &lt;2A - residência'!T2</f>
        <v>0.94916864608076001</v>
      </c>
      <c r="L2" s="4">
        <f>'CV Rotina &lt;2A - residência'!X2</f>
        <v>0.92351543942992864</v>
      </c>
      <c r="M2" s="2">
        <f t="shared" ref="M2:M65" si="0">COUNTIF(C2:D2,"&gt;=0,9")</f>
        <v>2</v>
      </c>
      <c r="N2" s="2">
        <f t="shared" ref="N2:N65" si="1">COUNTIFS(E2:L2,"&gt;=0,95")</f>
        <v>0</v>
      </c>
      <c r="O2" s="2">
        <f>SUM(M2:N2)</f>
        <v>2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residência'!F3</f>
        <v>0.98249999999999993</v>
      </c>
      <c r="D3" s="4">
        <f>'CV Rotina &lt;2A - residência'!N3</f>
        <v>0.89249999999999996</v>
      </c>
      <c r="E3" s="4">
        <f>'CV Rotina &lt;2A - residência'!H3</f>
        <v>0.84749999999999992</v>
      </c>
      <c r="F3" s="4">
        <f>'CV Rotina &lt;2A - residência'!J3</f>
        <v>0.86249999999999993</v>
      </c>
      <c r="G3" s="4">
        <f>'CV Rotina &lt;2A - residência'!L3</f>
        <v>0.96</v>
      </c>
      <c r="H3" s="4">
        <f>'CV Rotina &lt;2A - residência'!V3</f>
        <v>0.9524999999999999</v>
      </c>
      <c r="I3" s="4">
        <f>'CV Rotina &lt;2A - residência'!P3</f>
        <v>0.89999999999999991</v>
      </c>
      <c r="J3" s="4">
        <f>'CV Rotina &lt;2A - residência'!R3</f>
        <v>0.65999999999999992</v>
      </c>
      <c r="K3" s="4">
        <f>'CV Rotina &lt;2A - residência'!T3</f>
        <v>0.98999999999999988</v>
      </c>
      <c r="L3" s="4">
        <f>'CV Rotina &lt;2A - residência'!X3</f>
        <v>0.92249999999999999</v>
      </c>
      <c r="M3" s="2">
        <f t="shared" si="0"/>
        <v>1</v>
      </c>
      <c r="N3" s="2">
        <f t="shared" si="1"/>
        <v>3</v>
      </c>
      <c r="O3" s="2">
        <f t="shared" ref="O3:O66" si="2">SUM(M3:N3)</f>
        <v>4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4">
        <f>'CV Rotina &lt;2A - residência'!F4</f>
        <v>1.22</v>
      </c>
      <c r="D4" s="4">
        <f>'CV Rotina &lt;2A - residência'!N4</f>
        <v>1.07</v>
      </c>
      <c r="E4" s="4">
        <f>'CV Rotina &lt;2A - residência'!H4</f>
        <v>1.08</v>
      </c>
      <c r="F4" s="4">
        <f>'CV Rotina &lt;2A - residência'!J4</f>
        <v>1.06</v>
      </c>
      <c r="G4" s="4">
        <f>'CV Rotina &lt;2A - residência'!L4</f>
        <v>1.07</v>
      </c>
      <c r="H4" s="4">
        <f>'CV Rotina &lt;2A - residência'!V4</f>
        <v>1.18</v>
      </c>
      <c r="I4" s="4">
        <f>'CV Rotina &lt;2A - residência'!P4</f>
        <v>1.04</v>
      </c>
      <c r="J4" s="4">
        <f>'CV Rotina &lt;2A - residência'!R4</f>
        <v>0.85</v>
      </c>
      <c r="K4" s="4">
        <f>'CV Rotina &lt;2A - residência'!T4</f>
        <v>1.07</v>
      </c>
      <c r="L4" s="4">
        <f>'CV Rotina &lt;2A - residência'!X4</f>
        <v>1.05</v>
      </c>
      <c r="M4" s="2">
        <f t="shared" si="0"/>
        <v>2</v>
      </c>
      <c r="N4" s="2">
        <f t="shared" si="1"/>
        <v>7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residência'!F5</f>
        <v>0.92011661807580181</v>
      </c>
      <c r="D5" s="4">
        <f>'CV Rotina &lt;2A - residência'!N5</f>
        <v>0.93411078717201168</v>
      </c>
      <c r="E5" s="4">
        <f>'CV Rotina &lt;2A - residência'!H5</f>
        <v>0.85014577259475221</v>
      </c>
      <c r="F5" s="4">
        <f>'CV Rotina &lt;2A - residência'!J5</f>
        <v>0.86763848396501464</v>
      </c>
      <c r="G5" s="4">
        <f>'CV Rotina &lt;2A - residência'!L5</f>
        <v>0.94460641399416911</v>
      </c>
      <c r="H5" s="4">
        <f>'CV Rotina &lt;2A - residência'!V5</f>
        <v>0.92011661807580181</v>
      </c>
      <c r="I5" s="4">
        <f>'CV Rotina &lt;2A - residência'!P5</f>
        <v>0.8956268221574345</v>
      </c>
      <c r="J5" s="4">
        <f>'CV Rotina &lt;2A - residência'!R5</f>
        <v>0.73469387755102045</v>
      </c>
      <c r="K5" s="4">
        <f>'CV Rotina &lt;2A - residência'!T5</f>
        <v>0.93061224489795924</v>
      </c>
      <c r="L5" s="4">
        <f>'CV Rotina &lt;2A - residência'!X5</f>
        <v>0.8956268221574345</v>
      </c>
      <c r="M5" s="2">
        <f t="shared" si="0"/>
        <v>2</v>
      </c>
      <c r="N5" s="2">
        <f t="shared" si="1"/>
        <v>0</v>
      </c>
      <c r="O5" s="2">
        <f t="shared" si="2"/>
        <v>2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4">
        <f>'CV Rotina &lt;2A - residência'!F6</f>
        <v>1.0532374100719424</v>
      </c>
      <c r="D6" s="4">
        <f>'CV Rotina &lt;2A - residência'!N6</f>
        <v>0.93237410071942439</v>
      </c>
      <c r="E6" s="4">
        <f>'CV Rotina &lt;2A - residência'!H6</f>
        <v>0.77697841726618699</v>
      </c>
      <c r="F6" s="4">
        <f>'CV Rotina &lt;2A - residência'!J6</f>
        <v>0.77697841726618699</v>
      </c>
      <c r="G6" s="4">
        <f>'CV Rotina &lt;2A - residência'!L6</f>
        <v>0.94100719424460422</v>
      </c>
      <c r="H6" s="4">
        <f>'CV Rotina &lt;2A - residência'!V6</f>
        <v>0.75107913669064741</v>
      </c>
      <c r="I6" s="4">
        <f>'CV Rotina &lt;2A - residência'!P6</f>
        <v>0.90647482014388481</v>
      </c>
      <c r="J6" s="4">
        <f>'CV Rotina &lt;2A - residência'!R6</f>
        <v>0.72517985611510782</v>
      </c>
      <c r="K6" s="4">
        <f>'CV Rotina &lt;2A - residência'!T6</f>
        <v>0.8115107913669064</v>
      </c>
      <c r="L6" s="4">
        <f>'CV Rotina &lt;2A - residência'!X6</f>
        <v>0.82877697841726616</v>
      </c>
      <c r="M6" s="2">
        <f t="shared" si="0"/>
        <v>2</v>
      </c>
      <c r="N6" s="2">
        <f t="shared" si="1"/>
        <v>0</v>
      </c>
      <c r="O6" s="2">
        <f t="shared" si="2"/>
        <v>2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4">
        <f>'CV Rotina &lt;2A - residência'!F7</f>
        <v>0.81980198019801986</v>
      </c>
      <c r="D7" s="4">
        <f>'CV Rotina &lt;2A - residência'!N7</f>
        <v>0.77227722772277241</v>
      </c>
      <c r="E7" s="4">
        <f>'CV Rotina &lt;2A - residência'!H7</f>
        <v>0.79603960396039608</v>
      </c>
      <c r="F7" s="4">
        <f>'CV Rotina &lt;2A - residência'!J7</f>
        <v>0.79603960396039608</v>
      </c>
      <c r="G7" s="4">
        <f>'CV Rotina &lt;2A - residência'!L7</f>
        <v>0.77227722772277241</v>
      </c>
      <c r="H7" s="4">
        <f>'CV Rotina &lt;2A - residência'!V7</f>
        <v>0.84356435643564365</v>
      </c>
      <c r="I7" s="4">
        <f>'CV Rotina &lt;2A - residência'!P7</f>
        <v>0.76039603960396052</v>
      </c>
      <c r="J7" s="4">
        <f>'CV Rotina &lt;2A - residência'!R7</f>
        <v>0.64158415841584171</v>
      </c>
      <c r="K7" s="4">
        <f>'CV Rotina &lt;2A - residência'!T7</f>
        <v>0.96237623762376245</v>
      </c>
      <c r="L7" s="4">
        <f>'CV Rotina &lt;2A - residência'!X7</f>
        <v>0.95049504950495056</v>
      </c>
      <c r="M7" s="2">
        <f t="shared" si="0"/>
        <v>0</v>
      </c>
      <c r="N7" s="2">
        <f t="shared" si="1"/>
        <v>2</v>
      </c>
      <c r="O7" s="2">
        <f t="shared" si="2"/>
        <v>2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residência'!F8</f>
        <v>1.0642673521850901</v>
      </c>
      <c r="D8" s="4">
        <f>'CV Rotina &lt;2A - residência'!N8</f>
        <v>0.99948586118251936</v>
      </c>
      <c r="E8" s="4">
        <f>'CV Rotina &lt;2A - residência'!H8</f>
        <v>0.94704370179948594</v>
      </c>
      <c r="F8" s="4">
        <f>'CV Rotina &lt;2A - residência'!J8</f>
        <v>0.94704370179948594</v>
      </c>
      <c r="G8" s="4">
        <f>'CV Rotina &lt;2A - residência'!L8</f>
        <v>1.0087403598971723</v>
      </c>
      <c r="H8" s="4">
        <f>'CV Rotina &lt;2A - residência'!V8</f>
        <v>1.0210796915167095</v>
      </c>
      <c r="I8" s="4">
        <f>'CV Rotina &lt;2A - residência'!P8</f>
        <v>0.9686375321336762</v>
      </c>
      <c r="J8" s="4">
        <f>'CV Rotina &lt;2A - residência'!R8</f>
        <v>0.76195372750642687</v>
      </c>
      <c r="K8" s="4">
        <f>'CV Rotina &lt;2A - residência'!T8</f>
        <v>1.0179948586118253</v>
      </c>
      <c r="L8" s="4">
        <f>'CV Rotina &lt;2A - residência'!X8</f>
        <v>0.96246786632390757</v>
      </c>
      <c r="M8" s="2">
        <f t="shared" si="0"/>
        <v>2</v>
      </c>
      <c r="N8" s="2">
        <f t="shared" si="1"/>
        <v>5</v>
      </c>
      <c r="O8" s="2">
        <f t="shared" si="2"/>
        <v>7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4">
        <f>'CV Rotina &lt;2A - residência'!F9</f>
        <v>1.056</v>
      </c>
      <c r="D9" s="4">
        <f>'CV Rotina &lt;2A - residência'!N9</f>
        <v>1.008</v>
      </c>
      <c r="E9" s="4">
        <f>'CV Rotina &lt;2A - residência'!H9</f>
        <v>0.72</v>
      </c>
      <c r="F9" s="4">
        <f>'CV Rotina &lt;2A - residência'!J9</f>
        <v>0.73599999999999999</v>
      </c>
      <c r="G9" s="4">
        <f>'CV Rotina &lt;2A - residência'!L9</f>
        <v>0.96</v>
      </c>
      <c r="H9" s="4">
        <f>'CV Rotina &lt;2A - residência'!V9</f>
        <v>0.96</v>
      </c>
      <c r="I9" s="4">
        <f>'CV Rotina &lt;2A - residência'!P9</f>
        <v>0.752</v>
      </c>
      <c r="J9" s="4">
        <f>'CV Rotina &lt;2A - residência'!R9</f>
        <v>0.51200000000000001</v>
      </c>
      <c r="K9" s="4">
        <f>'CV Rotina &lt;2A - residência'!T9</f>
        <v>0.88</v>
      </c>
      <c r="L9" s="4">
        <f>'CV Rotina &lt;2A - residência'!X9</f>
        <v>0.81599999999999995</v>
      </c>
      <c r="M9" s="2">
        <f t="shared" si="0"/>
        <v>2</v>
      </c>
      <c r="N9" s="2">
        <f t="shared" si="1"/>
        <v>2</v>
      </c>
      <c r="O9" s="2">
        <f t="shared" si="2"/>
        <v>4</v>
      </c>
      <c r="P9" s="2">
        <f t="shared" si="3"/>
        <v>2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1.0393374741200827</v>
      </c>
      <c r="D10" s="4">
        <f>'CV Rotina &lt;2A - residência'!N10</f>
        <v>1.010351966873706</v>
      </c>
      <c r="E10" s="4">
        <f>'CV Rotina &lt;2A - residência'!H10</f>
        <v>0.93498964803312634</v>
      </c>
      <c r="F10" s="4">
        <f>'CV Rotina &lt;2A - residência'!J10</f>
        <v>0.94161490683229809</v>
      </c>
      <c r="G10" s="4">
        <f>'CV Rotina &lt;2A - residência'!L10</f>
        <v>1.0443064182194617</v>
      </c>
      <c r="H10" s="4">
        <f>'CV Rotina &lt;2A - residência'!V10</f>
        <v>0.93333333333333335</v>
      </c>
      <c r="I10" s="4">
        <f>'CV Rotina &lt;2A - residência'!P10</f>
        <v>0.96645962732919255</v>
      </c>
      <c r="J10" s="4">
        <f>'CV Rotina &lt;2A - residência'!R10</f>
        <v>0.75942028985507248</v>
      </c>
      <c r="K10" s="4">
        <f>'CV Rotina &lt;2A - residência'!T10</f>
        <v>0.93913043478260871</v>
      </c>
      <c r="L10" s="4">
        <f>'CV Rotina &lt;2A - residência'!X10</f>
        <v>0.87536231884057969</v>
      </c>
      <c r="M10" s="2">
        <f t="shared" si="0"/>
        <v>2</v>
      </c>
      <c r="N10" s="2">
        <f t="shared" si="1"/>
        <v>2</v>
      </c>
      <c r="O10" s="2">
        <f t="shared" si="2"/>
        <v>4</v>
      </c>
      <c r="P10" s="2">
        <f t="shared" si="3"/>
        <v>1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0.84413793103448265</v>
      </c>
      <c r="D11" s="4">
        <f>'CV Rotina &lt;2A - residência'!N11</f>
        <v>0.97655172413793101</v>
      </c>
      <c r="E11" s="4">
        <f>'CV Rotina &lt;2A - residência'!H11</f>
        <v>0.89379310344827578</v>
      </c>
      <c r="F11" s="4">
        <f>'CV Rotina &lt;2A - residência'!J11</f>
        <v>0.9186206896551723</v>
      </c>
      <c r="G11" s="4">
        <f>'CV Rotina &lt;2A - residência'!L11</f>
        <v>0.99310344827586194</v>
      </c>
      <c r="H11" s="4">
        <f>'CV Rotina &lt;2A - residência'!V11</f>
        <v>0.91034482758620683</v>
      </c>
      <c r="I11" s="4">
        <f>'CV Rotina &lt;2A - residência'!P11</f>
        <v>0.93517241379310334</v>
      </c>
      <c r="J11" s="4">
        <f>'CV Rotina &lt;2A - residência'!R11</f>
        <v>0.72827586206896544</v>
      </c>
      <c r="K11" s="4">
        <f>'CV Rotina &lt;2A - residência'!T11</f>
        <v>0.89379310344827578</v>
      </c>
      <c r="L11" s="4">
        <f>'CV Rotina &lt;2A - residência'!X11</f>
        <v>0.88551724137931032</v>
      </c>
      <c r="M11" s="2">
        <f t="shared" si="0"/>
        <v>1</v>
      </c>
      <c r="N11" s="2">
        <f t="shared" si="1"/>
        <v>1</v>
      </c>
      <c r="O11" s="2">
        <f t="shared" si="2"/>
        <v>2</v>
      </c>
      <c r="P11" s="2">
        <f t="shared" si="3"/>
        <v>1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0.78631578947368419</v>
      </c>
      <c r="D12" s="4">
        <f>'CV Rotina &lt;2A - residência'!N12</f>
        <v>0.89999999999999991</v>
      </c>
      <c r="E12" s="4">
        <f>'CV Rotina &lt;2A - residência'!H12</f>
        <v>0.82736842105263153</v>
      </c>
      <c r="F12" s="4">
        <f>'CV Rotina &lt;2A - residência'!J12</f>
        <v>0.83052631578947367</v>
      </c>
      <c r="G12" s="4">
        <f>'CV Rotina &lt;2A - residência'!L12</f>
        <v>0.93157894736842095</v>
      </c>
      <c r="H12" s="4">
        <f>'CV Rotina &lt;2A - residência'!V12</f>
        <v>0.93157894736842095</v>
      </c>
      <c r="I12" s="4">
        <f>'CV Rotina &lt;2A - residência'!P12</f>
        <v>0.87157894736842101</v>
      </c>
      <c r="J12" s="4">
        <f>'CV Rotina &lt;2A - residência'!R12</f>
        <v>0.82421052631578939</v>
      </c>
      <c r="K12" s="4">
        <f>'CV Rotina &lt;2A - residência'!T12</f>
        <v>0.97894736842105257</v>
      </c>
      <c r="L12" s="4">
        <f>'CV Rotina &lt;2A - residência'!X12</f>
        <v>0.89684210526315788</v>
      </c>
      <c r="M12" s="2">
        <f t="shared" si="0"/>
        <v>1</v>
      </c>
      <c r="N12" s="2">
        <f t="shared" si="1"/>
        <v>1</v>
      </c>
      <c r="O12" s="2">
        <f t="shared" si="2"/>
        <v>2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0.74881516587677721</v>
      </c>
      <c r="D13" s="4">
        <f>'CV Rotina &lt;2A - residência'!N13</f>
        <v>0.82843601895734598</v>
      </c>
      <c r="E13" s="4">
        <f>'CV Rotina &lt;2A - residência'!H13</f>
        <v>0.82843601895734598</v>
      </c>
      <c r="F13" s="4">
        <f>'CV Rotina &lt;2A - residência'!J13</f>
        <v>0.83791469194312795</v>
      </c>
      <c r="G13" s="4">
        <f>'CV Rotina &lt;2A - residência'!L13</f>
        <v>0.84928909952606635</v>
      </c>
      <c r="H13" s="4">
        <f>'CV Rotina &lt;2A - residência'!V13</f>
        <v>0.76966824644549758</v>
      </c>
      <c r="I13" s="4">
        <f>'CV Rotina &lt;2A - residência'!P13</f>
        <v>0.85118483412322277</v>
      </c>
      <c r="J13" s="4">
        <f>'CV Rotina &lt;2A - residência'!R13</f>
        <v>0.70331753554502374</v>
      </c>
      <c r="K13" s="4">
        <f>'CV Rotina &lt;2A - residência'!T13</f>
        <v>0.71469194312796214</v>
      </c>
      <c r="L13" s="4">
        <f>'CV Rotina &lt;2A - residência'!X13</f>
        <v>0.65402843601895733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1.2144578313253012</v>
      </c>
      <c r="D14" s="4">
        <f>'CV Rotina &lt;2A - residência'!N14</f>
        <v>1.2506024096385542</v>
      </c>
      <c r="E14" s="4">
        <f>'CV Rotina &lt;2A - residência'!H14</f>
        <v>1.236144578313253</v>
      </c>
      <c r="F14" s="4">
        <f>'CV Rotina &lt;2A - residência'!J14</f>
        <v>1.2433734939759036</v>
      </c>
      <c r="G14" s="4">
        <f>'CV Rotina &lt;2A - residência'!L14</f>
        <v>1.2144578313253012</v>
      </c>
      <c r="H14" s="4">
        <f>'CV Rotina &lt;2A - residência'!V14</f>
        <v>1.1855421686746987</v>
      </c>
      <c r="I14" s="4">
        <f>'CV Rotina &lt;2A - residência'!P14</f>
        <v>1.1421686746987951</v>
      </c>
      <c r="J14" s="4">
        <f>'CV Rotina &lt;2A - residência'!R14</f>
        <v>1.0337349397590361</v>
      </c>
      <c r="K14" s="4">
        <f>'CV Rotina &lt;2A - residência'!T14</f>
        <v>1.0626506024096385</v>
      </c>
      <c r="L14" s="4">
        <f>'CV Rotina &lt;2A - residência'!X14</f>
        <v>0.93253012048192763</v>
      </c>
      <c r="M14" s="2">
        <f t="shared" si="0"/>
        <v>2</v>
      </c>
      <c r="N14" s="2">
        <f t="shared" si="1"/>
        <v>7</v>
      </c>
      <c r="O14" s="2">
        <f t="shared" si="2"/>
        <v>9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1.0788990825688072</v>
      </c>
      <c r="D15" s="4">
        <f>'CV Rotina &lt;2A - residência'!N15</f>
        <v>0.88073394495412838</v>
      </c>
      <c r="E15" s="4">
        <f>'CV Rotina &lt;2A - residência'!H15</f>
        <v>0.60550458715596323</v>
      </c>
      <c r="F15" s="4">
        <f>'CV Rotina &lt;2A - residência'!J15</f>
        <v>0.60550458715596323</v>
      </c>
      <c r="G15" s="4">
        <f>'CV Rotina &lt;2A - residência'!L15</f>
        <v>0.90275229357798159</v>
      </c>
      <c r="H15" s="4">
        <f>'CV Rotina &lt;2A - residência'!V15</f>
        <v>0.60550458715596323</v>
      </c>
      <c r="I15" s="4">
        <f>'CV Rotina &lt;2A - residência'!P15</f>
        <v>0.80366972477064214</v>
      </c>
      <c r="J15" s="4">
        <f>'CV Rotina &lt;2A - residência'!R15</f>
        <v>0.48440366972477061</v>
      </c>
      <c r="K15" s="4">
        <f>'CV Rotina &lt;2A - residência'!T15</f>
        <v>0.59449541284403662</v>
      </c>
      <c r="L15" s="4">
        <f>'CV Rotina &lt;2A - residência'!X15</f>
        <v>0.4513761467889908</v>
      </c>
      <c r="M15" s="2">
        <f t="shared" si="0"/>
        <v>1</v>
      </c>
      <c r="N15" s="2">
        <f t="shared" si="1"/>
        <v>0</v>
      </c>
      <c r="O15" s="2">
        <f t="shared" si="2"/>
        <v>1</v>
      </c>
      <c r="P15" s="2">
        <f t="shared" si="3"/>
        <v>0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0.79211822660098519</v>
      </c>
      <c r="D16" s="4">
        <f>'CV Rotina &lt;2A - residência'!N16</f>
        <v>0.95172413793103439</v>
      </c>
      <c r="E16" s="4">
        <f>'CV Rotina &lt;2A - residência'!H16</f>
        <v>1.0758620689655172</v>
      </c>
      <c r="F16" s="4">
        <f>'CV Rotina &lt;2A - residência'!J16</f>
        <v>1.0640394088669949</v>
      </c>
      <c r="G16" s="4">
        <f>'CV Rotina &lt;2A - residência'!L16</f>
        <v>0.98719211822660091</v>
      </c>
      <c r="H16" s="4">
        <f>'CV Rotina &lt;2A - residência'!V16</f>
        <v>1.1467980295566502</v>
      </c>
      <c r="I16" s="4">
        <f>'CV Rotina &lt;2A - residência'!P16</f>
        <v>0.98128078817733977</v>
      </c>
      <c r="J16" s="4">
        <f>'CV Rotina &lt;2A - residência'!R16</f>
        <v>0.95763546798029542</v>
      </c>
      <c r="K16" s="4">
        <f>'CV Rotina &lt;2A - residência'!T16</f>
        <v>1.1231527093596059</v>
      </c>
      <c r="L16" s="4">
        <f>'CV Rotina &lt;2A - residência'!X16</f>
        <v>1.0640394088669949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1.0545882352941176</v>
      </c>
      <c r="D17" s="4">
        <f>'CV Rotina &lt;2A - residência'!N17</f>
        <v>0.90400000000000003</v>
      </c>
      <c r="E17" s="4">
        <f>'CV Rotina &lt;2A - residência'!H17</f>
        <v>0.8875294117647059</v>
      </c>
      <c r="F17" s="4">
        <f>'CV Rotina &lt;2A - residência'!J17</f>
        <v>0.88847058823529412</v>
      </c>
      <c r="G17" s="4">
        <f>'CV Rotina &lt;2A - residência'!L17</f>
        <v>0.93458823529411761</v>
      </c>
      <c r="H17" s="4">
        <f>'CV Rotina &lt;2A - residência'!V17</f>
        <v>0.88094117647058823</v>
      </c>
      <c r="I17" s="4">
        <f>'CV Rotina &lt;2A - residência'!P17</f>
        <v>0.9030588235294118</v>
      </c>
      <c r="J17" s="4">
        <f>'CV Rotina &lt;2A - residência'!R17</f>
        <v>0.69929411764705884</v>
      </c>
      <c r="K17" s="4">
        <f>'CV Rotina &lt;2A - residência'!T17</f>
        <v>0.90211764705882358</v>
      </c>
      <c r="L17" s="4">
        <f>'CV Rotina &lt;2A - residência'!X17</f>
        <v>0.77082352941176469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0.88729344729344728</v>
      </c>
      <c r="D18" s="4">
        <f>'CV Rotina &lt;2A - residência'!N18</f>
        <v>0.84945868945868941</v>
      </c>
      <c r="E18" s="4">
        <f>'CV Rotina &lt;2A - residência'!H18</f>
        <v>0.80615384615384611</v>
      </c>
      <c r="F18" s="4">
        <f>'CV Rotina &lt;2A - residência'!J18</f>
        <v>0.81982905982905985</v>
      </c>
      <c r="G18" s="4">
        <f>'CV Rotina &lt;2A - residência'!L18</f>
        <v>0.88524216524216526</v>
      </c>
      <c r="H18" s="4">
        <f>'CV Rotina &lt;2A - residência'!V18</f>
        <v>0.78381766381766382</v>
      </c>
      <c r="I18" s="4">
        <f>'CV Rotina &lt;2A - residência'!P18</f>
        <v>0.83943019943019948</v>
      </c>
      <c r="J18" s="4">
        <f>'CV Rotina &lt;2A - residência'!R18</f>
        <v>0.69037037037037041</v>
      </c>
      <c r="K18" s="4">
        <f>'CV Rotina &lt;2A - residência'!T18</f>
        <v>0.85857549857549853</v>
      </c>
      <c r="L18" s="4">
        <f>'CV Rotina &lt;2A - residência'!X18</f>
        <v>0.71088319088319085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1.0968058968058969</v>
      </c>
      <c r="D19" s="4">
        <f>'CV Rotina &lt;2A - residência'!N19</f>
        <v>1.1174447174447175</v>
      </c>
      <c r="E19" s="4">
        <f>'CV Rotina &lt;2A - residência'!H19</f>
        <v>1.158722358722359</v>
      </c>
      <c r="F19" s="4">
        <f>'CV Rotina &lt;2A - residência'!J19</f>
        <v>1.1557739557739559</v>
      </c>
      <c r="G19" s="4">
        <f>'CV Rotina &lt;2A - residência'!L19</f>
        <v>1.1292383292383295</v>
      </c>
      <c r="H19" s="4">
        <f>'CV Rotina &lt;2A - residência'!V19</f>
        <v>1.1380835380835381</v>
      </c>
      <c r="I19" s="4">
        <f>'CV Rotina &lt;2A - residência'!P19</f>
        <v>1.0820638820638822</v>
      </c>
      <c r="J19" s="4">
        <f>'CV Rotina &lt;2A - residência'!R19</f>
        <v>1.0496314496314498</v>
      </c>
      <c r="K19" s="4">
        <f>'CV Rotina &lt;2A - residência'!T19</f>
        <v>1.1351351351351353</v>
      </c>
      <c r="L19" s="4">
        <f>'CV Rotina &lt;2A - residência'!X19</f>
        <v>1.0938574938574941</v>
      </c>
      <c r="M19" s="2">
        <f t="shared" si="0"/>
        <v>2</v>
      </c>
      <c r="N19" s="2">
        <f t="shared" si="1"/>
        <v>8</v>
      </c>
      <c r="O19" s="2">
        <f t="shared" si="2"/>
        <v>10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0.9859154929577465</v>
      </c>
      <c r="D20" s="4">
        <f>'CV Rotina &lt;2A - residência'!N20</f>
        <v>0.89255533199195169</v>
      </c>
      <c r="E20" s="4">
        <f>'CV Rotina &lt;2A - residência'!H20</f>
        <v>0.83219315895372237</v>
      </c>
      <c r="F20" s="4">
        <f>'CV Rotina &lt;2A - residência'!J20</f>
        <v>0.83863179074446681</v>
      </c>
      <c r="G20" s="4">
        <f>'CV Rotina &lt;2A - residência'!L20</f>
        <v>0.88772635814889334</v>
      </c>
      <c r="H20" s="4">
        <f>'CV Rotina &lt;2A - residência'!V20</f>
        <v>0.8</v>
      </c>
      <c r="I20" s="4">
        <f>'CV Rotina &lt;2A - residência'!P20</f>
        <v>0.83138832997987933</v>
      </c>
      <c r="J20" s="4">
        <f>'CV Rotina &lt;2A - residência'!R20</f>
        <v>0.70100603621730384</v>
      </c>
      <c r="K20" s="4">
        <f>'CV Rotina &lt;2A - residência'!T20</f>
        <v>0.78873239436619713</v>
      </c>
      <c r="L20" s="4">
        <f>'CV Rotina &lt;2A - residência'!X20</f>
        <v>0.69698189134808852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0.9046153846153846</v>
      </c>
      <c r="D21" s="4">
        <f>'CV Rotina &lt;2A - residência'!N21</f>
        <v>0.97230769230769232</v>
      </c>
      <c r="E21" s="4">
        <f>'CV Rotina &lt;2A - residência'!H21</f>
        <v>1.0338461538461539</v>
      </c>
      <c r="F21" s="4">
        <f>'CV Rotina &lt;2A - residência'!J21</f>
        <v>1.0307692307692307</v>
      </c>
      <c r="G21" s="4">
        <f>'CV Rotina &lt;2A - residência'!L21</f>
        <v>1.0215384615384615</v>
      </c>
      <c r="H21" s="4">
        <f>'CV Rotina &lt;2A - residência'!V21</f>
        <v>1.0923076923076922</v>
      </c>
      <c r="I21" s="4">
        <f>'CV Rotina &lt;2A - residência'!P21</f>
        <v>1.0553846153846154</v>
      </c>
      <c r="J21" s="4">
        <f>'CV Rotina &lt;2A - residência'!R21</f>
        <v>0.87076923076923074</v>
      </c>
      <c r="K21" s="4">
        <f>'CV Rotina &lt;2A - residência'!T21</f>
        <v>1.0523076923076924</v>
      </c>
      <c r="L21" s="4">
        <f>'CV Rotina &lt;2A - residência'!X21</f>
        <v>1.04</v>
      </c>
      <c r="M21" s="2">
        <f t="shared" si="0"/>
        <v>2</v>
      </c>
      <c r="N21" s="2">
        <f t="shared" si="1"/>
        <v>7</v>
      </c>
      <c r="O21" s="2">
        <f t="shared" si="2"/>
        <v>9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0.82921348314606735</v>
      </c>
      <c r="D22" s="4">
        <f>'CV Rotina &lt;2A - residência'!N22</f>
        <v>0.74831460674157302</v>
      </c>
      <c r="E22" s="4">
        <f>'CV Rotina &lt;2A - residência'!H22</f>
        <v>0.6404494382022472</v>
      </c>
      <c r="F22" s="4">
        <f>'CV Rotina &lt;2A - residência'!J22</f>
        <v>0.64719101123595502</v>
      </c>
      <c r="G22" s="4">
        <f>'CV Rotina &lt;2A - residência'!L22</f>
        <v>0.74157303370786509</v>
      </c>
      <c r="H22" s="4">
        <f>'CV Rotina &lt;2A - residência'!V22</f>
        <v>0.73483146067415728</v>
      </c>
      <c r="I22" s="4">
        <f>'CV Rotina &lt;2A - residência'!P22</f>
        <v>0.68089887640449431</v>
      </c>
      <c r="J22" s="4">
        <f>'CV Rotina &lt;2A - residência'!R22</f>
        <v>0.66741573033707857</v>
      </c>
      <c r="K22" s="4">
        <f>'CV Rotina &lt;2A - residência'!T22</f>
        <v>0.75505617977528083</v>
      </c>
      <c r="L22" s="4">
        <f>'CV Rotina &lt;2A - residência'!X22</f>
        <v>0.72808988764044935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1.0983050847457627</v>
      </c>
      <c r="D23" s="4">
        <f>'CV Rotina &lt;2A - residência'!N23</f>
        <v>1.0576271186440678</v>
      </c>
      <c r="E23" s="4">
        <f>'CV Rotina &lt;2A - residência'!H23</f>
        <v>1.1186440677966101</v>
      </c>
      <c r="F23" s="4">
        <f>'CV Rotina &lt;2A - residência'!J23</f>
        <v>1.1186440677966101</v>
      </c>
      <c r="G23" s="4">
        <f>'CV Rotina &lt;2A - residência'!L23</f>
        <v>1.0983050847457627</v>
      </c>
      <c r="H23" s="4">
        <f>'CV Rotina &lt;2A - residência'!V23</f>
        <v>1.0779661016949151</v>
      </c>
      <c r="I23" s="4">
        <f>'CV Rotina &lt;2A - residência'!P23</f>
        <v>1.159322033898305</v>
      </c>
      <c r="J23" s="4">
        <f>'CV Rotina &lt;2A - residência'!R23</f>
        <v>0.87457627118644055</v>
      </c>
      <c r="K23" s="4">
        <f>'CV Rotina &lt;2A - residência'!T23</f>
        <v>1.0779661016949151</v>
      </c>
      <c r="L23" s="4">
        <f>'CV Rotina &lt;2A - residência'!X23</f>
        <v>1.0576271186440678</v>
      </c>
      <c r="M23" s="2">
        <f t="shared" si="0"/>
        <v>2</v>
      </c>
      <c r="N23" s="2">
        <f t="shared" si="1"/>
        <v>7</v>
      </c>
      <c r="O23" s="2">
        <f t="shared" si="2"/>
        <v>9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0.82347629796839739</v>
      </c>
      <c r="D24" s="4">
        <f>'CV Rotina &lt;2A - residência'!N24</f>
        <v>0.9670428893905193</v>
      </c>
      <c r="E24" s="4">
        <f>'CV Rotina &lt;2A - residência'!H24</f>
        <v>0.94537246049661405</v>
      </c>
      <c r="F24" s="4">
        <f>'CV Rotina &lt;2A - residência'!J24</f>
        <v>0.94537246049661405</v>
      </c>
      <c r="G24" s="4">
        <f>'CV Rotina &lt;2A - residência'!L24</f>
        <v>0.97787810383747187</v>
      </c>
      <c r="H24" s="4">
        <f>'CV Rotina &lt;2A - residência'!V24</f>
        <v>0.93453724604966149</v>
      </c>
      <c r="I24" s="4">
        <f>'CV Rotina &lt;2A - residência'!P24</f>
        <v>0.95079006772009034</v>
      </c>
      <c r="J24" s="4">
        <f>'CV Rotina &lt;2A - residência'!R24</f>
        <v>0.88577878103837482</v>
      </c>
      <c r="K24" s="4">
        <f>'CV Rotina &lt;2A - residência'!T24</f>
        <v>0.88577878103837482</v>
      </c>
      <c r="L24" s="4">
        <f>'CV Rotina &lt;2A - residência'!X24</f>
        <v>0.82889390519187367</v>
      </c>
      <c r="M24" s="2">
        <f t="shared" si="0"/>
        <v>1</v>
      </c>
      <c r="N24" s="2">
        <f t="shared" si="1"/>
        <v>2</v>
      </c>
      <c r="O24" s="2">
        <f t="shared" si="2"/>
        <v>3</v>
      </c>
      <c r="P24" s="2">
        <f t="shared" si="3"/>
        <v>1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0.87906976744186038</v>
      </c>
      <c r="D25" s="4">
        <f>'CV Rotina &lt;2A - residência'!N25</f>
        <v>1.1023255813953488</v>
      </c>
      <c r="E25" s="4">
        <f>'CV Rotina &lt;2A - residência'!H25</f>
        <v>1.0186046511627906</v>
      </c>
      <c r="F25" s="4">
        <f>'CV Rotina &lt;2A - residência'!J25</f>
        <v>1.0186046511627906</v>
      </c>
      <c r="G25" s="4">
        <f>'CV Rotina &lt;2A - residência'!L25</f>
        <v>1.1162790697674418</v>
      </c>
      <c r="H25" s="4">
        <f>'CV Rotina &lt;2A - residência'!V25</f>
        <v>0.82325581395348835</v>
      </c>
      <c r="I25" s="4">
        <f>'CV Rotina &lt;2A - residência'!P25</f>
        <v>1.0604651162790697</v>
      </c>
      <c r="J25" s="4">
        <f>'CV Rotina &lt;2A - residência'!R25</f>
        <v>0.69767441860465107</v>
      </c>
      <c r="K25" s="4">
        <f>'CV Rotina &lt;2A - residência'!T25</f>
        <v>0.7674418604651162</v>
      </c>
      <c r="L25" s="4">
        <f>'CV Rotina &lt;2A - residência'!X25</f>
        <v>0.7674418604651162</v>
      </c>
      <c r="M25" s="2">
        <f t="shared" si="0"/>
        <v>1</v>
      </c>
      <c r="N25" s="2">
        <f t="shared" si="1"/>
        <v>4</v>
      </c>
      <c r="O25" s="2">
        <f t="shared" si="2"/>
        <v>5</v>
      </c>
      <c r="P25" s="2">
        <f t="shared" si="3"/>
        <v>3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0.97760617760617774</v>
      </c>
      <c r="D26" s="4">
        <f>'CV Rotina &lt;2A - residência'!N26</f>
        <v>1.0193050193050195</v>
      </c>
      <c r="E26" s="4">
        <f>'CV Rotina &lt;2A - residência'!H26</f>
        <v>1.0517374517374518</v>
      </c>
      <c r="F26" s="4">
        <f>'CV Rotina &lt;2A - residência'!J26</f>
        <v>1.0471042471042471</v>
      </c>
      <c r="G26" s="4">
        <f>'CV Rotina &lt;2A - residência'!L26</f>
        <v>1.061003861003861</v>
      </c>
      <c r="H26" s="4">
        <f>'CV Rotina &lt;2A - residência'!V26</f>
        <v>0.93127413127413139</v>
      </c>
      <c r="I26" s="4">
        <f>'CV Rotina &lt;2A - residência'!P26</f>
        <v>1.0007722007722009</v>
      </c>
      <c r="J26" s="4">
        <f>'CV Rotina &lt;2A - residência'!R26</f>
        <v>0.8525096525096526</v>
      </c>
      <c r="K26" s="4">
        <f>'CV Rotina &lt;2A - residência'!T26</f>
        <v>0.87567567567567572</v>
      </c>
      <c r="L26" s="4">
        <f>'CV Rotina &lt;2A - residência'!X26</f>
        <v>0.847876447876448</v>
      </c>
      <c r="M26" s="2">
        <f t="shared" si="0"/>
        <v>2</v>
      </c>
      <c r="N26" s="2">
        <f t="shared" si="1"/>
        <v>4</v>
      </c>
      <c r="O26" s="2">
        <f t="shared" si="2"/>
        <v>6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0.72177121771217723</v>
      </c>
      <c r="D27" s="4">
        <f>'CV Rotina &lt;2A - residência'!N27</f>
        <v>0.75719557195571963</v>
      </c>
      <c r="E27" s="4">
        <f>'CV Rotina &lt;2A - residência'!H27</f>
        <v>0.72619926199261997</v>
      </c>
      <c r="F27" s="4">
        <f>'CV Rotina &lt;2A - residência'!J27</f>
        <v>0.74391143911439117</v>
      </c>
      <c r="G27" s="4">
        <f>'CV Rotina &lt;2A - residência'!L27</f>
        <v>0.77933579335793368</v>
      </c>
      <c r="H27" s="4">
        <f>'CV Rotina &lt;2A - residência'!V27</f>
        <v>0.81033210332103323</v>
      </c>
      <c r="I27" s="4">
        <f>'CV Rotina &lt;2A - residência'!P27</f>
        <v>0.78376383763837643</v>
      </c>
      <c r="J27" s="4">
        <f>'CV Rotina &lt;2A - residência'!R27</f>
        <v>0.61107011070110706</v>
      </c>
      <c r="K27" s="4">
        <f>'CV Rotina &lt;2A - residência'!T27</f>
        <v>0.71291512915129163</v>
      </c>
      <c r="L27" s="4">
        <f>'CV Rotina &lt;2A - residência'!X27</f>
        <v>0.70848708487084877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0.92812500000000009</v>
      </c>
      <c r="D28" s="4">
        <f>'CV Rotina &lt;2A - residência'!N28</f>
        <v>0.99375000000000013</v>
      </c>
      <c r="E28" s="4">
        <f>'CV Rotina &lt;2A - residência'!H28</f>
        <v>0.94687500000000013</v>
      </c>
      <c r="F28" s="4">
        <f>'CV Rotina &lt;2A - residência'!J28</f>
        <v>0.93750000000000011</v>
      </c>
      <c r="G28" s="4">
        <f>'CV Rotina &lt;2A - residência'!L28</f>
        <v>1.0125000000000002</v>
      </c>
      <c r="H28" s="4">
        <f>'CV Rotina &lt;2A - residência'!V28</f>
        <v>1.171875</v>
      </c>
      <c r="I28" s="4">
        <f>'CV Rotina &lt;2A - residência'!P28</f>
        <v>1.03125</v>
      </c>
      <c r="J28" s="4">
        <f>'CV Rotina &lt;2A - residência'!R28</f>
        <v>0.91875000000000007</v>
      </c>
      <c r="K28" s="4">
        <f>'CV Rotina &lt;2A - residência'!T28</f>
        <v>1.21875</v>
      </c>
      <c r="L28" s="4">
        <f>'CV Rotina &lt;2A - residência'!X28</f>
        <v>1.096875</v>
      </c>
      <c r="M28" s="2">
        <f t="shared" si="0"/>
        <v>2</v>
      </c>
      <c r="N28" s="2">
        <f t="shared" si="1"/>
        <v>5</v>
      </c>
      <c r="O28" s="2">
        <f t="shared" si="2"/>
        <v>7</v>
      </c>
      <c r="P28" s="2">
        <f t="shared" si="3"/>
        <v>2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0.80279720279720279</v>
      </c>
      <c r="D29" s="4">
        <f>'CV Rotina &lt;2A - residência'!N29</f>
        <v>0.92587412587412588</v>
      </c>
      <c r="E29" s="4">
        <f>'CV Rotina &lt;2A - residência'!H29</f>
        <v>0.90069930069930071</v>
      </c>
      <c r="F29" s="4">
        <f>'CV Rotina &lt;2A - residência'!J29</f>
        <v>0.90629370629370631</v>
      </c>
      <c r="G29" s="4">
        <f>'CV Rotina &lt;2A - residência'!L29</f>
        <v>0.95104895104895104</v>
      </c>
      <c r="H29" s="4">
        <f>'CV Rotina &lt;2A - residência'!V29</f>
        <v>0.88391608391608389</v>
      </c>
      <c r="I29" s="4">
        <f>'CV Rotina &lt;2A - residência'!P29</f>
        <v>0.9538461538461539</v>
      </c>
      <c r="J29" s="4">
        <f>'CV Rotina &lt;2A - residência'!R29</f>
        <v>0.8083916083916084</v>
      </c>
      <c r="K29" s="4">
        <f>'CV Rotina &lt;2A - residência'!T29</f>
        <v>0.80279720279720279</v>
      </c>
      <c r="L29" s="4">
        <f>'CV Rotina &lt;2A - residência'!X29</f>
        <v>0.75524475524475521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0.94153846153846166</v>
      </c>
      <c r="D30" s="4">
        <f>'CV Rotina &lt;2A - residência'!N30</f>
        <v>0.88483516483516489</v>
      </c>
      <c r="E30" s="4">
        <f>'CV Rotina &lt;2A - residência'!H30</f>
        <v>0.80307692307692313</v>
      </c>
      <c r="F30" s="4">
        <f>'CV Rotina &lt;2A - residência'!J30</f>
        <v>0.81692307692307697</v>
      </c>
      <c r="G30" s="4">
        <f>'CV Rotina &lt;2A - residência'!L30</f>
        <v>0.90725274725274729</v>
      </c>
      <c r="H30" s="4">
        <f>'CV Rotina &lt;2A - residência'!V30</f>
        <v>0.83340659340659351</v>
      </c>
      <c r="I30" s="4">
        <f>'CV Rotina &lt;2A - residência'!P30</f>
        <v>0.81956043956043967</v>
      </c>
      <c r="J30" s="4">
        <f>'CV Rotina &lt;2A - residência'!R30</f>
        <v>0.60527472527472537</v>
      </c>
      <c r="K30" s="4">
        <f>'CV Rotina &lt;2A - residência'!T30</f>
        <v>0.84857142857142864</v>
      </c>
      <c r="L30" s="4">
        <f>'CV Rotina &lt;2A - residência'!X30</f>
        <v>0.7641758241758243</v>
      </c>
      <c r="M30" s="2">
        <f t="shared" si="0"/>
        <v>1</v>
      </c>
      <c r="N30" s="2">
        <f t="shared" si="1"/>
        <v>0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0.98478260869565215</v>
      </c>
      <c r="D31" s="4">
        <f>'CV Rotina &lt;2A - residência'!N31</f>
        <v>1.076086956521739</v>
      </c>
      <c r="E31" s="4">
        <f>'CV Rotina &lt;2A - residência'!H31</f>
        <v>1.0532608695652173</v>
      </c>
      <c r="F31" s="4">
        <f>'CV Rotina &lt;2A - residência'!J31</f>
        <v>1.0597826086956521</v>
      </c>
      <c r="G31" s="4">
        <f>'CV Rotina &lt;2A - residência'!L31</f>
        <v>1.0923913043478259</v>
      </c>
      <c r="H31" s="4">
        <f>'CV Rotina &lt;2A - residência'!V31</f>
        <v>1.0467391304347826</v>
      </c>
      <c r="I31" s="4">
        <f>'CV Rotina &lt;2A - residência'!P31</f>
        <v>1.0858695652173913</v>
      </c>
      <c r="J31" s="4">
        <f>'CV Rotina &lt;2A - residência'!R31</f>
        <v>0.93586956521739129</v>
      </c>
      <c r="K31" s="4">
        <f>'CV Rotina &lt;2A - residência'!T31</f>
        <v>1.0565217391304347</v>
      </c>
      <c r="L31" s="4">
        <f>'CV Rotina &lt;2A - residência'!X31</f>
        <v>1.0434782608695652</v>
      </c>
      <c r="M31" s="2">
        <f t="shared" si="0"/>
        <v>2</v>
      </c>
      <c r="N31" s="2">
        <f t="shared" si="1"/>
        <v>7</v>
      </c>
      <c r="O31" s="2">
        <f t="shared" si="2"/>
        <v>9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0.96326530612244898</v>
      </c>
      <c r="D32" s="4">
        <f>'CV Rotina &lt;2A - residência'!N32</f>
        <v>0.8571428571428571</v>
      </c>
      <c r="E32" s="4">
        <f>'CV Rotina &lt;2A - residência'!H32</f>
        <v>0.81632653061224492</v>
      </c>
      <c r="F32" s="4">
        <f>'CV Rotina &lt;2A - residência'!J32</f>
        <v>0.81632653061224492</v>
      </c>
      <c r="G32" s="4">
        <f>'CV Rotina &lt;2A - residência'!L32</f>
        <v>0.87346938775510208</v>
      </c>
      <c r="H32" s="4">
        <f>'CV Rotina &lt;2A - residência'!V32</f>
        <v>0.92244897959183669</v>
      </c>
      <c r="I32" s="4">
        <f>'CV Rotina &lt;2A - residência'!P32</f>
        <v>0.86530612244897964</v>
      </c>
      <c r="J32" s="4">
        <f>'CV Rotina &lt;2A - residência'!R32</f>
        <v>0.68571428571428572</v>
      </c>
      <c r="K32" s="4">
        <f>'CV Rotina &lt;2A - residência'!T32</f>
        <v>0.91428571428571426</v>
      </c>
      <c r="L32" s="4">
        <f>'CV Rotina &lt;2A - residência'!X32</f>
        <v>0.90612244897959182</v>
      </c>
      <c r="M32" s="2">
        <f t="shared" si="0"/>
        <v>1</v>
      </c>
      <c r="N32" s="2">
        <f t="shared" si="1"/>
        <v>0</v>
      </c>
      <c r="O32" s="2">
        <f t="shared" si="2"/>
        <v>1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0.93230769230769217</v>
      </c>
      <c r="D33" s="4">
        <f>'CV Rotina &lt;2A - residência'!N33</f>
        <v>0.89538461538461533</v>
      </c>
      <c r="E33" s="4">
        <f>'CV Rotina &lt;2A - residência'!H33</f>
        <v>0.8307692307692307</v>
      </c>
      <c r="F33" s="4">
        <f>'CV Rotina &lt;2A - residência'!J33</f>
        <v>0.84</v>
      </c>
      <c r="G33" s="4">
        <f>'CV Rotina &lt;2A - residência'!L33</f>
        <v>0.90461538461538449</v>
      </c>
      <c r="H33" s="4">
        <f>'CV Rotina &lt;2A - residência'!V33</f>
        <v>0.93230769230769217</v>
      </c>
      <c r="I33" s="4">
        <f>'CV Rotina &lt;2A - residência'!P33</f>
        <v>0.88615384615384607</v>
      </c>
      <c r="J33" s="4">
        <f>'CV Rotina &lt;2A - residência'!R33</f>
        <v>0.70153846153846144</v>
      </c>
      <c r="K33" s="4">
        <f>'CV Rotina &lt;2A - residência'!T33</f>
        <v>0.97846153846153838</v>
      </c>
      <c r="L33" s="4">
        <f>'CV Rotina &lt;2A - residência'!X33</f>
        <v>0.98769230769230765</v>
      </c>
      <c r="M33" s="2">
        <f t="shared" si="0"/>
        <v>1</v>
      </c>
      <c r="N33" s="2">
        <f t="shared" si="1"/>
        <v>2</v>
      </c>
      <c r="O33" s="2">
        <f t="shared" si="2"/>
        <v>3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0.95593220338983043</v>
      </c>
      <c r="D34" s="4">
        <f>'CV Rotina &lt;2A - residência'!N34</f>
        <v>1.0983050847457627</v>
      </c>
      <c r="E34" s="4">
        <f>'CV Rotina &lt;2A - residência'!H34</f>
        <v>1.0169491525423728</v>
      </c>
      <c r="F34" s="4">
        <f>'CV Rotina &lt;2A - residência'!J34</f>
        <v>1.006779661016949</v>
      </c>
      <c r="G34" s="4">
        <f>'CV Rotina &lt;2A - residência'!L34</f>
        <v>1.0881355932203389</v>
      </c>
      <c r="H34" s="4">
        <f>'CV Rotina &lt;2A - residência'!V34</f>
        <v>1.0983050847457627</v>
      </c>
      <c r="I34" s="4">
        <f>'CV Rotina &lt;2A - residência'!P34</f>
        <v>1.0983050847457627</v>
      </c>
      <c r="J34" s="4">
        <f>'CV Rotina &lt;2A - residência'!R34</f>
        <v>1.1084745762711863</v>
      </c>
      <c r="K34" s="4">
        <f>'CV Rotina &lt;2A - residência'!T34</f>
        <v>1.1389830508474574</v>
      </c>
      <c r="L34" s="4">
        <f>'CV Rotina &lt;2A - residência'!X34</f>
        <v>1.0779661016949151</v>
      </c>
      <c r="M34" s="2">
        <f t="shared" si="0"/>
        <v>2</v>
      </c>
      <c r="N34" s="2">
        <f t="shared" si="1"/>
        <v>8</v>
      </c>
      <c r="O34" s="2">
        <f>SUM(M34:N34)</f>
        <v>10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1.0458100558659218</v>
      </c>
      <c r="D35" s="4">
        <f>'CV Rotina &lt;2A - residência'!N35</f>
        <v>1.1463687150837989</v>
      </c>
      <c r="E35" s="4">
        <f>'CV Rotina &lt;2A - residência'!H35</f>
        <v>1.0793296089385476</v>
      </c>
      <c r="F35" s="4">
        <f>'CV Rotina &lt;2A - residência'!J35</f>
        <v>1.1061452513966481</v>
      </c>
      <c r="G35" s="4">
        <f>'CV Rotina &lt;2A - residência'!L35</f>
        <v>1.1731843575418994</v>
      </c>
      <c r="H35" s="4">
        <f>'CV Rotina &lt;2A - residência'!V35</f>
        <v>0.99217877094972073</v>
      </c>
      <c r="I35" s="4">
        <f>'CV Rotina &lt;2A - residência'!P35</f>
        <v>1.1128491620111733</v>
      </c>
      <c r="J35" s="4">
        <f>'CV Rotina &lt;2A - residência'!R35</f>
        <v>1.0256983240223465</v>
      </c>
      <c r="K35" s="4">
        <f>'CV Rotina &lt;2A - residência'!T35</f>
        <v>1.2000000000000002</v>
      </c>
      <c r="L35" s="4">
        <f>'CV Rotina &lt;2A - residência'!X35</f>
        <v>1.1262569832402236</v>
      </c>
      <c r="M35" s="2">
        <f t="shared" si="0"/>
        <v>2</v>
      </c>
      <c r="N35" s="2">
        <f t="shared" si="1"/>
        <v>8</v>
      </c>
      <c r="O35" s="2">
        <f t="shared" si="2"/>
        <v>10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1.0647887323943661</v>
      </c>
      <c r="D36" s="4">
        <f>'CV Rotina &lt;2A - residência'!N36</f>
        <v>1.0394366197183098</v>
      </c>
      <c r="E36" s="4">
        <f>'CV Rotina &lt;2A - residência'!H36</f>
        <v>1.0140845070422535</v>
      </c>
      <c r="F36" s="4">
        <f>'CV Rotina &lt;2A - residência'!J36</f>
        <v>1.0140845070422535</v>
      </c>
      <c r="G36" s="4">
        <f>'CV Rotina &lt;2A - residência'!L36</f>
        <v>1.0309859154929577</v>
      </c>
      <c r="H36" s="4">
        <f>'CV Rotina &lt;2A - residência'!V36</f>
        <v>0.94647887323943658</v>
      </c>
      <c r="I36" s="4">
        <f>'CV Rotina &lt;2A - residência'!P36</f>
        <v>1.0225352112676056</v>
      </c>
      <c r="J36" s="4">
        <f>'CV Rotina &lt;2A - residência'!R36</f>
        <v>0.92957746478873227</v>
      </c>
      <c r="K36" s="4">
        <f>'CV Rotina &lt;2A - residência'!T36</f>
        <v>0.88732394366197176</v>
      </c>
      <c r="L36" s="4">
        <f>'CV Rotina &lt;2A - residência'!X36</f>
        <v>0.89577464788732386</v>
      </c>
      <c r="M36" s="2">
        <f t="shared" si="0"/>
        <v>2</v>
      </c>
      <c r="N36" s="2">
        <f t="shared" si="1"/>
        <v>4</v>
      </c>
      <c r="O36" s="2">
        <f t="shared" si="2"/>
        <v>6</v>
      </c>
      <c r="P36" s="2">
        <f t="shared" si="3"/>
        <v>3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0.94532374100719418</v>
      </c>
      <c r="D37" s="4">
        <f>'CV Rotina &lt;2A - residência'!N37</f>
        <v>0.92805755395683442</v>
      </c>
      <c r="E37" s="4">
        <f>'CV Rotina &lt;2A - residência'!H37</f>
        <v>0.88273381294964026</v>
      </c>
      <c r="F37" s="4">
        <f>'CV Rotina &lt;2A - residência'!J37</f>
        <v>0.88705035971223012</v>
      </c>
      <c r="G37" s="4">
        <f>'CV Rotina &lt;2A - residência'!L37</f>
        <v>0.96258992805755383</v>
      </c>
      <c r="H37" s="4">
        <f>'CV Rotina &lt;2A - residência'!V37</f>
        <v>0.87625899280575537</v>
      </c>
      <c r="I37" s="4">
        <f>'CV Rotina &lt;2A - residência'!P37</f>
        <v>0.88705035971223012</v>
      </c>
      <c r="J37" s="4">
        <f>'CV Rotina &lt;2A - residência'!R37</f>
        <v>0.656115107913669</v>
      </c>
      <c r="K37" s="4">
        <f>'CV Rotina &lt;2A - residência'!T37</f>
        <v>0.8244604316546762</v>
      </c>
      <c r="L37" s="4">
        <f>'CV Rotina &lt;2A - residência'!X37</f>
        <v>0.70575539568345314</v>
      </c>
      <c r="M37" s="2">
        <f t="shared" si="0"/>
        <v>2</v>
      </c>
      <c r="N37" s="2">
        <f t="shared" si="1"/>
        <v>1</v>
      </c>
      <c r="O37" s="2">
        <f t="shared" si="2"/>
        <v>3</v>
      </c>
      <c r="P37" s="2">
        <f t="shared" si="3"/>
        <v>1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1.2807692307692309</v>
      </c>
      <c r="D38" s="4">
        <f>'CV Rotina &lt;2A - residência'!N38</f>
        <v>1.2000000000000002</v>
      </c>
      <c r="E38" s="4">
        <f>'CV Rotina &lt;2A - residência'!H38</f>
        <v>1.0615384615384618</v>
      </c>
      <c r="F38" s="4">
        <f>'CV Rotina &lt;2A - residência'!J38</f>
        <v>1.0730769230769233</v>
      </c>
      <c r="G38" s="4">
        <f>'CV Rotina &lt;2A - residência'!L38</f>
        <v>1.176923076923077</v>
      </c>
      <c r="H38" s="4">
        <f>'CV Rotina &lt;2A - residência'!V38</f>
        <v>1.1423076923076925</v>
      </c>
      <c r="I38" s="4">
        <f>'CV Rotina &lt;2A - residência'!P38</f>
        <v>1.130769230769231</v>
      </c>
      <c r="J38" s="4">
        <f>'CV Rotina &lt;2A - residência'!R38</f>
        <v>1.0038461538461541</v>
      </c>
      <c r="K38" s="4">
        <f>'CV Rotina &lt;2A - residência'!T38</f>
        <v>1.0615384615384618</v>
      </c>
      <c r="L38" s="4">
        <f>'CV Rotina &lt;2A - residência'!X38</f>
        <v>1.026923076923077</v>
      </c>
      <c r="M38" s="2">
        <f t="shared" si="0"/>
        <v>2</v>
      </c>
      <c r="N38" s="2">
        <f t="shared" si="1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0.91479820627802699</v>
      </c>
      <c r="D39" s="4">
        <f>'CV Rotina &lt;2A - residência'!N39</f>
        <v>0.89327354260089697</v>
      </c>
      <c r="E39" s="4">
        <f>'CV Rotina &lt;2A - residência'!H39</f>
        <v>0.820627802690583</v>
      </c>
      <c r="F39" s="4">
        <f>'CV Rotina &lt;2A - residência'!J39</f>
        <v>0.84215246636771313</v>
      </c>
      <c r="G39" s="4">
        <f>'CV Rotina &lt;2A - residência'!L39</f>
        <v>0.90941704035874449</v>
      </c>
      <c r="H39" s="4">
        <f>'CV Rotina &lt;2A - residência'!V39</f>
        <v>0.75874439461883414</v>
      </c>
      <c r="I39" s="4">
        <f>'CV Rotina &lt;2A - residência'!P39</f>
        <v>0.88789237668161447</v>
      </c>
      <c r="J39" s="4">
        <f>'CV Rotina &lt;2A - residência'!R39</f>
        <v>0.68609865470852027</v>
      </c>
      <c r="K39" s="4">
        <f>'CV Rotina &lt;2A - residência'!T39</f>
        <v>0.80986547085201799</v>
      </c>
      <c r="L39" s="4">
        <f>'CV Rotina &lt;2A - residência'!X39</f>
        <v>0.80717488789237679</v>
      </c>
      <c r="M39" s="2">
        <f t="shared" si="0"/>
        <v>1</v>
      </c>
      <c r="N39" s="2">
        <f t="shared" si="1"/>
        <v>0</v>
      </c>
      <c r="O39" s="2">
        <f t="shared" si="2"/>
        <v>1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1.0681318681318683</v>
      </c>
      <c r="D40" s="4">
        <f>'CV Rotina &lt;2A - residência'!N40</f>
        <v>1.0654945054945055</v>
      </c>
      <c r="E40" s="4">
        <f>'CV Rotina &lt;2A - residência'!H40</f>
        <v>0.99164835164835174</v>
      </c>
      <c r="F40" s="4">
        <f>'CV Rotina &lt;2A - residência'!J40</f>
        <v>0.99428571428571444</v>
      </c>
      <c r="G40" s="4">
        <f>'CV Rotina &lt;2A - residência'!L40</f>
        <v>1.0839560439560441</v>
      </c>
      <c r="H40" s="4">
        <f>'CV Rotina &lt;2A - residência'!V40</f>
        <v>1.0945054945054946</v>
      </c>
      <c r="I40" s="4">
        <f>'CV Rotina &lt;2A - residência'!P40</f>
        <v>1.0153846153846156</v>
      </c>
      <c r="J40" s="4">
        <f>'CV Rotina &lt;2A - residência'!R40</f>
        <v>0.75428571428571434</v>
      </c>
      <c r="K40" s="4">
        <f>'CV Rotina &lt;2A - residência'!T40</f>
        <v>1.0153846153846156</v>
      </c>
      <c r="L40" s="4">
        <f>'CV Rotina &lt;2A - residência'!X40</f>
        <v>0.9309890109890111</v>
      </c>
      <c r="M40" s="2">
        <f t="shared" si="0"/>
        <v>2</v>
      </c>
      <c r="N40" s="2">
        <f t="shared" si="1"/>
        <v>6</v>
      </c>
      <c r="O40" s="2">
        <f t="shared" si="2"/>
        <v>8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1.1279999999999999</v>
      </c>
      <c r="D41" s="4">
        <f>'CV Rotina &lt;2A - residência'!N41</f>
        <v>1.04</v>
      </c>
      <c r="E41" s="4">
        <f>'CV Rotina &lt;2A - residência'!H41</f>
        <v>1.048</v>
      </c>
      <c r="F41" s="4">
        <f>'CV Rotina &lt;2A - residência'!J41</f>
        <v>1.08</v>
      </c>
      <c r="G41" s="4">
        <f>'CV Rotina &lt;2A - residência'!L41</f>
        <v>1.0880000000000001</v>
      </c>
      <c r="H41" s="4">
        <f>'CV Rotina &lt;2A - residência'!V41</f>
        <v>0.96</v>
      </c>
      <c r="I41" s="4">
        <f>'CV Rotina &lt;2A - residência'!P41</f>
        <v>1.016</v>
      </c>
      <c r="J41" s="4">
        <f>'CV Rotina &lt;2A - residência'!R41</f>
        <v>0.81599999999999995</v>
      </c>
      <c r="K41" s="4">
        <f>'CV Rotina &lt;2A - residência'!T41</f>
        <v>1</v>
      </c>
      <c r="L41" s="4">
        <f>'CV Rotina &lt;2A - residência'!X41</f>
        <v>0.90400000000000003</v>
      </c>
      <c r="M41" s="2">
        <f t="shared" si="0"/>
        <v>2</v>
      </c>
      <c r="N41" s="2">
        <f t="shared" si="1"/>
        <v>6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1.2524999999999999</v>
      </c>
      <c r="D42" s="4">
        <f>'CV Rotina &lt;2A - residência'!N42</f>
        <v>1.0349999999999999</v>
      </c>
      <c r="E42" s="4">
        <f>'CV Rotina &lt;2A - residência'!H42</f>
        <v>0.89249999999999996</v>
      </c>
      <c r="F42" s="4">
        <f>'CV Rotina &lt;2A - residência'!J42</f>
        <v>0.8849999999999999</v>
      </c>
      <c r="G42" s="4">
        <f>'CV Rotina &lt;2A - residência'!L42</f>
        <v>1.0349999999999999</v>
      </c>
      <c r="H42" s="4">
        <f>'CV Rotina &lt;2A - residência'!V42</f>
        <v>0.94499999999999995</v>
      </c>
      <c r="I42" s="4">
        <f>'CV Rotina &lt;2A - residência'!P42</f>
        <v>0.96</v>
      </c>
      <c r="J42" s="4">
        <f>'CV Rotina &lt;2A - residência'!R42</f>
        <v>0.80999999999999994</v>
      </c>
      <c r="K42" s="4">
        <f>'CV Rotina &lt;2A - residência'!T42</f>
        <v>0.99749999999999994</v>
      </c>
      <c r="L42" s="4">
        <f>'CV Rotina &lt;2A - residência'!X42</f>
        <v>0.87749999999999995</v>
      </c>
      <c r="M42" s="2">
        <f t="shared" si="0"/>
        <v>2</v>
      </c>
      <c r="N42" s="2">
        <f t="shared" si="1"/>
        <v>3</v>
      </c>
      <c r="O42" s="2">
        <f t="shared" si="2"/>
        <v>5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1.2875000000000001</v>
      </c>
      <c r="D43" s="4">
        <f>'CV Rotina &lt;2A - residência'!N43</f>
        <v>1.3</v>
      </c>
      <c r="E43" s="4">
        <f>'CV Rotina &lt;2A - residência'!H43</f>
        <v>1.175</v>
      </c>
      <c r="F43" s="4">
        <f>'CV Rotina &lt;2A - residência'!J43</f>
        <v>1.1625000000000001</v>
      </c>
      <c r="G43" s="4">
        <f>'CV Rotina &lt;2A - residência'!L43</f>
        <v>1.325</v>
      </c>
      <c r="H43" s="4">
        <f>'CV Rotina &lt;2A - residência'!V43</f>
        <v>0.98750000000000004</v>
      </c>
      <c r="I43" s="4">
        <f>'CV Rotina &lt;2A - residência'!P43</f>
        <v>1.1375</v>
      </c>
      <c r="J43" s="4">
        <f>'CV Rotina &lt;2A - residência'!R43</f>
        <v>0.92500000000000004</v>
      </c>
      <c r="K43" s="4">
        <f>'CV Rotina &lt;2A - residência'!T43</f>
        <v>0.96250000000000002</v>
      </c>
      <c r="L43" s="4">
        <f>'CV Rotina &lt;2A - residência'!X43</f>
        <v>0.9375</v>
      </c>
      <c r="M43" s="2">
        <f t="shared" si="0"/>
        <v>2</v>
      </c>
      <c r="N43" s="2">
        <f t="shared" si="1"/>
        <v>6</v>
      </c>
      <c r="O43" s="2">
        <f t="shared" si="2"/>
        <v>8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0.98453292496171518</v>
      </c>
      <c r="D44" s="4">
        <f>'CV Rotina &lt;2A - residência'!N44</f>
        <v>0.85497702909647788</v>
      </c>
      <c r="E44" s="4">
        <f>'CV Rotina &lt;2A - residência'!H44</f>
        <v>0.78882082695252687</v>
      </c>
      <c r="F44" s="4">
        <f>'CV Rotina &lt;2A - residência'!J44</f>
        <v>0.80398162327718226</v>
      </c>
      <c r="G44" s="4">
        <f>'CV Rotina &lt;2A - residência'!L44</f>
        <v>0.85957120980091895</v>
      </c>
      <c r="H44" s="4">
        <f>'CV Rotina &lt;2A - residência'!V44</f>
        <v>0.88621745788667694</v>
      </c>
      <c r="I44" s="4">
        <f>'CV Rotina &lt;2A - residência'!P44</f>
        <v>0.82189892802450237</v>
      </c>
      <c r="J44" s="4">
        <f>'CV Rotina &lt;2A - residência'!R44</f>
        <v>0.69326186830015324</v>
      </c>
      <c r="K44" s="4">
        <f>'CV Rotina &lt;2A - residência'!T44</f>
        <v>0.86186830015313942</v>
      </c>
      <c r="L44" s="4">
        <f>'CV Rotina &lt;2A - residência'!X44</f>
        <v>0.815926493108729</v>
      </c>
      <c r="M44" s="2">
        <f t="shared" si="0"/>
        <v>1</v>
      </c>
      <c r="N44" s="2">
        <f t="shared" si="1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0.7931034482758621</v>
      </c>
      <c r="D45" s="4">
        <f>'CV Rotina &lt;2A - residência'!N45</f>
        <v>1</v>
      </c>
      <c r="E45" s="4">
        <f>'CV Rotina &lt;2A - residência'!H45</f>
        <v>0.82068965517241377</v>
      </c>
      <c r="F45" s="4">
        <f>'CV Rotina &lt;2A - residência'!J45</f>
        <v>0.8413793103448276</v>
      </c>
      <c r="G45" s="4">
        <f>'CV Rotina &lt;2A - residência'!L45</f>
        <v>1.0275862068965518</v>
      </c>
      <c r="H45" s="4">
        <f>'CV Rotina &lt;2A - residência'!V45</f>
        <v>0.75172413793103443</v>
      </c>
      <c r="I45" s="4">
        <f>'CV Rotina &lt;2A - residência'!P45</f>
        <v>0.97931034482758617</v>
      </c>
      <c r="J45" s="4">
        <f>'CV Rotina &lt;2A - residência'!R45</f>
        <v>0.66896551724137931</v>
      </c>
      <c r="K45" s="4">
        <f>'CV Rotina &lt;2A - residência'!T45</f>
        <v>0.71724137931034482</v>
      </c>
      <c r="L45" s="4">
        <f>'CV Rotina &lt;2A - residência'!X45</f>
        <v>0.70344827586206893</v>
      </c>
      <c r="M45" s="2">
        <f t="shared" si="0"/>
        <v>1</v>
      </c>
      <c r="N45" s="2">
        <f t="shared" si="1"/>
        <v>2</v>
      </c>
      <c r="O45" s="2">
        <f t="shared" si="2"/>
        <v>3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1.0063079777365493</v>
      </c>
      <c r="D46" s="4">
        <f>'CV Rotina &lt;2A - residência'!N46</f>
        <v>1.0085343228200372</v>
      </c>
      <c r="E46" s="4">
        <f>'CV Rotina &lt;2A - residência'!H46</f>
        <v>0.92615955473098333</v>
      </c>
      <c r="F46" s="4">
        <f>'CV Rotina &lt;2A - residência'!J46</f>
        <v>0.94619666048237483</v>
      </c>
      <c r="G46" s="4">
        <f>'CV Rotina &lt;2A - residência'!L46</f>
        <v>1.0419294990723562</v>
      </c>
      <c r="H46" s="4">
        <f>'CV Rotina &lt;2A - residência'!V46</f>
        <v>0.92393320964749548</v>
      </c>
      <c r="I46" s="4">
        <f>'CV Rotina &lt;2A - residência'!P46</f>
        <v>0.96623376623376633</v>
      </c>
      <c r="J46" s="4">
        <f>'CV Rotina &lt;2A - residência'!R46</f>
        <v>0.676808905380334</v>
      </c>
      <c r="K46" s="4">
        <f>'CV Rotina &lt;2A - residência'!T46</f>
        <v>0.95064935064935074</v>
      </c>
      <c r="L46" s="4">
        <f>'CV Rotina &lt;2A - residência'!X46</f>
        <v>0.87717996289424871</v>
      </c>
      <c r="M46" s="2">
        <f t="shared" si="0"/>
        <v>2</v>
      </c>
      <c r="N46" s="2">
        <f t="shared" si="1"/>
        <v>3</v>
      </c>
      <c r="O46" s="2">
        <f t="shared" si="2"/>
        <v>5</v>
      </c>
      <c r="P46" s="2">
        <f t="shared" si="3"/>
        <v>1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0.7903614457831325</v>
      </c>
      <c r="D47" s="4">
        <f>'CV Rotina &lt;2A - residência'!N47</f>
        <v>0.86265060240963853</v>
      </c>
      <c r="E47" s="4">
        <f>'CV Rotina &lt;2A - residência'!H47</f>
        <v>0.80481927710843371</v>
      </c>
      <c r="F47" s="4">
        <f>'CV Rotina &lt;2A - residência'!J47</f>
        <v>0.8</v>
      </c>
      <c r="G47" s="4">
        <f>'CV Rotina &lt;2A - residência'!L47</f>
        <v>0.88192771084337351</v>
      </c>
      <c r="H47" s="4">
        <f>'CV Rotina &lt;2A - residência'!V47</f>
        <v>0.80481927710843371</v>
      </c>
      <c r="I47" s="4">
        <f>'CV Rotina &lt;2A - residência'!P47</f>
        <v>0.81927710843373491</v>
      </c>
      <c r="J47" s="4">
        <f>'CV Rotina &lt;2A - residência'!R47</f>
        <v>0.59759036144578315</v>
      </c>
      <c r="K47" s="4">
        <f>'CV Rotina &lt;2A - residência'!T47</f>
        <v>0.92048192771084336</v>
      </c>
      <c r="L47" s="4">
        <f>'CV Rotina &lt;2A - residência'!X47</f>
        <v>0.82409638554216869</v>
      </c>
      <c r="M47" s="2">
        <f t="shared" si="0"/>
        <v>0</v>
      </c>
      <c r="N47" s="2">
        <f t="shared" si="1"/>
        <v>0</v>
      </c>
      <c r="O47" s="2">
        <f t="shared" si="2"/>
        <v>0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0.90410958904109595</v>
      </c>
      <c r="D48" s="4">
        <f>'CV Rotina &lt;2A - residência'!N48</f>
        <v>0.9287671232876713</v>
      </c>
      <c r="E48" s="4">
        <f>'CV Rotina &lt;2A - residência'!H48</f>
        <v>0.8794520547945206</v>
      </c>
      <c r="F48" s="4">
        <f>'CV Rotina &lt;2A - residência'!J48</f>
        <v>0.88767123287671235</v>
      </c>
      <c r="G48" s="4">
        <f>'CV Rotina &lt;2A - residência'!L48</f>
        <v>0.92054794520547956</v>
      </c>
      <c r="H48" s="4">
        <f>'CV Rotina &lt;2A - residência'!V48</f>
        <v>0.92054794520547956</v>
      </c>
      <c r="I48" s="4">
        <f>'CV Rotina &lt;2A - residência'!P48</f>
        <v>0.7643835616438357</v>
      </c>
      <c r="J48" s="4">
        <f>'CV Rotina &lt;2A - residência'!R48</f>
        <v>0.9123287671232877</v>
      </c>
      <c r="K48" s="4">
        <f>'CV Rotina &lt;2A - residência'!T48</f>
        <v>1.0191780821917809</v>
      </c>
      <c r="L48" s="4">
        <f>'CV Rotina &lt;2A - residência'!X48</f>
        <v>1.0027397260273974</v>
      </c>
      <c r="M48" s="2">
        <f t="shared" si="0"/>
        <v>2</v>
      </c>
      <c r="N48" s="2">
        <f t="shared" si="1"/>
        <v>2</v>
      </c>
      <c r="O48" s="2">
        <f t="shared" si="2"/>
        <v>4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0.83648208469055385</v>
      </c>
      <c r="D49" s="4">
        <f>'CV Rotina &lt;2A - residência'!N49</f>
        <v>0.76221498371335505</v>
      </c>
      <c r="E49" s="4">
        <f>'CV Rotina &lt;2A - residência'!H49</f>
        <v>0.75439739413680784</v>
      </c>
      <c r="F49" s="4">
        <f>'CV Rotina &lt;2A - residência'!J49</f>
        <v>0.74657980456026063</v>
      </c>
      <c r="G49" s="4">
        <f>'CV Rotina &lt;2A - residência'!L49</f>
        <v>0.7856677524429968</v>
      </c>
      <c r="H49" s="4">
        <f>'CV Rotina &lt;2A - residência'!V49</f>
        <v>0.79348534201954402</v>
      </c>
      <c r="I49" s="4">
        <f>'CV Rotina &lt;2A - residência'!P49</f>
        <v>0.73485342019543975</v>
      </c>
      <c r="J49" s="4">
        <f>'CV Rotina &lt;2A - residência'!R49</f>
        <v>0.7035830618892509</v>
      </c>
      <c r="K49" s="4">
        <f>'CV Rotina &lt;2A - residência'!T49</f>
        <v>0.81693811074918576</v>
      </c>
      <c r="L49" s="4">
        <f>'CV Rotina &lt;2A - residência'!X49</f>
        <v>0.81693811074918576</v>
      </c>
      <c r="M49" s="2">
        <f t="shared" si="0"/>
        <v>0</v>
      </c>
      <c r="N49" s="2">
        <f t="shared" si="1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0.8929133858267716</v>
      </c>
      <c r="D50" s="4">
        <f>'CV Rotina &lt;2A - residência'!N50</f>
        <v>0.99685039370078732</v>
      </c>
      <c r="E50" s="4">
        <f>'CV Rotina &lt;2A - residência'!H50</f>
        <v>1.0015748031496061</v>
      </c>
      <c r="F50" s="4">
        <f>'CV Rotina &lt;2A - residência'!J50</f>
        <v>1.0062992125984251</v>
      </c>
      <c r="G50" s="4">
        <f>'CV Rotina &lt;2A - residência'!L50</f>
        <v>0.97795275590551167</v>
      </c>
      <c r="H50" s="4">
        <f>'CV Rotina &lt;2A - residência'!V50</f>
        <v>1.0724409448818897</v>
      </c>
      <c r="I50" s="4">
        <f>'CV Rotina &lt;2A - residência'!P50</f>
        <v>0.96850393700787396</v>
      </c>
      <c r="J50" s="4">
        <f>'CV Rotina &lt;2A - residência'!R50</f>
        <v>0.97322834645669287</v>
      </c>
      <c r="K50" s="4">
        <f>'CV Rotina &lt;2A - residência'!T50</f>
        <v>1.0913385826771653</v>
      </c>
      <c r="L50" s="4">
        <f>'CV Rotina &lt;2A - residência'!X50</f>
        <v>1.0960629921259841</v>
      </c>
      <c r="M50" s="2">
        <f t="shared" si="0"/>
        <v>1</v>
      </c>
      <c r="N50" s="2">
        <f t="shared" si="1"/>
        <v>8</v>
      </c>
      <c r="O50" s="2">
        <f t="shared" si="2"/>
        <v>9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0.78620689655172415</v>
      </c>
      <c r="D51" s="4">
        <f>'CV Rotina &lt;2A - residência'!N51</f>
        <v>0.67586206896551726</v>
      </c>
      <c r="E51" s="4">
        <f>'CV Rotina &lt;2A - residência'!H51</f>
        <v>0.49655172413793103</v>
      </c>
      <c r="F51" s="4">
        <f>'CV Rotina &lt;2A - residência'!J51</f>
        <v>0.62068965517241381</v>
      </c>
      <c r="G51" s="4">
        <f>'CV Rotina &lt;2A - residência'!L51</f>
        <v>0.67586206896551726</v>
      </c>
      <c r="H51" s="4">
        <f>'CV Rotina &lt;2A - residência'!V51</f>
        <v>0.81379310344827582</v>
      </c>
      <c r="I51" s="4">
        <f>'CV Rotina &lt;2A - residência'!P51</f>
        <v>0.68965517241379315</v>
      </c>
      <c r="J51" s="4">
        <f>'CV Rotina &lt;2A - residência'!R51</f>
        <v>0.6344827586206897</v>
      </c>
      <c r="K51" s="4">
        <f>'CV Rotina &lt;2A - residência'!T51</f>
        <v>0.85517241379310349</v>
      </c>
      <c r="L51" s="4">
        <f>'CV Rotina &lt;2A - residência'!X51</f>
        <v>0.88275862068965516</v>
      </c>
      <c r="M51" s="2">
        <f t="shared" si="0"/>
        <v>0</v>
      </c>
      <c r="N51" s="2">
        <f t="shared" si="1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1.1875</v>
      </c>
      <c r="D52" s="4">
        <f>'CV Rotina &lt;2A - residência'!N52</f>
        <v>1.2625</v>
      </c>
      <c r="E52" s="4">
        <f>'CV Rotina &lt;2A - residência'!H52</f>
        <v>1.1625000000000001</v>
      </c>
      <c r="F52" s="4">
        <f>'CV Rotina &lt;2A - residência'!J52</f>
        <v>1.175</v>
      </c>
      <c r="G52" s="4">
        <f>'CV Rotina &lt;2A - residência'!L52</f>
        <v>1.26875</v>
      </c>
      <c r="H52" s="4">
        <f>'CV Rotina &lt;2A - residência'!V52</f>
        <v>1.1187499999999999</v>
      </c>
      <c r="I52" s="4">
        <f>'CV Rotina &lt;2A - residência'!P52</f>
        <v>1.16875</v>
      </c>
      <c r="J52" s="4">
        <f>'CV Rotina &lt;2A - residência'!R52</f>
        <v>1.03125</v>
      </c>
      <c r="K52" s="4">
        <f>'CV Rotina &lt;2A - residência'!T52</f>
        <v>1.16875</v>
      </c>
      <c r="L52" s="4">
        <f>'CV Rotina &lt;2A - residência'!X52</f>
        <v>1.1125</v>
      </c>
      <c r="M52" s="2">
        <f t="shared" si="0"/>
        <v>2</v>
      </c>
      <c r="N52" s="2">
        <f t="shared" si="1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0.95056179775280891</v>
      </c>
      <c r="D53" s="4">
        <f>'CV Rotina &lt;2A - residência'!N53</f>
        <v>0.81573033707865161</v>
      </c>
      <c r="E53" s="4">
        <f>'CV Rotina &lt;2A - residência'!H53</f>
        <v>0.84269662921348309</v>
      </c>
      <c r="F53" s="4">
        <f>'CV Rotina &lt;2A - residência'!J53</f>
        <v>0.83595505617977528</v>
      </c>
      <c r="G53" s="4">
        <f>'CV Rotina &lt;2A - residência'!L53</f>
        <v>0.82247191011235954</v>
      </c>
      <c r="H53" s="4">
        <f>'CV Rotina &lt;2A - residência'!V53</f>
        <v>1.0382022471910111</v>
      </c>
      <c r="I53" s="4">
        <f>'CV Rotina &lt;2A - residência'!P53</f>
        <v>0.8089887640449438</v>
      </c>
      <c r="J53" s="4">
        <f>'CV Rotina &lt;2A - residência'!R53</f>
        <v>0.82921348314606735</v>
      </c>
      <c r="K53" s="4">
        <f>'CV Rotina &lt;2A - residência'!T53</f>
        <v>1.1393258426966291</v>
      </c>
      <c r="L53" s="4">
        <f>'CV Rotina &lt;2A - residência'!X53</f>
        <v>1.1393258426966291</v>
      </c>
      <c r="M53" s="2">
        <f t="shared" si="0"/>
        <v>1</v>
      </c>
      <c r="N53" s="2">
        <f t="shared" si="1"/>
        <v>3</v>
      </c>
      <c r="O53" s="2">
        <f t="shared" si="2"/>
        <v>4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0.98564885496183197</v>
      </c>
      <c r="D54" s="4">
        <f>'CV Rotina &lt;2A - residência'!N54</f>
        <v>1.0094656488549618</v>
      </c>
      <c r="E54" s="4">
        <f>'CV Rotina &lt;2A - residência'!H54</f>
        <v>0.96549618320610675</v>
      </c>
      <c r="F54" s="4">
        <f>'CV Rotina &lt;2A - residência'!J54</f>
        <v>0.95633587786259533</v>
      </c>
      <c r="G54" s="4">
        <f>'CV Rotina &lt;2A - residência'!L54</f>
        <v>1.0277862595419847</v>
      </c>
      <c r="H54" s="4">
        <f>'CV Rotina &lt;2A - residência'!V54</f>
        <v>0.99114503816793886</v>
      </c>
      <c r="I54" s="4">
        <f>'CV Rotina &lt;2A - residência'!P54</f>
        <v>1.0167938931297709</v>
      </c>
      <c r="J54" s="4">
        <f>'CV Rotina &lt;2A - residência'!R54</f>
        <v>0.84091603053435104</v>
      </c>
      <c r="K54" s="4">
        <f>'CV Rotina &lt;2A - residência'!T54</f>
        <v>0.97282442748091591</v>
      </c>
      <c r="L54" s="4">
        <f>'CV Rotina &lt;2A - residência'!X54</f>
        <v>0.98198473282442744</v>
      </c>
      <c r="M54" s="2">
        <f t="shared" si="0"/>
        <v>2</v>
      </c>
      <c r="N54" s="2">
        <f t="shared" si="1"/>
        <v>7</v>
      </c>
      <c r="O54" s="2">
        <f t="shared" si="2"/>
        <v>9</v>
      </c>
      <c r="P54" s="2">
        <f t="shared" si="3"/>
        <v>4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0.81599999999999995</v>
      </c>
      <c r="D55" s="4">
        <f>'CV Rotina &lt;2A - residência'!N55</f>
        <v>0.91733333333333333</v>
      </c>
      <c r="E55" s="4">
        <f>'CV Rotina &lt;2A - residência'!H55</f>
        <v>0.97599999999999998</v>
      </c>
      <c r="F55" s="4">
        <f>'CV Rotina &lt;2A - residência'!J55</f>
        <v>0.96533333333333338</v>
      </c>
      <c r="G55" s="4">
        <f>'CV Rotina &lt;2A - residência'!L55</f>
        <v>0.96533333333333338</v>
      </c>
      <c r="H55" s="4">
        <f>'CV Rotina &lt;2A - residência'!V55</f>
        <v>0.98666666666666669</v>
      </c>
      <c r="I55" s="4">
        <f>'CV Rotina &lt;2A - residência'!P55</f>
        <v>0.96</v>
      </c>
      <c r="J55" s="4">
        <f>'CV Rotina &lt;2A - residência'!R55</f>
        <v>0.89600000000000002</v>
      </c>
      <c r="K55" s="4">
        <f>'CV Rotina &lt;2A - residência'!T55</f>
        <v>0.93866666666666665</v>
      </c>
      <c r="L55" s="4">
        <f>'CV Rotina &lt;2A - residência'!X55</f>
        <v>0.90666666666666662</v>
      </c>
      <c r="M55" s="2">
        <f t="shared" si="0"/>
        <v>1</v>
      </c>
      <c r="N55" s="2">
        <f t="shared" si="1"/>
        <v>5</v>
      </c>
      <c r="O55" s="2">
        <f t="shared" si="2"/>
        <v>6</v>
      </c>
      <c r="P55" s="2">
        <f t="shared" si="3"/>
        <v>4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0.82632911392405073</v>
      </c>
      <c r="D56" s="4">
        <f>'CV Rotina &lt;2A - residência'!N56</f>
        <v>0.9296202531645571</v>
      </c>
      <c r="E56" s="4">
        <f>'CV Rotina &lt;2A - residência'!H56</f>
        <v>0.89620253164556973</v>
      </c>
      <c r="F56" s="4">
        <f>'CV Rotina &lt;2A - residência'!J56</f>
        <v>0.89316455696202546</v>
      </c>
      <c r="G56" s="4">
        <f>'CV Rotina &lt;2A - residência'!L56</f>
        <v>0.9569620253164558</v>
      </c>
      <c r="H56" s="4">
        <f>'CV Rotina &lt;2A - residência'!V56</f>
        <v>0.829367088607595</v>
      </c>
      <c r="I56" s="4">
        <f>'CV Rotina &lt;2A - residência'!P56</f>
        <v>0.8870886075949368</v>
      </c>
      <c r="J56" s="4">
        <f>'CV Rotina &lt;2A - residência'!R56</f>
        <v>0.66835443037974696</v>
      </c>
      <c r="K56" s="4">
        <f>'CV Rotina &lt;2A - residência'!T56</f>
        <v>0.90531645569620267</v>
      </c>
      <c r="L56" s="4">
        <f>'CV Rotina &lt;2A - residência'!X56</f>
        <v>0.84151898734177222</v>
      </c>
      <c r="M56" s="2">
        <f t="shared" si="0"/>
        <v>1</v>
      </c>
      <c r="N56" s="2">
        <f t="shared" si="1"/>
        <v>1</v>
      </c>
      <c r="O56" s="2">
        <f t="shared" si="2"/>
        <v>2</v>
      </c>
      <c r="P56" s="2">
        <f t="shared" si="3"/>
        <v>1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0.88695652173913042</v>
      </c>
      <c r="D57" s="4">
        <f>'CV Rotina &lt;2A - residência'!N57</f>
        <v>0.82086956521739129</v>
      </c>
      <c r="E57" s="4">
        <f>'CV Rotina &lt;2A - residência'!H57</f>
        <v>0.71304347826086956</v>
      </c>
      <c r="F57" s="4">
        <f>'CV Rotina &lt;2A - residência'!J57</f>
        <v>0.71304347826086956</v>
      </c>
      <c r="G57" s="4">
        <f>'CV Rotina &lt;2A - residência'!L57</f>
        <v>0.86608695652173917</v>
      </c>
      <c r="H57" s="4">
        <f>'CV Rotina &lt;2A - residência'!V57</f>
        <v>0.80695652173913046</v>
      </c>
      <c r="I57" s="4">
        <f>'CV Rotina &lt;2A - residência'!P57</f>
        <v>0.73043478260869565</v>
      </c>
      <c r="J57" s="4">
        <f>'CV Rotina &lt;2A - residência'!R57</f>
        <v>0.64695652173913043</v>
      </c>
      <c r="K57" s="4">
        <f>'CV Rotina &lt;2A - residência'!T57</f>
        <v>0.90434782608695652</v>
      </c>
      <c r="L57" s="4">
        <f>'CV Rotina &lt;2A - residência'!X57</f>
        <v>0.82434782608695656</v>
      </c>
      <c r="M57" s="2">
        <f t="shared" si="0"/>
        <v>0</v>
      </c>
      <c r="N57" s="2">
        <f t="shared" si="1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0.79230769230769227</v>
      </c>
      <c r="D58" s="4">
        <f>'CV Rotina &lt;2A - residência'!N58</f>
        <v>0.88846153846153841</v>
      </c>
      <c r="E58" s="4">
        <f>'CV Rotina &lt;2A - residência'!H58</f>
        <v>0.91538461538461535</v>
      </c>
      <c r="F58" s="4">
        <f>'CV Rotina &lt;2A - residência'!J58</f>
        <v>0.91538461538461535</v>
      </c>
      <c r="G58" s="4">
        <f>'CV Rotina &lt;2A - residência'!L58</f>
        <v>0.93846153846153846</v>
      </c>
      <c r="H58" s="4">
        <f>'CV Rotina &lt;2A - residência'!V58</f>
        <v>0.86923076923076925</v>
      </c>
      <c r="I58" s="4">
        <f>'CV Rotina &lt;2A - residência'!P58</f>
        <v>0.85</v>
      </c>
      <c r="J58" s="4">
        <f>'CV Rotina &lt;2A - residência'!R58</f>
        <v>0.74230769230769234</v>
      </c>
      <c r="K58" s="4">
        <f>'CV Rotina &lt;2A - residência'!T58</f>
        <v>0.86923076923076925</v>
      </c>
      <c r="L58" s="4">
        <f>'CV Rotina &lt;2A - residência'!X58</f>
        <v>0.77307692307692311</v>
      </c>
      <c r="M58" s="2">
        <f t="shared" si="0"/>
        <v>0</v>
      </c>
      <c r="N58" s="2">
        <f t="shared" si="1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0.83870967741935487</v>
      </c>
      <c r="D59" s="4">
        <f>'CV Rotina &lt;2A - residência'!N59</f>
        <v>0.95483870967741935</v>
      </c>
      <c r="E59" s="4">
        <f>'CV Rotina &lt;2A - residência'!H59</f>
        <v>0.9419354838709677</v>
      </c>
      <c r="F59" s="4">
        <f>'CV Rotina &lt;2A - residência'!J59</f>
        <v>0.92903225806451617</v>
      </c>
      <c r="G59" s="4">
        <f>'CV Rotina &lt;2A - residência'!L59</f>
        <v>0.95483870967741935</v>
      </c>
      <c r="H59" s="4">
        <f>'CV Rotina &lt;2A - residência'!V59</f>
        <v>0.86451612903225805</v>
      </c>
      <c r="I59" s="4">
        <f>'CV Rotina &lt;2A - residência'!P59</f>
        <v>0.92903225806451617</v>
      </c>
      <c r="J59" s="4">
        <f>'CV Rotina &lt;2A - residência'!R59</f>
        <v>0.77419354838709675</v>
      </c>
      <c r="K59" s="4">
        <f>'CV Rotina &lt;2A - residência'!T59</f>
        <v>0.92903225806451617</v>
      </c>
      <c r="L59" s="4">
        <f>'CV Rotina &lt;2A - residência'!X59</f>
        <v>0.9419354838709677</v>
      </c>
      <c r="M59" s="2">
        <f t="shared" si="0"/>
        <v>1</v>
      </c>
      <c r="N59" s="2">
        <f t="shared" si="1"/>
        <v>1</v>
      </c>
      <c r="O59" s="2">
        <f t="shared" si="2"/>
        <v>2</v>
      </c>
      <c r="P59" s="2">
        <f t="shared" si="3"/>
        <v>1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1.0226600985221674</v>
      </c>
      <c r="D60" s="4">
        <f>'CV Rotina &lt;2A - residência'!N60</f>
        <v>1.0226600985221674</v>
      </c>
      <c r="E60" s="4">
        <f>'CV Rotina &lt;2A - residência'!H60</f>
        <v>0.96354679802955656</v>
      </c>
      <c r="F60" s="4">
        <f>'CV Rotina &lt;2A - residência'!J60</f>
        <v>0.96354679802955656</v>
      </c>
      <c r="G60" s="4">
        <f>'CV Rotina &lt;2A - residência'!L60</f>
        <v>1.0581280788177339</v>
      </c>
      <c r="H60" s="4">
        <f>'CV Rotina &lt;2A - residência'!V60</f>
        <v>0.88078817733990133</v>
      </c>
      <c r="I60" s="4">
        <f>'CV Rotina &lt;2A - residência'!P60</f>
        <v>1.0167487684729062</v>
      </c>
      <c r="J60" s="4">
        <f>'CV Rotina &lt;2A - residência'!R60</f>
        <v>0.78620689655172404</v>
      </c>
      <c r="K60" s="4">
        <f>'CV Rotina &lt;2A - residência'!T60</f>
        <v>0.99310344827586194</v>
      </c>
      <c r="L60" s="4">
        <f>'CV Rotina &lt;2A - residência'!X60</f>
        <v>0.95172413793103439</v>
      </c>
      <c r="M60" s="2">
        <f t="shared" si="0"/>
        <v>2</v>
      </c>
      <c r="N60" s="2">
        <f t="shared" si="1"/>
        <v>6</v>
      </c>
      <c r="O60" s="2">
        <f t="shared" si="2"/>
        <v>8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0.96747404844290663</v>
      </c>
      <c r="D61" s="4">
        <f>'CV Rotina &lt;2A - residência'!N61</f>
        <v>1.0339100346020762</v>
      </c>
      <c r="E61" s="4">
        <f>'CV Rotina &lt;2A - residência'!H61</f>
        <v>0.92595155709342569</v>
      </c>
      <c r="F61" s="4">
        <f>'CV Rotina &lt;2A - residência'!J61</f>
        <v>0.9342560553633219</v>
      </c>
      <c r="G61" s="4">
        <f>'CV Rotina &lt;2A - residência'!L61</f>
        <v>1.0339100346020762</v>
      </c>
      <c r="H61" s="4">
        <f>'CV Rotina &lt;2A - residência'!V61</f>
        <v>1.0089965397923877</v>
      </c>
      <c r="I61" s="4">
        <f>'CV Rotina &lt;2A - residência'!P61</f>
        <v>1.0173010380622838</v>
      </c>
      <c r="J61" s="4">
        <f>'CV Rotina &lt;2A - residência'!R61</f>
        <v>0.90103806228373706</v>
      </c>
      <c r="K61" s="4">
        <f>'CV Rotina &lt;2A - residência'!T61</f>
        <v>1.0837370242214535</v>
      </c>
      <c r="L61" s="4">
        <f>'CV Rotina &lt;2A - residência'!X61</f>
        <v>1.0173010380622838</v>
      </c>
      <c r="M61" s="2">
        <f t="shared" si="0"/>
        <v>2</v>
      </c>
      <c r="N61" s="2">
        <f t="shared" si="1"/>
        <v>5</v>
      </c>
      <c r="O61" s="2">
        <f t="shared" si="2"/>
        <v>7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0.97241379310344833</v>
      </c>
      <c r="D62" s="4">
        <f>'CV Rotina &lt;2A - residência'!N62</f>
        <v>0.96206896551724153</v>
      </c>
      <c r="E62" s="4">
        <f>'CV Rotina &lt;2A - residência'!H62</f>
        <v>0.7448275862068966</v>
      </c>
      <c r="F62" s="4">
        <f>'CV Rotina &lt;2A - residência'!J62</f>
        <v>0.75517241379310351</v>
      </c>
      <c r="G62" s="4">
        <f>'CV Rotina &lt;2A - residência'!L62</f>
        <v>0.97241379310344833</v>
      </c>
      <c r="H62" s="4">
        <f>'CV Rotina &lt;2A - residência'!V62</f>
        <v>0.96206896551724153</v>
      </c>
      <c r="I62" s="4">
        <f>'CV Rotina &lt;2A - residência'!P62</f>
        <v>0.92068965517241386</v>
      </c>
      <c r="J62" s="4">
        <f>'CV Rotina &lt;2A - residência'!R62</f>
        <v>0.80689655172413799</v>
      </c>
      <c r="K62" s="4">
        <f>'CV Rotina &lt;2A - residência'!T62</f>
        <v>1.0551724137931036</v>
      </c>
      <c r="L62" s="4">
        <f>'CV Rotina &lt;2A - residência'!X62</f>
        <v>1.0034482758620691</v>
      </c>
      <c r="M62" s="2">
        <f t="shared" si="0"/>
        <v>2</v>
      </c>
      <c r="N62" s="2">
        <f t="shared" si="1"/>
        <v>4</v>
      </c>
      <c r="O62" s="2">
        <f t="shared" si="2"/>
        <v>6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0.92307692307692313</v>
      </c>
      <c r="D63" s="4">
        <f>'CV Rotina &lt;2A - residência'!N63</f>
        <v>1.035897435897436</v>
      </c>
      <c r="E63" s="4">
        <f>'CV Rotina &lt;2A - residência'!H63</f>
        <v>1.0051282051282051</v>
      </c>
      <c r="F63" s="4">
        <f>'CV Rotina &lt;2A - residência'!J63</f>
        <v>1.0051282051282051</v>
      </c>
      <c r="G63" s="4">
        <f>'CV Rotina &lt;2A - residência'!L63</f>
        <v>1.0256410256410255</v>
      </c>
      <c r="H63" s="4">
        <f>'CV Rotina &lt;2A - residência'!V63</f>
        <v>0.86153846153846159</v>
      </c>
      <c r="I63" s="4">
        <f>'CV Rotina &lt;2A - residência'!P63</f>
        <v>0.98461538461538467</v>
      </c>
      <c r="J63" s="4">
        <f>'CV Rotina &lt;2A - residência'!R63</f>
        <v>0.75897435897435894</v>
      </c>
      <c r="K63" s="4">
        <f>'CV Rotina &lt;2A - residência'!T63</f>
        <v>0.9538461538461539</v>
      </c>
      <c r="L63" s="4">
        <f>'CV Rotina &lt;2A - residência'!X63</f>
        <v>0.92307692307692313</v>
      </c>
      <c r="M63" s="2">
        <f t="shared" si="0"/>
        <v>2</v>
      </c>
      <c r="N63" s="2">
        <f t="shared" si="1"/>
        <v>5</v>
      </c>
      <c r="O63" s="2">
        <f t="shared" si="2"/>
        <v>7</v>
      </c>
      <c r="P63" s="2">
        <f t="shared" si="3"/>
        <v>3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0.87944055944055943</v>
      </c>
      <c r="D64" s="4">
        <f>'CV Rotina &lt;2A - residência'!N64</f>
        <v>0.89958041958041957</v>
      </c>
      <c r="E64" s="4">
        <f>'CV Rotina &lt;2A - residência'!H64</f>
        <v>0.82069930069930064</v>
      </c>
      <c r="F64" s="4">
        <f>'CV Rotina &lt;2A - residência'!J64</f>
        <v>0.82573426573426567</v>
      </c>
      <c r="G64" s="4">
        <f>'CV Rotina &lt;2A - residência'!L64</f>
        <v>0.88447552447552447</v>
      </c>
      <c r="H64" s="4">
        <f>'CV Rotina &lt;2A - residência'!V64</f>
        <v>0.83244755244755242</v>
      </c>
      <c r="I64" s="4">
        <f>'CV Rotina &lt;2A - residência'!P64</f>
        <v>0.86433566433566433</v>
      </c>
      <c r="J64" s="4">
        <f>'CV Rotina &lt;2A - residência'!R64</f>
        <v>0.72167832167832158</v>
      </c>
      <c r="K64" s="4">
        <f>'CV Rotina &lt;2A - residência'!T64</f>
        <v>0.83412587412587402</v>
      </c>
      <c r="L64" s="4">
        <f>'CV Rotina &lt;2A - residência'!X64</f>
        <v>0.83412587412587402</v>
      </c>
      <c r="M64" s="2">
        <f t="shared" si="0"/>
        <v>0</v>
      </c>
      <c r="N64" s="2">
        <f t="shared" si="1"/>
        <v>0</v>
      </c>
      <c r="O64" s="2">
        <f t="shared" si="2"/>
        <v>0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0.86538461538461542</v>
      </c>
      <c r="D65" s="4">
        <f>'CV Rotina &lt;2A - residência'!N65</f>
        <v>0.81153846153846154</v>
      </c>
      <c r="E65" s="4">
        <f>'CV Rotina &lt;2A - residência'!H65</f>
        <v>0.76923076923076927</v>
      </c>
      <c r="F65" s="4">
        <f>'CV Rotina &lt;2A - residência'!J65</f>
        <v>0.77692307692307694</v>
      </c>
      <c r="G65" s="4">
        <f>'CV Rotina &lt;2A - residência'!L65</f>
        <v>0.81153846153846154</v>
      </c>
      <c r="H65" s="4">
        <f>'CV Rotina &lt;2A - residência'!V65</f>
        <v>0.93461538461538463</v>
      </c>
      <c r="I65" s="4">
        <f>'CV Rotina &lt;2A - residência'!P65</f>
        <v>0.68846153846153846</v>
      </c>
      <c r="J65" s="4">
        <f>'CV Rotina &lt;2A - residência'!R65</f>
        <v>0.75384615384615383</v>
      </c>
      <c r="K65" s="4">
        <f>'CV Rotina &lt;2A - residência'!T65</f>
        <v>0.92692307692307696</v>
      </c>
      <c r="L65" s="4">
        <f>'CV Rotina &lt;2A - residência'!X65</f>
        <v>0.83461538461538465</v>
      </c>
      <c r="M65" s="2">
        <f t="shared" si="0"/>
        <v>0</v>
      </c>
      <c r="N65" s="2">
        <f t="shared" si="1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0.9028571428571428</v>
      </c>
      <c r="D66" s="4">
        <f>'CV Rotina &lt;2A - residência'!N66</f>
        <v>0.8571428571428571</v>
      </c>
      <c r="E66" s="4">
        <f>'CV Rotina &lt;2A - residência'!H66</f>
        <v>0.82285714285714284</v>
      </c>
      <c r="F66" s="4">
        <f>'CV Rotina &lt;2A - residência'!J66</f>
        <v>0.84571428571428575</v>
      </c>
      <c r="G66" s="4">
        <f>'CV Rotina &lt;2A - residência'!L66</f>
        <v>0.88</v>
      </c>
      <c r="H66" s="4">
        <f>'CV Rotina &lt;2A - residência'!V66</f>
        <v>1.0628571428571429</v>
      </c>
      <c r="I66" s="4">
        <f>'CV Rotina &lt;2A - residência'!P66</f>
        <v>0.81142857142857139</v>
      </c>
      <c r="J66" s="4">
        <f>'CV Rotina &lt;2A - residência'!R66</f>
        <v>0.88</v>
      </c>
      <c r="K66" s="4">
        <f>'CV Rotina &lt;2A - residência'!T66</f>
        <v>1.177142857142857</v>
      </c>
      <c r="L66" s="4">
        <f>'CV Rotina &lt;2A - residência'!X66</f>
        <v>1.1314285714285715</v>
      </c>
      <c r="M66" s="2">
        <f t="shared" ref="M66:M79" si="4">COUNTIF(C66:D66,"&gt;=0,9")</f>
        <v>1</v>
      </c>
      <c r="N66" s="2">
        <f t="shared" ref="N66:N79" si="5">COUNTIFS(E66:L66,"&gt;=0,95")</f>
        <v>3</v>
      </c>
      <c r="O66" s="2">
        <f t="shared" si="2"/>
        <v>4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0.81538461538461537</v>
      </c>
      <c r="D67" s="4">
        <f>'CV Rotina &lt;2A - residência'!N67</f>
        <v>0.87692307692307692</v>
      </c>
      <c r="E67" s="4">
        <f>'CV Rotina &lt;2A - residência'!H67</f>
        <v>0.86461538461538456</v>
      </c>
      <c r="F67" s="4">
        <f>'CV Rotina &lt;2A - residência'!J67</f>
        <v>0.8584615384615385</v>
      </c>
      <c r="G67" s="4">
        <f>'CV Rotina &lt;2A - residência'!L67</f>
        <v>0.88923076923076927</v>
      </c>
      <c r="H67" s="4">
        <f>'CV Rotina &lt;2A - residência'!V67</f>
        <v>1.0369230769230768</v>
      </c>
      <c r="I67" s="4">
        <f>'CV Rotina &lt;2A - residência'!P67</f>
        <v>0.83692307692307688</v>
      </c>
      <c r="J67" s="4">
        <f>'CV Rotina &lt;2A - residência'!R67</f>
        <v>0.8584615384615385</v>
      </c>
      <c r="K67" s="4">
        <f>'CV Rotina &lt;2A - residência'!T67</f>
        <v>1.0492307692307692</v>
      </c>
      <c r="L67" s="4">
        <f>'CV Rotina &lt;2A - residência'!X67</f>
        <v>1.0153846153846153</v>
      </c>
      <c r="M67" s="2">
        <f t="shared" si="4"/>
        <v>0</v>
      </c>
      <c r="N67" s="2">
        <f t="shared" si="5"/>
        <v>3</v>
      </c>
      <c r="O67" s="2">
        <f t="shared" ref="O67:O79" si="6">SUM(M67:N67)</f>
        <v>3</v>
      </c>
      <c r="P67" s="2">
        <f t="shared" ref="P67:P79" si="7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0.94411764705882351</v>
      </c>
      <c r="D68" s="4">
        <f>'CV Rotina &lt;2A - residência'!N68</f>
        <v>0.94411764705882351</v>
      </c>
      <c r="E68" s="4">
        <f>'CV Rotina &lt;2A - residência'!H68</f>
        <v>0.8647058823529411</v>
      </c>
      <c r="F68" s="4">
        <f>'CV Rotina &lt;2A - residência'!J68</f>
        <v>0.8647058823529411</v>
      </c>
      <c r="G68" s="4">
        <f>'CV Rotina &lt;2A - residência'!L68</f>
        <v>0.97058823529411753</v>
      </c>
      <c r="H68" s="4">
        <f>'CV Rotina &lt;2A - residência'!V68</f>
        <v>0.78529411764705881</v>
      </c>
      <c r="I68" s="4">
        <f>'CV Rotina &lt;2A - residência'!P68</f>
        <v>0.89117647058823524</v>
      </c>
      <c r="J68" s="4">
        <f>'CV Rotina &lt;2A - residência'!R68</f>
        <v>0.64411764705882346</v>
      </c>
      <c r="K68" s="4">
        <f>'CV Rotina &lt;2A - residência'!T68</f>
        <v>0.62647058823529411</v>
      </c>
      <c r="L68" s="4">
        <f>'CV Rotina &lt;2A - residência'!X68</f>
        <v>0.61764705882352933</v>
      </c>
      <c r="M68" s="2">
        <f t="shared" si="4"/>
        <v>2</v>
      </c>
      <c r="N68" s="2">
        <f t="shared" si="5"/>
        <v>1</v>
      </c>
      <c r="O68" s="2">
        <f t="shared" si="6"/>
        <v>3</v>
      </c>
      <c r="P68" s="2">
        <f t="shared" si="7"/>
        <v>1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0.97419354838709682</v>
      </c>
      <c r="D69" s="4">
        <f>'CV Rotina &lt;2A - residência'!N69</f>
        <v>0.84064516129032263</v>
      </c>
      <c r="E69" s="4">
        <f>'CV Rotina &lt;2A - residência'!H69</f>
        <v>0.78645161290322585</v>
      </c>
      <c r="F69" s="4">
        <f>'CV Rotina &lt;2A - residência'!J69</f>
        <v>0.78064516129032258</v>
      </c>
      <c r="G69" s="4">
        <f>'CV Rotina &lt;2A - residência'!L69</f>
        <v>0.86774193548387102</v>
      </c>
      <c r="H69" s="4">
        <f>'CV Rotina &lt;2A - residência'!V69</f>
        <v>0.8193548387096774</v>
      </c>
      <c r="I69" s="4">
        <f>'CV Rotina &lt;2A - residência'!P69</f>
        <v>0.80516129032258066</v>
      </c>
      <c r="J69" s="4">
        <f>'CV Rotina &lt;2A - residência'!R69</f>
        <v>0.62064516129032254</v>
      </c>
      <c r="K69" s="4">
        <f>'CV Rotina &lt;2A - residência'!T69</f>
        <v>0.8651612903225806</v>
      </c>
      <c r="L69" s="4">
        <f>'CV Rotina &lt;2A - residência'!X69</f>
        <v>0.75032258064516133</v>
      </c>
      <c r="M69" s="2">
        <f t="shared" si="4"/>
        <v>1</v>
      </c>
      <c r="N69" s="2">
        <f t="shared" si="5"/>
        <v>0</v>
      </c>
      <c r="O69" s="2">
        <f t="shared" si="6"/>
        <v>1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0.95789473684210524</v>
      </c>
      <c r="D70" s="4">
        <f>'CV Rotina &lt;2A - residência'!N70</f>
        <v>1.0631578947368421</v>
      </c>
      <c r="E70" s="4">
        <f>'CV Rotina &lt;2A - residência'!H70</f>
        <v>0.90526315789473688</v>
      </c>
      <c r="F70" s="4">
        <f>'CV Rotina &lt;2A - residência'!J70</f>
        <v>0.89473684210526316</v>
      </c>
      <c r="G70" s="4">
        <f>'CV Rotina &lt;2A - residência'!L70</f>
        <v>1.0421052631578946</v>
      </c>
      <c r="H70" s="4">
        <f>'CV Rotina &lt;2A - residência'!V70</f>
        <v>0.9263157894736842</v>
      </c>
      <c r="I70" s="4">
        <f>'CV Rotina &lt;2A - residência'!P70</f>
        <v>0.90526315789473688</v>
      </c>
      <c r="J70" s="4">
        <f>'CV Rotina &lt;2A - residência'!R70</f>
        <v>0.76842105263157889</v>
      </c>
      <c r="K70" s="4">
        <f>'CV Rotina &lt;2A - residência'!T70</f>
        <v>1.0421052631578946</v>
      </c>
      <c r="L70" s="4">
        <f>'CV Rotina &lt;2A - residência'!X70</f>
        <v>1</v>
      </c>
      <c r="M70" s="2">
        <f t="shared" si="4"/>
        <v>2</v>
      </c>
      <c r="N70" s="2">
        <f t="shared" si="5"/>
        <v>3</v>
      </c>
      <c r="O70" s="2">
        <f t="shared" si="6"/>
        <v>5</v>
      </c>
      <c r="P70" s="2">
        <f t="shared" si="7"/>
        <v>1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0.97652607465301178</v>
      </c>
      <c r="D71" s="4">
        <f>'CV Rotina &lt;2A - residência'!N71</f>
        <v>0.88322328527152683</v>
      </c>
      <c r="E71" s="4">
        <f>'CV Rotina &lt;2A - residência'!H71</f>
        <v>0.82759735884651675</v>
      </c>
      <c r="F71" s="4">
        <f>'CV Rotina &lt;2A - residência'!J71</f>
        <v>0.84263576337420842</v>
      </c>
      <c r="G71" s="4">
        <f>'CV Rotina &lt;2A - residência'!L71</f>
        <v>0.92348740061986268</v>
      </c>
      <c r="H71" s="4">
        <f>'CV Rotina &lt;2A - residência'!V71</f>
        <v>0.86608273817544812</v>
      </c>
      <c r="I71" s="4">
        <f>'CV Rotina &lt;2A - residência'!P71</f>
        <v>0.8521762565691956</v>
      </c>
      <c r="J71" s="4">
        <f>'CV Rotina &lt;2A - residência'!R71</f>
        <v>0.66718771055113868</v>
      </c>
      <c r="K71" s="4">
        <f>'CV Rotina &lt;2A - residência'!T71</f>
        <v>0.87077213313569612</v>
      </c>
      <c r="L71" s="4">
        <f>'CV Rotina &lt;2A - residência'!X71</f>
        <v>0.70486457350761356</v>
      </c>
      <c r="M71" s="2">
        <f t="shared" si="4"/>
        <v>1</v>
      </c>
      <c r="N71" s="2">
        <f t="shared" si="5"/>
        <v>0</v>
      </c>
      <c r="O71" s="2">
        <f t="shared" si="6"/>
        <v>1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0.84395604395604407</v>
      </c>
      <c r="D72" s="4">
        <f>'CV Rotina &lt;2A - residência'!N72</f>
        <v>0.87032967032967046</v>
      </c>
      <c r="E72" s="4">
        <f>'CV Rotina &lt;2A - residência'!H72</f>
        <v>0.8123076923076924</v>
      </c>
      <c r="F72" s="4">
        <f>'CV Rotina &lt;2A - residência'!J72</f>
        <v>0.81494505494505498</v>
      </c>
      <c r="G72" s="4">
        <f>'CV Rotina &lt;2A - residência'!L72</f>
        <v>0.89142857142857157</v>
      </c>
      <c r="H72" s="4">
        <f>'CV Rotina &lt;2A - residência'!V72</f>
        <v>0.88879120879120888</v>
      </c>
      <c r="I72" s="4">
        <f>'CV Rotina &lt;2A - residência'!P72</f>
        <v>0.8597802197802199</v>
      </c>
      <c r="J72" s="4">
        <f>'CV Rotina &lt;2A - residência'!R72</f>
        <v>0.69362637362637369</v>
      </c>
      <c r="K72" s="4">
        <f>'CV Rotina &lt;2A - residência'!T72</f>
        <v>0.91252747252747257</v>
      </c>
      <c r="L72" s="4">
        <f>'CV Rotina &lt;2A - residência'!X72</f>
        <v>0.81758241758241768</v>
      </c>
      <c r="M72" s="2">
        <f t="shared" si="4"/>
        <v>0</v>
      </c>
      <c r="N72" s="2">
        <f t="shared" si="5"/>
        <v>0</v>
      </c>
      <c r="O72" s="2">
        <f t="shared" si="6"/>
        <v>0</v>
      </c>
      <c r="P72" s="2">
        <f t="shared" si="7"/>
        <v>0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1.0487804878048781</v>
      </c>
      <c r="D73" s="4">
        <f>'CV Rotina &lt;2A - residência'!N73</f>
        <v>0.97560975609756095</v>
      </c>
      <c r="E73" s="4">
        <f>'CV Rotina &lt;2A - residência'!H73</f>
        <v>0.91707317073170735</v>
      </c>
      <c r="F73" s="4">
        <f>'CV Rotina &lt;2A - residência'!J73</f>
        <v>0.90731707317073174</v>
      </c>
      <c r="G73" s="4">
        <f>'CV Rotina &lt;2A - residência'!L73</f>
        <v>0.98048780487804876</v>
      </c>
      <c r="H73" s="4">
        <f>'CV Rotina &lt;2A - residência'!V73</f>
        <v>0.98048780487804876</v>
      </c>
      <c r="I73" s="4">
        <f>'CV Rotina &lt;2A - residência'!P73</f>
        <v>0.96097560975609753</v>
      </c>
      <c r="J73" s="4">
        <f>'CV Rotina &lt;2A - residência'!R73</f>
        <v>0.82439024390243898</v>
      </c>
      <c r="K73" s="4">
        <f>'CV Rotina &lt;2A - residência'!T73</f>
        <v>0.99512195121951219</v>
      </c>
      <c r="L73" s="4">
        <f>'CV Rotina &lt;2A - residência'!X73</f>
        <v>0.90243902439024393</v>
      </c>
      <c r="M73" s="2">
        <f t="shared" si="4"/>
        <v>2</v>
      </c>
      <c r="N73" s="2">
        <f t="shared" si="5"/>
        <v>4</v>
      </c>
      <c r="O73" s="2">
        <f t="shared" si="6"/>
        <v>6</v>
      </c>
      <c r="P73" s="2">
        <f t="shared" si="7"/>
        <v>2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1.1857988165680473</v>
      </c>
      <c r="D74" s="4">
        <f>'CV Rotina &lt;2A - residência'!N74</f>
        <v>1.1396449704142011</v>
      </c>
      <c r="E74" s="4">
        <f>'CV Rotina &lt;2A - residência'!H74</f>
        <v>1.1005917159763312</v>
      </c>
      <c r="F74" s="4">
        <f>'CV Rotina &lt;2A - residência'!J74</f>
        <v>1.1005917159763312</v>
      </c>
      <c r="G74" s="4">
        <f>'CV Rotina &lt;2A - residência'!L74</f>
        <v>1.1396449704142011</v>
      </c>
      <c r="H74" s="4">
        <f>'CV Rotina &lt;2A - residência'!V74</f>
        <v>1.1289940828402365</v>
      </c>
      <c r="I74" s="4">
        <f>'CV Rotina &lt;2A - residência'!P74</f>
        <v>1.0934911242603549</v>
      </c>
      <c r="J74" s="4">
        <f>'CV Rotina &lt;2A - residência'!R74</f>
        <v>1.0508875739644969</v>
      </c>
      <c r="K74" s="4">
        <f>'CV Rotina &lt;2A - residência'!T74</f>
        <v>1.1147928994082839</v>
      </c>
      <c r="L74" s="4">
        <f>'CV Rotina &lt;2A - residência'!X74</f>
        <v>1.0686390532544379</v>
      </c>
      <c r="M74" s="2">
        <f t="shared" si="4"/>
        <v>2</v>
      </c>
      <c r="N74" s="2">
        <f t="shared" si="5"/>
        <v>8</v>
      </c>
      <c r="O74" s="2">
        <f t="shared" si="6"/>
        <v>10</v>
      </c>
      <c r="P74" s="2">
        <f t="shared" si="7"/>
        <v>4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0.9184890656063619</v>
      </c>
      <c r="D75" s="4">
        <f>'CV Rotina &lt;2A - residência'!N75</f>
        <v>0.90298210735586493</v>
      </c>
      <c r="E75" s="4">
        <f>'CV Rotina &lt;2A - residência'!H75</f>
        <v>0.81709741550695836</v>
      </c>
      <c r="F75" s="4">
        <f>'CV Rotina &lt;2A - residência'!J75</f>
        <v>0.82664015904572574</v>
      </c>
      <c r="G75" s="4">
        <f>'CV Rotina &lt;2A - residência'!L75</f>
        <v>0.96858846918489072</v>
      </c>
      <c r="H75" s="4">
        <f>'CV Rotina &lt;2A - residência'!V75</f>
        <v>0.83379721669980122</v>
      </c>
      <c r="I75" s="4">
        <f>'CV Rotina &lt;2A - residência'!P75</f>
        <v>0.89224652087475154</v>
      </c>
      <c r="J75" s="4">
        <f>'CV Rotina &lt;2A - residência'!R75</f>
        <v>0.62027833001988075</v>
      </c>
      <c r="K75" s="4">
        <f>'CV Rotina &lt;2A - residência'!T75</f>
        <v>0.86600397614314129</v>
      </c>
      <c r="L75" s="4">
        <f>'CV Rotina &lt;2A - residência'!X75</f>
        <v>0.71570576540755471</v>
      </c>
      <c r="M75" s="2">
        <f t="shared" si="4"/>
        <v>2</v>
      </c>
      <c r="N75" s="2">
        <f t="shared" si="5"/>
        <v>1</v>
      </c>
      <c r="O75" s="2">
        <f t="shared" si="6"/>
        <v>3</v>
      </c>
      <c r="P75" s="2">
        <f t="shared" si="7"/>
        <v>1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0.99230769230769245</v>
      </c>
      <c r="D76" s="4">
        <f>'CV Rotina &lt;2A - residência'!N76</f>
        <v>0.96923076923076934</v>
      </c>
      <c r="E76" s="4">
        <f>'CV Rotina &lt;2A - residência'!H76</f>
        <v>0.96923076923076934</v>
      </c>
      <c r="F76" s="4">
        <f>'CV Rotina &lt;2A - residência'!J76</f>
        <v>0.98076923076923084</v>
      </c>
      <c r="G76" s="4">
        <f>'CV Rotina &lt;2A - residência'!L76</f>
        <v>1.0384615384615385</v>
      </c>
      <c r="H76" s="4">
        <f>'CV Rotina &lt;2A - residência'!V76</f>
        <v>1.0615384615384618</v>
      </c>
      <c r="I76" s="4">
        <f>'CV Rotina &lt;2A - residência'!P76</f>
        <v>0.96923076923076934</v>
      </c>
      <c r="J76" s="4">
        <f>'CV Rotina &lt;2A - residência'!R76</f>
        <v>0.86538461538461553</v>
      </c>
      <c r="K76" s="4">
        <f>'CV Rotina &lt;2A - residência'!T76</f>
        <v>1.2115384615384617</v>
      </c>
      <c r="L76" s="4">
        <f>'CV Rotina &lt;2A - residência'!X76</f>
        <v>1.1653846153846155</v>
      </c>
      <c r="M76" s="2">
        <f t="shared" si="4"/>
        <v>2</v>
      </c>
      <c r="N76" s="2">
        <f t="shared" si="5"/>
        <v>7</v>
      </c>
      <c r="O76" s="2">
        <f t="shared" si="6"/>
        <v>9</v>
      </c>
      <c r="P76" s="2">
        <f t="shared" si="7"/>
        <v>4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0.9383886255924172</v>
      </c>
      <c r="D77" s="4">
        <f>'CV Rotina &lt;2A - residência'!N77</f>
        <v>1.0123222748815166</v>
      </c>
      <c r="E77" s="4">
        <f>'CV Rotina &lt;2A - residência'!H77</f>
        <v>0.97819905213270153</v>
      </c>
      <c r="F77" s="4">
        <f>'CV Rotina &lt;2A - residência'!J77</f>
        <v>1.0009478672985783</v>
      </c>
      <c r="G77" s="4">
        <f>'CV Rotina &lt;2A - residência'!L77</f>
        <v>1.0293838862559244</v>
      </c>
      <c r="H77" s="4">
        <f>'CV Rotina &lt;2A - residência'!V77</f>
        <v>1.0919431279620855</v>
      </c>
      <c r="I77" s="4">
        <f>'CV Rotina &lt;2A - residência'!P77</f>
        <v>1.0691943127962087</v>
      </c>
      <c r="J77" s="4">
        <f>'CV Rotina &lt;2A - residência'!R77</f>
        <v>0.90426540284360202</v>
      </c>
      <c r="K77" s="4">
        <f>'CV Rotina &lt;2A - residência'!T77</f>
        <v>1.1146919431279623</v>
      </c>
      <c r="L77" s="4">
        <f>'CV Rotina &lt;2A - residência'!X77</f>
        <v>1.0009478672985783</v>
      </c>
      <c r="M77" s="2">
        <f t="shared" si="4"/>
        <v>2</v>
      </c>
      <c r="N77" s="2">
        <f t="shared" si="5"/>
        <v>7</v>
      </c>
      <c r="O77" s="2">
        <f t="shared" si="6"/>
        <v>9</v>
      </c>
      <c r="P77" s="2">
        <f t="shared" si="7"/>
        <v>4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0.93529113924050633</v>
      </c>
      <c r="D78" s="4">
        <f>'CV Rotina &lt;2A - residência'!N78</f>
        <v>0.78703797468354431</v>
      </c>
      <c r="E78" s="4">
        <f>'CV Rotina &lt;2A - residência'!H78</f>
        <v>0.73782278481012653</v>
      </c>
      <c r="F78" s="4">
        <f>'CV Rotina &lt;2A - residência'!J78</f>
        <v>0.74207594936708865</v>
      </c>
      <c r="G78" s="4">
        <f>'CV Rotina &lt;2A - residência'!L78</f>
        <v>0.80830379746835446</v>
      </c>
      <c r="H78" s="4">
        <f>'CV Rotina &lt;2A - residência'!V78</f>
        <v>0.7712405063291139</v>
      </c>
      <c r="I78" s="4">
        <f>'CV Rotina &lt;2A - residência'!P78</f>
        <v>0.75605063291139241</v>
      </c>
      <c r="J78" s="4">
        <f>'CV Rotina &lt;2A - residência'!R78</f>
        <v>0.63473417721518988</v>
      </c>
      <c r="K78" s="4">
        <f>'CV Rotina &lt;2A - residência'!T78</f>
        <v>0.80789873417721514</v>
      </c>
      <c r="L78" s="4">
        <f>'CV Rotina &lt;2A - residência'!X78</f>
        <v>0.67058227848101271</v>
      </c>
      <c r="M78" s="2">
        <f t="shared" si="4"/>
        <v>1</v>
      </c>
      <c r="N78" s="2">
        <f t="shared" si="5"/>
        <v>0</v>
      </c>
      <c r="O78" s="2">
        <f t="shared" si="6"/>
        <v>1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0.94279199391943236</v>
      </c>
      <c r="D79" s="4">
        <f>'CV Rotina &lt;2A - residência'!N79</f>
        <v>0.74365340765138077</v>
      </c>
      <c r="E79" s="4">
        <f>'CV Rotina &lt;2A - residência'!H79</f>
        <v>0.71598682543704073</v>
      </c>
      <c r="F79" s="4">
        <f>'CV Rotina &lt;2A - residência'!J79</f>
        <v>0.71659488218900425</v>
      </c>
      <c r="G79" s="4">
        <f>'CV Rotina &lt;2A - residência'!L79</f>
        <v>0.76098302508234095</v>
      </c>
      <c r="H79" s="4">
        <f>'CV Rotina &lt;2A - residência'!V79</f>
        <v>0.76797567772992137</v>
      </c>
      <c r="I79" s="4">
        <f>'CV Rotina &lt;2A - residência'!P79</f>
        <v>0.69987332151000758</v>
      </c>
      <c r="J79" s="4">
        <f>'CV Rotina &lt;2A - residência'!R79</f>
        <v>0.56427666582214331</v>
      </c>
      <c r="K79" s="4">
        <f>'CV Rotina &lt;2A - residência'!T79</f>
        <v>0.79807448695211547</v>
      </c>
      <c r="L79" s="4">
        <f>'CV Rotina &lt;2A - residência'!X79</f>
        <v>0.70169749176589813</v>
      </c>
      <c r="M79" s="2">
        <f t="shared" si="4"/>
        <v>1</v>
      </c>
      <c r="N79" s="2">
        <f t="shared" si="5"/>
        <v>0</v>
      </c>
      <c r="O79" s="2">
        <f t="shared" si="6"/>
        <v>1</v>
      </c>
      <c r="P79" s="2">
        <f t="shared" si="7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0.74180327868852458</v>
      </c>
      <c r="D81" s="4">
        <f>'CV Rotina &lt;2A - procedência'!N81</f>
        <v>0.92397540983606552</v>
      </c>
      <c r="E81" s="4">
        <f>'CV Rotina &lt;2A - procedência'!H81</f>
        <v>0.88770491803278684</v>
      </c>
      <c r="F81" s="4">
        <f>'CV Rotina &lt;2A - procedência'!J81</f>
        <v>0.8881147540983606</v>
      </c>
      <c r="G81" s="4">
        <f>'CV Rotina &lt;2A - procedência'!L81</f>
        <v>0.94959016393442619</v>
      </c>
      <c r="H81" s="4">
        <f>'CV Rotina &lt;2A - procedência'!V81</f>
        <v>0.91475409836065569</v>
      </c>
      <c r="I81" s="4">
        <f>'CV Rotina &lt;2A - procedência'!P81</f>
        <v>0.90307377049180326</v>
      </c>
      <c r="J81" s="4">
        <f>'CV Rotina &lt;2A - procedência'!R81</f>
        <v>0.73586065573770487</v>
      </c>
      <c r="K81" s="4">
        <f>'CV Rotina &lt;2A - procedência'!T81</f>
        <v>0.9325819672131147</v>
      </c>
      <c r="L81" s="4">
        <f>'CV Rotina &lt;2A - procedência'!X81</f>
        <v>0.86577868852459017</v>
      </c>
      <c r="M81" s="2">
        <f>COUNTIF(C81:D81,"&gt;=0,9")</f>
        <v>1</v>
      </c>
      <c r="N81" s="2">
        <f>COUNTIFS(E81:L81,"&gt;=0,95")</f>
        <v>0</v>
      </c>
      <c r="O81" s="2">
        <f t="shared" ref="O81:O85" si="8">SUM(M81:N81)</f>
        <v>1</v>
      </c>
      <c r="P81" s="2">
        <f t="shared" ref="P81:P85" si="9">COUNTIF(E81:H81,"&gt;=0,95")</f>
        <v>0</v>
      </c>
    </row>
    <row r="82" spans="1:16" s="38" customFormat="1" x14ac:dyDescent="0.25">
      <c r="A82"/>
      <c r="B82" s="33" t="s">
        <v>112</v>
      </c>
      <c r="C82" s="4">
        <f>'CV Rotina &lt;2A - procedência'!F82</f>
        <v>1.1125198098256734</v>
      </c>
      <c r="D82" s="4">
        <f>'CV Rotina &lt;2A - procedência'!N82</f>
        <v>0.89917879268116985</v>
      </c>
      <c r="E82" s="4">
        <f>'CV Rotina &lt;2A - procedência'!H82</f>
        <v>0.83521106468808526</v>
      </c>
      <c r="F82" s="4">
        <f>'CV Rotina &lt;2A - procedência'!J82</f>
        <v>0.84350958075205296</v>
      </c>
      <c r="G82" s="4">
        <f>'CV Rotina &lt;2A - procedência'!L82</f>
        <v>0.90695865149113952</v>
      </c>
      <c r="H82" s="4">
        <f>'CV Rotina &lt;2A - procedência'!V82</f>
        <v>0.91698602506843385</v>
      </c>
      <c r="I82" s="4">
        <f>'CV Rotina &lt;2A - procedência'!P82</f>
        <v>0.86062527013398638</v>
      </c>
      <c r="J82" s="4">
        <f>'CV Rotina &lt;2A - procedência'!R82</f>
        <v>0.75032416078374875</v>
      </c>
      <c r="K82" s="4">
        <f>'CV Rotina &lt;2A - procedência'!T82</f>
        <v>0.91594871056043792</v>
      </c>
      <c r="L82" s="4">
        <f>'CV Rotina &lt;2A - procedência'!X82</f>
        <v>0.85543869759400659</v>
      </c>
      <c r="M82" s="2">
        <f t="shared" ref="M82:M85" si="10">COUNTIF(C82:D82,"&gt;=0,9")</f>
        <v>1</v>
      </c>
      <c r="N82" s="2">
        <f t="shared" ref="N82:N85" si="11">COUNTIFS(E82:L82,"&gt;=0,95")</f>
        <v>0</v>
      </c>
      <c r="O82" s="2">
        <f t="shared" si="8"/>
        <v>1</v>
      </c>
      <c r="P82" s="2">
        <f t="shared" si="9"/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0.94762838859053922</v>
      </c>
      <c r="D83" s="4">
        <f>'CV Rotina &lt;2A - procedência'!N83</f>
        <v>0.86076470399073857</v>
      </c>
      <c r="E83" s="4">
        <f>'CV Rotina &lt;2A - procedência'!H83</f>
        <v>0.81310737370164321</v>
      </c>
      <c r="F83" s="4">
        <f>'CV Rotina &lt;2A - procedência'!J83</f>
        <v>0.82155834968003338</v>
      </c>
      <c r="G83" s="4">
        <f>'CV Rotina &lt;2A - procedência'!L83</f>
        <v>0.88947486895842043</v>
      </c>
      <c r="H83" s="4">
        <f>'CV Rotina &lt;2A - procedência'!V83</f>
        <v>0.83957938064765081</v>
      </c>
      <c r="I83" s="4">
        <f>'CV Rotina &lt;2A - procedência'!P83</f>
        <v>0.83147570505193424</v>
      </c>
      <c r="J83" s="4">
        <f>'CV Rotina &lt;2A - procedência'!R83</f>
        <v>0.67650255651670577</v>
      </c>
      <c r="K83" s="4">
        <f>'CV Rotina &lt;2A - procedência'!T83</f>
        <v>0.86759494484998545</v>
      </c>
      <c r="L83" s="4">
        <f>'CV Rotina &lt;2A - procedência'!X83</f>
        <v>0.74588545518860339</v>
      </c>
      <c r="M83" s="2">
        <f t="shared" si="10"/>
        <v>1</v>
      </c>
      <c r="N83" s="2">
        <f t="shared" si="11"/>
        <v>0</v>
      </c>
      <c r="O83" s="2">
        <f t="shared" si="8"/>
        <v>1</v>
      </c>
      <c r="P83" s="2">
        <f t="shared" si="9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0.99116992622086897</v>
      </c>
      <c r="D84" s="4">
        <f>'CV Rotina &lt;2A - procedência'!N84</f>
        <v>0.9556154116407074</v>
      </c>
      <c r="E84" s="4">
        <f>'CV Rotina &lt;2A - procedência'!H84</f>
        <v>0.91373697154233524</v>
      </c>
      <c r="F84" s="4">
        <f>'CV Rotina &lt;2A - procedência'!J84</f>
        <v>0.919217706991451</v>
      </c>
      <c r="G84" s="4">
        <f>'CV Rotina &lt;2A - procedência'!L84</f>
        <v>0.97669516336807594</v>
      </c>
      <c r="H84" s="4">
        <f>'CV Rotina &lt;2A - procedência'!V84</f>
        <v>0.92188780887691768</v>
      </c>
      <c r="I84" s="4">
        <f>'CV Rotina &lt;2A - procedência'!P84</f>
        <v>0.93509778662606868</v>
      </c>
      <c r="J84" s="4">
        <f>'CV Rotina &lt;2A - procedência'!R84</f>
        <v>0.76055744232345712</v>
      </c>
      <c r="K84" s="4">
        <f>'CV Rotina &lt;2A - procedência'!T84</f>
        <v>0.93833001522426518</v>
      </c>
      <c r="L84" s="4">
        <f>'CV Rotina &lt;2A - procedência'!X84</f>
        <v>0.86103759222391385</v>
      </c>
      <c r="M84" s="2">
        <f t="shared" si="10"/>
        <v>2</v>
      </c>
      <c r="N84" s="2">
        <f t="shared" si="11"/>
        <v>1</v>
      </c>
      <c r="O84" s="2">
        <f t="shared" si="8"/>
        <v>3</v>
      </c>
      <c r="P84" s="2">
        <f t="shared" si="9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0.95355978105391648</v>
      </c>
      <c r="D85" s="43">
        <f>'CV Rotina &lt;2A - procedência'!N85</f>
        <v>0.88835656933610518</v>
      </c>
      <c r="E85" s="43">
        <f>'CV Rotina &lt;2A - procedência'!H85</f>
        <v>0.84075296092155705</v>
      </c>
      <c r="F85" s="43">
        <f>'CV Rotina &lt;2A - procedência'!J85</f>
        <v>0.84780195678294212</v>
      </c>
      <c r="G85" s="43">
        <f>'CV Rotina &lt;2A - procedência'!L85</f>
        <v>0.91270764594816245</v>
      </c>
      <c r="H85" s="43">
        <f>'CV Rotina &lt;2A - procedência'!V85</f>
        <v>0.87162664734041539</v>
      </c>
      <c r="I85" s="43">
        <f>'CV Rotina &lt;2A - procedência'!P85</f>
        <v>0.86020635859096373</v>
      </c>
      <c r="J85" s="43">
        <f>'CV Rotina &lt;2A - procedência'!R85</f>
        <v>0.70659317605324889</v>
      </c>
      <c r="K85" s="43">
        <f>'CV Rotina &lt;2A - procedência'!T85</f>
        <v>0.8927736349245704</v>
      </c>
      <c r="L85" s="43">
        <f>'CV Rotina &lt;2A - procedência'!X85</f>
        <v>0.79253142105162788</v>
      </c>
      <c r="M85" s="2">
        <f t="shared" si="10"/>
        <v>1</v>
      </c>
      <c r="N85" s="2">
        <f t="shared" si="11"/>
        <v>0</v>
      </c>
      <c r="O85" s="2">
        <f t="shared" si="8"/>
        <v>1</v>
      </c>
      <c r="P85" s="2">
        <f t="shared" si="9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I99"/>
  <sheetViews>
    <sheetView showGridLines="0" topLeftCell="R1" workbookViewId="0">
      <pane ySplit="1" topLeftCell="A2" activePane="bottomLeft" state="frozen"/>
      <selection activeCell="A92" sqref="A92:L92"/>
      <selection pane="bottomLeft" activeCell="AB18" sqref="AB18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4" width="14.140625" style="9" customWidth="1"/>
    <col min="5" max="5" width="12" style="9" customWidth="1"/>
    <col min="6" max="22" width="13" style="9" customWidth="1"/>
    <col min="23" max="23" width="13.28515625" style="9" customWidth="1"/>
    <col min="24" max="24" width="10.140625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184</v>
      </c>
      <c r="AA1" s="72" t="s">
        <v>185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(C2/12)*10</f>
        <v>350.83333333333337</v>
      </c>
      <c r="E2" s="33">
        <v>337</v>
      </c>
      <c r="F2" s="51">
        <f>E2/D2</f>
        <v>0.96057007125890725</v>
      </c>
      <c r="G2" s="33">
        <v>328</v>
      </c>
      <c r="H2" s="51">
        <f>G2/D2</f>
        <v>0.93491686460807588</v>
      </c>
      <c r="I2" s="33">
        <v>329</v>
      </c>
      <c r="J2" s="51">
        <f>I2/D2</f>
        <v>0.93776722090261277</v>
      </c>
      <c r="K2" s="33">
        <v>322</v>
      </c>
      <c r="L2" s="51">
        <f>K2/D2</f>
        <v>0.91781472684085497</v>
      </c>
      <c r="M2" s="33">
        <v>320</v>
      </c>
      <c r="N2" s="51">
        <f>M2/D2</f>
        <v>0.9121140142517814</v>
      </c>
      <c r="O2" s="33">
        <v>311</v>
      </c>
      <c r="P2" s="51">
        <f>O2/D2</f>
        <v>0.88646080760095003</v>
      </c>
      <c r="Q2" s="33">
        <v>283</v>
      </c>
      <c r="R2" s="51">
        <f>Q2/D2</f>
        <v>0.80665083135391913</v>
      </c>
      <c r="S2" s="33">
        <v>333</v>
      </c>
      <c r="T2" s="51">
        <f>S2/D2</f>
        <v>0.94916864608076001</v>
      </c>
      <c r="U2" s="33">
        <v>304</v>
      </c>
      <c r="V2" s="51">
        <f>U2/D2</f>
        <v>0.86650831353919233</v>
      </c>
      <c r="W2" s="33">
        <v>324</v>
      </c>
      <c r="X2" s="51">
        <f>W2/D2</f>
        <v>0.92351543942992864</v>
      </c>
      <c r="Z2" s="33">
        <v>325</v>
      </c>
      <c r="AA2" s="73">
        <f t="shared" ref="AA2:AA33" si="0">Z2/D2</f>
        <v>0.92636579572446542</v>
      </c>
      <c r="AC2" s="41">
        <f>cálculos2!O2</f>
        <v>2</v>
      </c>
      <c r="AD2" s="42">
        <f>AC2*0.1</f>
        <v>0.2</v>
      </c>
      <c r="AE2" s="41">
        <f>cálculos2!P2</f>
        <v>0</v>
      </c>
      <c r="AF2" s="42">
        <f>AE2*0.25</f>
        <v>0</v>
      </c>
      <c r="AH2" s="80" t="s">
        <v>172</v>
      </c>
      <c r="AI2" s="80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">(C3/12)*10</f>
        <v>133.33333333333334</v>
      </c>
      <c r="E3" s="33">
        <v>131</v>
      </c>
      <c r="F3" s="51">
        <f t="shared" ref="F3:F66" si="2">E3/D3</f>
        <v>0.98249999999999993</v>
      </c>
      <c r="G3" s="33">
        <v>113</v>
      </c>
      <c r="H3" s="51">
        <f t="shared" ref="H3:H66" si="3">G3/D3</f>
        <v>0.84749999999999992</v>
      </c>
      <c r="I3" s="33">
        <v>115</v>
      </c>
      <c r="J3" s="51">
        <f t="shared" ref="J3:J66" si="4">I3/D3</f>
        <v>0.86249999999999993</v>
      </c>
      <c r="K3" s="33">
        <v>128</v>
      </c>
      <c r="L3" s="51">
        <f t="shared" ref="L3:L66" si="5">K3/D3</f>
        <v>0.96</v>
      </c>
      <c r="M3" s="33">
        <v>119</v>
      </c>
      <c r="N3" s="51">
        <f t="shared" ref="N3:N66" si="6">M3/D3</f>
        <v>0.89249999999999996</v>
      </c>
      <c r="O3" s="33">
        <v>120</v>
      </c>
      <c r="P3" s="51">
        <f t="shared" ref="P3:P66" si="7">O3/D3</f>
        <v>0.89999999999999991</v>
      </c>
      <c r="Q3" s="33">
        <v>88</v>
      </c>
      <c r="R3" s="51">
        <f t="shared" ref="R3:R66" si="8">Q3/D3</f>
        <v>0.65999999999999992</v>
      </c>
      <c r="S3" s="33">
        <v>132</v>
      </c>
      <c r="T3" s="51">
        <f t="shared" ref="T3:T66" si="9">S3/D3</f>
        <v>0.98999999999999988</v>
      </c>
      <c r="U3" s="33">
        <v>127</v>
      </c>
      <c r="V3" s="51">
        <f t="shared" ref="V3:V66" si="10">U3/D3</f>
        <v>0.9524999999999999</v>
      </c>
      <c r="W3" s="33">
        <v>123</v>
      </c>
      <c r="X3" s="51">
        <f t="shared" ref="X3:X66" si="11">W3/D3</f>
        <v>0.92249999999999999</v>
      </c>
      <c r="Z3" s="33">
        <v>116</v>
      </c>
      <c r="AA3" s="73">
        <f t="shared" si="0"/>
        <v>0.86999999999999988</v>
      </c>
      <c r="AC3" s="41">
        <f>cálculos2!O3</f>
        <v>4</v>
      </c>
      <c r="AD3" s="42">
        <f t="shared" ref="AD3:AD66" si="12">AC3*0.1</f>
        <v>0.4</v>
      </c>
      <c r="AE3" s="41">
        <f>cálculos2!P3</f>
        <v>2</v>
      </c>
      <c r="AF3" s="42">
        <f t="shared" ref="AF3:AF66" si="13">AE3*0.25</f>
        <v>0.5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"/>
        <v>100</v>
      </c>
      <c r="E4" s="33">
        <v>122</v>
      </c>
      <c r="F4" s="51">
        <f t="shared" si="2"/>
        <v>1.22</v>
      </c>
      <c r="G4" s="33">
        <v>108</v>
      </c>
      <c r="H4" s="51">
        <f t="shared" si="3"/>
        <v>1.08</v>
      </c>
      <c r="I4" s="33">
        <v>106</v>
      </c>
      <c r="J4" s="51">
        <f t="shared" si="4"/>
        <v>1.06</v>
      </c>
      <c r="K4" s="33">
        <v>107</v>
      </c>
      <c r="L4" s="51">
        <f t="shared" si="5"/>
        <v>1.07</v>
      </c>
      <c r="M4" s="33">
        <v>107</v>
      </c>
      <c r="N4" s="51">
        <f t="shared" si="6"/>
        <v>1.07</v>
      </c>
      <c r="O4" s="33">
        <v>104</v>
      </c>
      <c r="P4" s="51">
        <f t="shared" si="7"/>
        <v>1.04</v>
      </c>
      <c r="Q4" s="33">
        <v>85</v>
      </c>
      <c r="R4" s="51">
        <f t="shared" si="8"/>
        <v>0.85</v>
      </c>
      <c r="S4" s="33">
        <v>107</v>
      </c>
      <c r="T4" s="51">
        <f t="shared" si="9"/>
        <v>1.07</v>
      </c>
      <c r="U4" s="33">
        <v>118</v>
      </c>
      <c r="V4" s="51">
        <f t="shared" si="10"/>
        <v>1.18</v>
      </c>
      <c r="W4" s="33">
        <v>105</v>
      </c>
      <c r="X4" s="51">
        <f t="shared" si="11"/>
        <v>1.05</v>
      </c>
      <c r="Z4" s="33">
        <v>114</v>
      </c>
      <c r="AA4" s="73">
        <f t="shared" si="0"/>
        <v>1.1399999999999999</v>
      </c>
      <c r="AC4" s="41">
        <f>cálculos2!O4</f>
        <v>9</v>
      </c>
      <c r="AD4" s="42">
        <f t="shared" si="12"/>
        <v>0.9</v>
      </c>
      <c r="AE4" s="41">
        <f>cálculos2!P4</f>
        <v>4</v>
      </c>
      <c r="AF4" s="42">
        <f t="shared" si="13"/>
        <v>1</v>
      </c>
      <c r="AH4" s="42">
        <v>0</v>
      </c>
      <c r="AI4" s="33">
        <f>COUNTIF($AF$2:$AF$79,"=0")</f>
        <v>30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"/>
        <v>285.83333333333331</v>
      </c>
      <c r="E5" s="33">
        <v>263</v>
      </c>
      <c r="F5" s="51">
        <f t="shared" si="2"/>
        <v>0.92011661807580181</v>
      </c>
      <c r="G5" s="33">
        <v>243</v>
      </c>
      <c r="H5" s="51">
        <f t="shared" si="3"/>
        <v>0.85014577259475221</v>
      </c>
      <c r="I5" s="33">
        <v>248</v>
      </c>
      <c r="J5" s="51">
        <f t="shared" si="4"/>
        <v>0.86763848396501464</v>
      </c>
      <c r="K5" s="33">
        <v>270</v>
      </c>
      <c r="L5" s="51">
        <f t="shared" si="5"/>
        <v>0.94460641399416911</v>
      </c>
      <c r="M5" s="33">
        <v>267</v>
      </c>
      <c r="N5" s="51">
        <f t="shared" si="6"/>
        <v>0.93411078717201168</v>
      </c>
      <c r="O5" s="33">
        <v>256</v>
      </c>
      <c r="P5" s="51">
        <f t="shared" si="7"/>
        <v>0.8956268221574345</v>
      </c>
      <c r="Q5" s="33">
        <v>210</v>
      </c>
      <c r="R5" s="51">
        <f t="shared" si="8"/>
        <v>0.73469387755102045</v>
      </c>
      <c r="S5" s="33">
        <v>266</v>
      </c>
      <c r="T5" s="51">
        <f t="shared" si="9"/>
        <v>0.93061224489795924</v>
      </c>
      <c r="U5" s="33">
        <v>263</v>
      </c>
      <c r="V5" s="51">
        <f t="shared" si="10"/>
        <v>0.92011661807580181</v>
      </c>
      <c r="W5" s="33">
        <v>256</v>
      </c>
      <c r="X5" s="51">
        <f t="shared" si="11"/>
        <v>0.8956268221574345</v>
      </c>
      <c r="Z5" s="33">
        <v>256</v>
      </c>
      <c r="AA5" s="73">
        <f t="shared" si="0"/>
        <v>0.8956268221574345</v>
      </c>
      <c r="AC5" s="41">
        <f>cálculos2!O5</f>
        <v>2</v>
      </c>
      <c r="AD5" s="42">
        <f t="shared" si="12"/>
        <v>0.2</v>
      </c>
      <c r="AE5" s="41">
        <f>cálculos2!P5</f>
        <v>0</v>
      </c>
      <c r="AF5" s="42">
        <f t="shared" si="13"/>
        <v>0</v>
      </c>
      <c r="AH5" s="42">
        <v>0.25</v>
      </c>
      <c r="AI5" s="33">
        <f>COUNTIF($AF$2:$AF$79,"=0,25")</f>
        <v>16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"/>
        <v>115.83333333333334</v>
      </c>
      <c r="E6" s="33">
        <v>122</v>
      </c>
      <c r="F6" s="51">
        <f t="shared" si="2"/>
        <v>1.0532374100719424</v>
      </c>
      <c r="G6" s="33">
        <v>90</v>
      </c>
      <c r="H6" s="51">
        <f t="shared" si="3"/>
        <v>0.77697841726618699</v>
      </c>
      <c r="I6" s="33">
        <v>90</v>
      </c>
      <c r="J6" s="51">
        <f t="shared" si="4"/>
        <v>0.77697841726618699</v>
      </c>
      <c r="K6" s="33">
        <v>109</v>
      </c>
      <c r="L6" s="51">
        <f t="shared" si="5"/>
        <v>0.94100719424460422</v>
      </c>
      <c r="M6" s="33">
        <v>108</v>
      </c>
      <c r="N6" s="51">
        <f t="shared" si="6"/>
        <v>0.93237410071942439</v>
      </c>
      <c r="O6" s="33">
        <v>105</v>
      </c>
      <c r="P6" s="51">
        <f t="shared" si="7"/>
        <v>0.90647482014388481</v>
      </c>
      <c r="Q6" s="33">
        <v>84</v>
      </c>
      <c r="R6" s="51">
        <f t="shared" si="8"/>
        <v>0.72517985611510782</v>
      </c>
      <c r="S6" s="33">
        <v>94</v>
      </c>
      <c r="T6" s="51">
        <f t="shared" si="9"/>
        <v>0.8115107913669064</v>
      </c>
      <c r="U6" s="33">
        <v>87</v>
      </c>
      <c r="V6" s="51">
        <f t="shared" si="10"/>
        <v>0.75107913669064741</v>
      </c>
      <c r="W6" s="33">
        <v>96</v>
      </c>
      <c r="X6" s="51">
        <f t="shared" si="11"/>
        <v>0.82877697841726616</v>
      </c>
      <c r="Z6" s="33">
        <v>108</v>
      </c>
      <c r="AA6" s="73">
        <f t="shared" si="0"/>
        <v>0.93237410071942439</v>
      </c>
      <c r="AC6" s="41">
        <f>cálculos2!O6</f>
        <v>2</v>
      </c>
      <c r="AD6" s="42">
        <f t="shared" si="12"/>
        <v>0.2</v>
      </c>
      <c r="AE6" s="41">
        <f>cálculos2!P6</f>
        <v>0</v>
      </c>
      <c r="AF6" s="42">
        <f t="shared" si="13"/>
        <v>0</v>
      </c>
      <c r="AH6" s="42">
        <v>0.5</v>
      </c>
      <c r="AI6" s="33">
        <f>COUNTIF($AF$2:$AF$79,"=0,5")</f>
        <v>7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"/>
        <v>84.166666666666657</v>
      </c>
      <c r="E7" s="33">
        <v>69</v>
      </c>
      <c r="F7" s="51">
        <f t="shared" si="2"/>
        <v>0.81980198019801986</v>
      </c>
      <c r="G7" s="33">
        <v>67</v>
      </c>
      <c r="H7" s="51">
        <f t="shared" si="3"/>
        <v>0.79603960396039608</v>
      </c>
      <c r="I7" s="33">
        <v>67</v>
      </c>
      <c r="J7" s="51">
        <f t="shared" si="4"/>
        <v>0.79603960396039608</v>
      </c>
      <c r="K7" s="33">
        <v>65</v>
      </c>
      <c r="L7" s="51">
        <f t="shared" si="5"/>
        <v>0.77227722772277241</v>
      </c>
      <c r="M7" s="33">
        <v>65</v>
      </c>
      <c r="N7" s="51">
        <f t="shared" si="6"/>
        <v>0.77227722772277241</v>
      </c>
      <c r="O7" s="33">
        <v>64</v>
      </c>
      <c r="P7" s="51">
        <f t="shared" si="7"/>
        <v>0.76039603960396052</v>
      </c>
      <c r="Q7" s="33">
        <v>54</v>
      </c>
      <c r="R7" s="51">
        <f t="shared" si="8"/>
        <v>0.64158415841584171</v>
      </c>
      <c r="S7" s="33">
        <v>81</v>
      </c>
      <c r="T7" s="51">
        <f t="shared" si="9"/>
        <v>0.96237623762376245</v>
      </c>
      <c r="U7" s="33">
        <v>71</v>
      </c>
      <c r="V7" s="51">
        <f t="shared" si="10"/>
        <v>0.84356435643564365</v>
      </c>
      <c r="W7" s="33">
        <v>80</v>
      </c>
      <c r="X7" s="51">
        <f t="shared" si="11"/>
        <v>0.95049504950495056</v>
      </c>
      <c r="Z7" s="33">
        <v>60</v>
      </c>
      <c r="AA7" s="73">
        <f t="shared" si="0"/>
        <v>0.71287128712871295</v>
      </c>
      <c r="AC7" s="41">
        <f>cálculos2!O7</f>
        <v>2</v>
      </c>
      <c r="AD7" s="42">
        <f t="shared" si="12"/>
        <v>0.2</v>
      </c>
      <c r="AE7" s="41">
        <f>cálculos2!P7</f>
        <v>0</v>
      </c>
      <c r="AF7" s="42">
        <f t="shared" si="13"/>
        <v>0</v>
      </c>
      <c r="AH7" s="42">
        <v>0.75</v>
      </c>
      <c r="AI7" s="33">
        <f>COUNTIF($AF$2:$AF$79,"=0,75")</f>
        <v>5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"/>
        <v>324.16666666666663</v>
      </c>
      <c r="E8" s="33">
        <v>345</v>
      </c>
      <c r="F8" s="51">
        <f t="shared" si="2"/>
        <v>1.0642673521850901</v>
      </c>
      <c r="G8" s="33">
        <v>307</v>
      </c>
      <c r="H8" s="51">
        <f t="shared" si="3"/>
        <v>0.94704370179948594</v>
      </c>
      <c r="I8" s="33">
        <v>307</v>
      </c>
      <c r="J8" s="51">
        <f t="shared" si="4"/>
        <v>0.94704370179948594</v>
      </c>
      <c r="K8" s="33">
        <v>327</v>
      </c>
      <c r="L8" s="51">
        <f t="shared" si="5"/>
        <v>1.0087403598971723</v>
      </c>
      <c r="M8" s="33">
        <v>324</v>
      </c>
      <c r="N8" s="51">
        <f t="shared" si="6"/>
        <v>0.99948586118251936</v>
      </c>
      <c r="O8" s="33">
        <v>314</v>
      </c>
      <c r="P8" s="51">
        <f t="shared" si="7"/>
        <v>0.9686375321336762</v>
      </c>
      <c r="Q8" s="33">
        <v>247</v>
      </c>
      <c r="R8" s="51">
        <f t="shared" si="8"/>
        <v>0.76195372750642687</v>
      </c>
      <c r="S8" s="33">
        <v>330</v>
      </c>
      <c r="T8" s="51">
        <f t="shared" si="9"/>
        <v>1.0179948586118253</v>
      </c>
      <c r="U8" s="33">
        <v>331</v>
      </c>
      <c r="V8" s="51">
        <f t="shared" si="10"/>
        <v>1.0210796915167095</v>
      </c>
      <c r="W8" s="33">
        <v>312</v>
      </c>
      <c r="X8" s="51">
        <f t="shared" si="11"/>
        <v>0.96246786632390757</v>
      </c>
      <c r="Z8" s="33">
        <v>272</v>
      </c>
      <c r="AA8" s="73">
        <f t="shared" si="0"/>
        <v>0.83907455012853482</v>
      </c>
      <c r="AC8" s="41">
        <f>cálculos2!O8</f>
        <v>7</v>
      </c>
      <c r="AD8" s="42">
        <f t="shared" si="12"/>
        <v>0.70000000000000007</v>
      </c>
      <c r="AE8" s="41">
        <f>cálculos2!P8</f>
        <v>2</v>
      </c>
      <c r="AF8" s="42">
        <f t="shared" si="13"/>
        <v>0.5</v>
      </c>
      <c r="AH8" s="42">
        <v>1</v>
      </c>
      <c r="AI8" s="33">
        <f>COUNTIF($AF$2:$AF$79,"=1,0")</f>
        <v>20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"/>
        <v>62.5</v>
      </c>
      <c r="E9" s="33">
        <v>66</v>
      </c>
      <c r="F9" s="51">
        <f t="shared" si="2"/>
        <v>1.056</v>
      </c>
      <c r="G9" s="33">
        <v>45</v>
      </c>
      <c r="H9" s="51">
        <f t="shared" si="3"/>
        <v>0.72</v>
      </c>
      <c r="I9" s="33">
        <v>46</v>
      </c>
      <c r="J9" s="51">
        <f t="shared" si="4"/>
        <v>0.73599999999999999</v>
      </c>
      <c r="K9" s="33">
        <v>60</v>
      </c>
      <c r="L9" s="51">
        <f t="shared" si="5"/>
        <v>0.96</v>
      </c>
      <c r="M9" s="33">
        <v>63</v>
      </c>
      <c r="N9" s="51">
        <f t="shared" si="6"/>
        <v>1.008</v>
      </c>
      <c r="O9" s="33">
        <v>47</v>
      </c>
      <c r="P9" s="51">
        <f t="shared" si="7"/>
        <v>0.752</v>
      </c>
      <c r="Q9" s="33">
        <v>32</v>
      </c>
      <c r="R9" s="51">
        <f t="shared" si="8"/>
        <v>0.51200000000000001</v>
      </c>
      <c r="S9" s="33">
        <v>55</v>
      </c>
      <c r="T9" s="51">
        <f t="shared" si="9"/>
        <v>0.88</v>
      </c>
      <c r="U9" s="33">
        <v>60</v>
      </c>
      <c r="V9" s="51">
        <f t="shared" si="10"/>
        <v>0.96</v>
      </c>
      <c r="W9" s="33">
        <v>51</v>
      </c>
      <c r="X9" s="51">
        <f t="shared" si="11"/>
        <v>0.81599999999999995</v>
      </c>
      <c r="Z9" s="33">
        <v>58</v>
      </c>
      <c r="AA9" s="73">
        <f t="shared" si="0"/>
        <v>0.92800000000000005</v>
      </c>
      <c r="AC9" s="41">
        <f>cálculos2!O9</f>
        <v>4</v>
      </c>
      <c r="AD9" s="42">
        <f t="shared" si="12"/>
        <v>0.4</v>
      </c>
      <c r="AE9" s="41">
        <f>cálculos2!P9</f>
        <v>2</v>
      </c>
      <c r="AF9" s="42">
        <f t="shared" si="13"/>
        <v>0.5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"/>
        <v>1207.5</v>
      </c>
      <c r="E10" s="33">
        <v>1255</v>
      </c>
      <c r="F10" s="51">
        <f t="shared" si="2"/>
        <v>1.0393374741200827</v>
      </c>
      <c r="G10" s="33">
        <v>1129</v>
      </c>
      <c r="H10" s="51">
        <f t="shared" si="3"/>
        <v>0.93498964803312634</v>
      </c>
      <c r="I10" s="33">
        <v>1137</v>
      </c>
      <c r="J10" s="51">
        <f t="shared" si="4"/>
        <v>0.94161490683229809</v>
      </c>
      <c r="K10" s="33">
        <v>1261</v>
      </c>
      <c r="L10" s="51">
        <f t="shared" si="5"/>
        <v>1.0443064182194617</v>
      </c>
      <c r="M10" s="33">
        <v>1220</v>
      </c>
      <c r="N10" s="51">
        <f t="shared" si="6"/>
        <v>1.010351966873706</v>
      </c>
      <c r="O10" s="33">
        <v>1167</v>
      </c>
      <c r="P10" s="51">
        <f t="shared" si="7"/>
        <v>0.96645962732919255</v>
      </c>
      <c r="Q10" s="33">
        <v>917</v>
      </c>
      <c r="R10" s="51">
        <f t="shared" si="8"/>
        <v>0.75942028985507248</v>
      </c>
      <c r="S10" s="33">
        <v>1134</v>
      </c>
      <c r="T10" s="51">
        <f t="shared" si="9"/>
        <v>0.93913043478260871</v>
      </c>
      <c r="U10" s="33">
        <v>1127</v>
      </c>
      <c r="V10" s="51">
        <f t="shared" si="10"/>
        <v>0.93333333333333335</v>
      </c>
      <c r="W10" s="33">
        <v>1057</v>
      </c>
      <c r="X10" s="51">
        <f t="shared" si="11"/>
        <v>0.87536231884057969</v>
      </c>
      <c r="Z10" s="33">
        <v>1183</v>
      </c>
      <c r="AA10" s="73">
        <f t="shared" si="0"/>
        <v>0.97971014492753628</v>
      </c>
      <c r="AC10" s="41">
        <f>cálculos2!O10</f>
        <v>4</v>
      </c>
      <c r="AD10" s="42">
        <f t="shared" si="12"/>
        <v>0.4</v>
      </c>
      <c r="AE10" s="41">
        <f>cálculos2!P10</f>
        <v>1</v>
      </c>
      <c r="AF10" s="42">
        <f t="shared" si="13"/>
        <v>0.25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"/>
        <v>120.83333333333334</v>
      </c>
      <c r="E11" s="33">
        <v>102</v>
      </c>
      <c r="F11" s="51">
        <f t="shared" si="2"/>
        <v>0.84413793103448265</v>
      </c>
      <c r="G11" s="33">
        <v>108</v>
      </c>
      <c r="H11" s="51">
        <f t="shared" si="3"/>
        <v>0.89379310344827578</v>
      </c>
      <c r="I11" s="33">
        <v>111</v>
      </c>
      <c r="J11" s="51">
        <f t="shared" si="4"/>
        <v>0.9186206896551723</v>
      </c>
      <c r="K11" s="33">
        <v>120</v>
      </c>
      <c r="L11" s="51">
        <f t="shared" si="5"/>
        <v>0.99310344827586194</v>
      </c>
      <c r="M11" s="33">
        <v>118</v>
      </c>
      <c r="N11" s="51">
        <f t="shared" si="6"/>
        <v>0.97655172413793101</v>
      </c>
      <c r="O11" s="33">
        <v>113</v>
      </c>
      <c r="P11" s="51">
        <f t="shared" si="7"/>
        <v>0.93517241379310334</v>
      </c>
      <c r="Q11" s="33">
        <v>88</v>
      </c>
      <c r="R11" s="51">
        <f t="shared" si="8"/>
        <v>0.72827586206896544</v>
      </c>
      <c r="S11" s="33">
        <v>108</v>
      </c>
      <c r="T11" s="51">
        <f t="shared" si="9"/>
        <v>0.89379310344827578</v>
      </c>
      <c r="U11" s="33">
        <v>110</v>
      </c>
      <c r="V11" s="51">
        <f t="shared" si="10"/>
        <v>0.91034482758620683</v>
      </c>
      <c r="W11" s="33">
        <v>107</v>
      </c>
      <c r="X11" s="51">
        <f t="shared" si="11"/>
        <v>0.88551724137931032</v>
      </c>
      <c r="Z11" s="33">
        <v>100</v>
      </c>
      <c r="AA11" s="73">
        <f t="shared" si="0"/>
        <v>0.82758620689655171</v>
      </c>
      <c r="AC11" s="41">
        <f>cálculos2!O11</f>
        <v>2</v>
      </c>
      <c r="AD11" s="42">
        <f t="shared" si="12"/>
        <v>0.2</v>
      </c>
      <c r="AE11" s="41">
        <f>cálculos2!P11</f>
        <v>1</v>
      </c>
      <c r="AF11" s="42">
        <f t="shared" si="13"/>
        <v>0.25</v>
      </c>
      <c r="AH11" s="81" t="s">
        <v>173</v>
      </c>
      <c r="AI11" s="81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"/>
        <v>316.66666666666669</v>
      </c>
      <c r="E12" s="33">
        <v>249</v>
      </c>
      <c r="F12" s="51">
        <f t="shared" si="2"/>
        <v>0.78631578947368419</v>
      </c>
      <c r="G12" s="33">
        <v>262</v>
      </c>
      <c r="H12" s="51">
        <f t="shared" si="3"/>
        <v>0.82736842105263153</v>
      </c>
      <c r="I12" s="33">
        <v>263</v>
      </c>
      <c r="J12" s="51">
        <f t="shared" si="4"/>
        <v>0.83052631578947367</v>
      </c>
      <c r="K12" s="33">
        <v>295</v>
      </c>
      <c r="L12" s="51">
        <f t="shared" si="5"/>
        <v>0.93157894736842095</v>
      </c>
      <c r="M12" s="33">
        <v>285</v>
      </c>
      <c r="N12" s="51">
        <f t="shared" si="6"/>
        <v>0.89999999999999991</v>
      </c>
      <c r="O12" s="33">
        <v>276</v>
      </c>
      <c r="P12" s="51">
        <f t="shared" si="7"/>
        <v>0.87157894736842101</v>
      </c>
      <c r="Q12" s="33">
        <v>261</v>
      </c>
      <c r="R12" s="51">
        <f t="shared" si="8"/>
        <v>0.82421052631578939</v>
      </c>
      <c r="S12" s="33">
        <v>310</v>
      </c>
      <c r="T12" s="51">
        <f t="shared" si="9"/>
        <v>0.97894736842105257</v>
      </c>
      <c r="U12" s="33">
        <v>295</v>
      </c>
      <c r="V12" s="51">
        <f t="shared" si="10"/>
        <v>0.93157894736842095</v>
      </c>
      <c r="W12" s="33">
        <v>284</v>
      </c>
      <c r="X12" s="51">
        <f t="shared" si="11"/>
        <v>0.89684210526315788</v>
      </c>
      <c r="Z12" s="33">
        <v>169</v>
      </c>
      <c r="AA12" s="73">
        <f t="shared" si="0"/>
        <v>0.53368421052631576</v>
      </c>
      <c r="AC12" s="41">
        <f>cálculos2!O12</f>
        <v>2</v>
      </c>
      <c r="AD12" s="42">
        <f t="shared" si="12"/>
        <v>0.2</v>
      </c>
      <c r="AE12" s="41">
        <f>cálculos2!P12</f>
        <v>0</v>
      </c>
      <c r="AF12" s="42">
        <f t="shared" si="13"/>
        <v>0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"/>
        <v>527.5</v>
      </c>
      <c r="E13" s="33">
        <v>395</v>
      </c>
      <c r="F13" s="51">
        <f t="shared" si="2"/>
        <v>0.74881516587677721</v>
      </c>
      <c r="G13" s="33">
        <v>437</v>
      </c>
      <c r="H13" s="51">
        <f t="shared" si="3"/>
        <v>0.82843601895734598</v>
      </c>
      <c r="I13" s="33">
        <v>442</v>
      </c>
      <c r="J13" s="51">
        <f t="shared" si="4"/>
        <v>0.83791469194312795</v>
      </c>
      <c r="K13" s="33">
        <v>448</v>
      </c>
      <c r="L13" s="51">
        <f t="shared" si="5"/>
        <v>0.84928909952606635</v>
      </c>
      <c r="M13" s="33">
        <v>437</v>
      </c>
      <c r="N13" s="51">
        <f t="shared" si="6"/>
        <v>0.82843601895734598</v>
      </c>
      <c r="O13" s="33">
        <v>449</v>
      </c>
      <c r="P13" s="51">
        <f t="shared" si="7"/>
        <v>0.85118483412322277</v>
      </c>
      <c r="Q13" s="33">
        <v>371</v>
      </c>
      <c r="R13" s="51">
        <f t="shared" si="8"/>
        <v>0.70331753554502374</v>
      </c>
      <c r="S13" s="33">
        <v>377</v>
      </c>
      <c r="T13" s="51">
        <f t="shared" si="9"/>
        <v>0.71469194312796214</v>
      </c>
      <c r="U13" s="33">
        <v>406</v>
      </c>
      <c r="V13" s="51">
        <f t="shared" si="10"/>
        <v>0.76966824644549758</v>
      </c>
      <c r="W13" s="33">
        <v>345</v>
      </c>
      <c r="X13" s="51">
        <f t="shared" si="11"/>
        <v>0.65402843601895733</v>
      </c>
      <c r="Z13" s="33">
        <v>378</v>
      </c>
      <c r="AA13" s="73">
        <f t="shared" si="0"/>
        <v>0.71658767772511844</v>
      </c>
      <c r="AC13" s="41">
        <f>cálculos2!O13</f>
        <v>0</v>
      </c>
      <c r="AD13" s="42">
        <f t="shared" si="12"/>
        <v>0</v>
      </c>
      <c r="AE13" s="41">
        <f>cálculos2!P13</f>
        <v>0</v>
      </c>
      <c r="AF13" s="42">
        <f t="shared" si="13"/>
        <v>0</v>
      </c>
      <c r="AH13" s="55">
        <v>0</v>
      </c>
      <c r="AI13" s="33">
        <f>COUNTIF($AD$2:$AD$79,"=0")</f>
        <v>12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"/>
        <v>138.33333333333334</v>
      </c>
      <c r="E14" s="33">
        <v>168</v>
      </c>
      <c r="F14" s="51">
        <f t="shared" si="2"/>
        <v>1.2144578313253012</v>
      </c>
      <c r="G14" s="33">
        <v>171</v>
      </c>
      <c r="H14" s="51">
        <f t="shared" si="3"/>
        <v>1.236144578313253</v>
      </c>
      <c r="I14" s="33">
        <v>172</v>
      </c>
      <c r="J14" s="51">
        <f t="shared" si="4"/>
        <v>1.2433734939759036</v>
      </c>
      <c r="K14" s="33">
        <v>168</v>
      </c>
      <c r="L14" s="51">
        <f t="shared" si="5"/>
        <v>1.2144578313253012</v>
      </c>
      <c r="M14" s="33">
        <v>173</v>
      </c>
      <c r="N14" s="51">
        <f t="shared" si="6"/>
        <v>1.2506024096385542</v>
      </c>
      <c r="O14" s="33">
        <v>158</v>
      </c>
      <c r="P14" s="51">
        <f t="shared" si="7"/>
        <v>1.1421686746987951</v>
      </c>
      <c r="Q14" s="33">
        <v>143</v>
      </c>
      <c r="R14" s="51">
        <f t="shared" si="8"/>
        <v>1.0337349397590361</v>
      </c>
      <c r="S14" s="33">
        <v>147</v>
      </c>
      <c r="T14" s="51">
        <f t="shared" si="9"/>
        <v>1.0626506024096385</v>
      </c>
      <c r="U14" s="33">
        <v>164</v>
      </c>
      <c r="V14" s="51">
        <f t="shared" si="10"/>
        <v>1.1855421686746987</v>
      </c>
      <c r="W14" s="33">
        <v>129</v>
      </c>
      <c r="X14" s="51">
        <f t="shared" si="11"/>
        <v>0.93253012048192763</v>
      </c>
      <c r="Z14" s="33">
        <v>121</v>
      </c>
      <c r="AA14" s="73">
        <f t="shared" si="0"/>
        <v>0.8746987951807228</v>
      </c>
      <c r="AC14" s="41">
        <f>cálculos2!O14</f>
        <v>9</v>
      </c>
      <c r="AD14" s="42">
        <f t="shared" si="12"/>
        <v>0.9</v>
      </c>
      <c r="AE14" s="41">
        <f>cálculos2!P14</f>
        <v>4</v>
      </c>
      <c r="AF14" s="42">
        <f t="shared" si="13"/>
        <v>1</v>
      </c>
      <c r="AH14" s="55">
        <v>0.1</v>
      </c>
      <c r="AI14" s="33">
        <f>COUNTIF($AD$2:$AD$79,"=0,1")</f>
        <v>10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"/>
        <v>90.833333333333343</v>
      </c>
      <c r="E15" s="33">
        <v>98</v>
      </c>
      <c r="F15" s="51">
        <f t="shared" si="2"/>
        <v>1.0788990825688072</v>
      </c>
      <c r="G15" s="33">
        <v>55</v>
      </c>
      <c r="H15" s="51">
        <f t="shared" si="3"/>
        <v>0.60550458715596323</v>
      </c>
      <c r="I15" s="33">
        <v>55</v>
      </c>
      <c r="J15" s="51">
        <f t="shared" si="4"/>
        <v>0.60550458715596323</v>
      </c>
      <c r="K15" s="33">
        <v>82</v>
      </c>
      <c r="L15" s="51">
        <f t="shared" si="5"/>
        <v>0.90275229357798159</v>
      </c>
      <c r="M15" s="33">
        <v>80</v>
      </c>
      <c r="N15" s="51">
        <f t="shared" si="6"/>
        <v>0.88073394495412838</v>
      </c>
      <c r="O15" s="33">
        <v>73</v>
      </c>
      <c r="P15" s="51">
        <f t="shared" si="7"/>
        <v>0.80366972477064214</v>
      </c>
      <c r="Q15" s="33">
        <v>44</v>
      </c>
      <c r="R15" s="51">
        <f t="shared" si="8"/>
        <v>0.48440366972477061</v>
      </c>
      <c r="S15" s="33">
        <v>54</v>
      </c>
      <c r="T15" s="51">
        <f t="shared" si="9"/>
        <v>0.59449541284403662</v>
      </c>
      <c r="U15" s="33">
        <v>55</v>
      </c>
      <c r="V15" s="51">
        <f t="shared" si="10"/>
        <v>0.60550458715596323</v>
      </c>
      <c r="W15" s="33">
        <v>41</v>
      </c>
      <c r="X15" s="51">
        <f t="shared" si="11"/>
        <v>0.4513761467889908</v>
      </c>
      <c r="Z15" s="33">
        <v>91</v>
      </c>
      <c r="AA15" s="73">
        <f t="shared" si="0"/>
        <v>1.001834862385321</v>
      </c>
      <c r="AC15" s="41">
        <f>cálculos2!O15</f>
        <v>1</v>
      </c>
      <c r="AD15" s="42">
        <f t="shared" si="12"/>
        <v>0.1</v>
      </c>
      <c r="AE15" s="41">
        <f>cálculos2!P15</f>
        <v>0</v>
      </c>
      <c r="AF15" s="42">
        <f t="shared" si="13"/>
        <v>0</v>
      </c>
      <c r="AH15" s="55">
        <v>0.2</v>
      </c>
      <c r="AI15" s="33">
        <f>COUNTIF($AD$2:$AD$79,"=0,2")</f>
        <v>9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"/>
        <v>169.16666666666669</v>
      </c>
      <c r="E16" s="33">
        <v>134</v>
      </c>
      <c r="F16" s="51">
        <f t="shared" si="2"/>
        <v>0.79211822660098519</v>
      </c>
      <c r="G16" s="33">
        <v>182</v>
      </c>
      <c r="H16" s="51">
        <f t="shared" si="3"/>
        <v>1.0758620689655172</v>
      </c>
      <c r="I16" s="33">
        <v>180</v>
      </c>
      <c r="J16" s="51">
        <f t="shared" si="4"/>
        <v>1.0640394088669949</v>
      </c>
      <c r="K16" s="33">
        <v>167</v>
      </c>
      <c r="L16" s="51">
        <f t="shared" si="5"/>
        <v>0.98719211822660091</v>
      </c>
      <c r="M16" s="33">
        <v>161</v>
      </c>
      <c r="N16" s="51">
        <f t="shared" si="6"/>
        <v>0.95172413793103439</v>
      </c>
      <c r="O16" s="33">
        <v>166</v>
      </c>
      <c r="P16" s="51">
        <f t="shared" si="7"/>
        <v>0.98128078817733977</v>
      </c>
      <c r="Q16" s="33">
        <v>162</v>
      </c>
      <c r="R16" s="51">
        <f t="shared" si="8"/>
        <v>0.95763546798029542</v>
      </c>
      <c r="S16" s="33">
        <v>190</v>
      </c>
      <c r="T16" s="51">
        <f t="shared" si="9"/>
        <v>1.1231527093596059</v>
      </c>
      <c r="U16" s="33">
        <v>194</v>
      </c>
      <c r="V16" s="51">
        <f t="shared" si="10"/>
        <v>1.1467980295566502</v>
      </c>
      <c r="W16" s="33">
        <v>180</v>
      </c>
      <c r="X16" s="51">
        <f t="shared" si="11"/>
        <v>1.0640394088669949</v>
      </c>
      <c r="Z16" s="33">
        <v>29</v>
      </c>
      <c r="AA16" s="73">
        <f t="shared" si="0"/>
        <v>0.1714285714285714</v>
      </c>
      <c r="AC16" s="41">
        <f>cálculos2!O16</f>
        <v>9</v>
      </c>
      <c r="AD16" s="42">
        <f t="shared" si="12"/>
        <v>0.9</v>
      </c>
      <c r="AE16" s="41">
        <f>cálculos2!P16</f>
        <v>4</v>
      </c>
      <c r="AF16" s="42">
        <f t="shared" si="13"/>
        <v>1</v>
      </c>
      <c r="AH16" s="55">
        <v>0.3</v>
      </c>
      <c r="AI16" s="33">
        <f>COUNTIF($AD$2:$AD$79,"=0,3")</f>
        <v>8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"/>
        <v>2125</v>
      </c>
      <c r="E17" s="33">
        <v>2241</v>
      </c>
      <c r="F17" s="51">
        <f t="shared" si="2"/>
        <v>1.0545882352941176</v>
      </c>
      <c r="G17" s="33">
        <v>1886</v>
      </c>
      <c r="H17" s="51">
        <f t="shared" si="3"/>
        <v>0.8875294117647059</v>
      </c>
      <c r="I17" s="33">
        <v>1888</v>
      </c>
      <c r="J17" s="51">
        <f t="shared" si="4"/>
        <v>0.88847058823529412</v>
      </c>
      <c r="K17" s="33">
        <v>1986</v>
      </c>
      <c r="L17" s="51">
        <f t="shared" si="5"/>
        <v>0.93458823529411761</v>
      </c>
      <c r="M17" s="33">
        <v>1921</v>
      </c>
      <c r="N17" s="51">
        <f t="shared" si="6"/>
        <v>0.90400000000000003</v>
      </c>
      <c r="O17" s="33">
        <v>1919</v>
      </c>
      <c r="P17" s="51">
        <f t="shared" si="7"/>
        <v>0.9030588235294118</v>
      </c>
      <c r="Q17" s="33">
        <v>1486</v>
      </c>
      <c r="R17" s="51">
        <f t="shared" si="8"/>
        <v>0.69929411764705884</v>
      </c>
      <c r="S17" s="33">
        <v>1917</v>
      </c>
      <c r="T17" s="51">
        <f t="shared" si="9"/>
        <v>0.90211764705882358</v>
      </c>
      <c r="U17" s="33">
        <v>1872</v>
      </c>
      <c r="V17" s="51">
        <f t="shared" si="10"/>
        <v>0.88094117647058823</v>
      </c>
      <c r="W17" s="33">
        <v>1638</v>
      </c>
      <c r="X17" s="51">
        <f t="shared" si="11"/>
        <v>0.77082352941176469</v>
      </c>
      <c r="Z17" s="33">
        <v>2169</v>
      </c>
      <c r="AA17" s="73">
        <f t="shared" si="0"/>
        <v>1.0207058823529411</v>
      </c>
      <c r="AC17" s="41">
        <f>cálculos2!O17</f>
        <v>2</v>
      </c>
      <c r="AD17" s="42">
        <f t="shared" si="12"/>
        <v>0.2</v>
      </c>
      <c r="AE17" s="41">
        <f>cálculos2!P17</f>
        <v>0</v>
      </c>
      <c r="AF17" s="42">
        <f t="shared" si="13"/>
        <v>0</v>
      </c>
      <c r="AH17" s="55">
        <v>0.4</v>
      </c>
      <c r="AI17" s="33">
        <f>COUNTIF($AD$2:$AD$79,"=0,4")</f>
        <v>6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"/>
        <v>4387.5</v>
      </c>
      <c r="E18" s="33">
        <v>3893</v>
      </c>
      <c r="F18" s="51">
        <f t="shared" si="2"/>
        <v>0.88729344729344728</v>
      </c>
      <c r="G18" s="33">
        <v>3537</v>
      </c>
      <c r="H18" s="51">
        <f t="shared" si="3"/>
        <v>0.80615384615384611</v>
      </c>
      <c r="I18" s="33">
        <v>3597</v>
      </c>
      <c r="J18" s="51">
        <f t="shared" si="4"/>
        <v>0.81982905982905985</v>
      </c>
      <c r="K18" s="33">
        <v>3884</v>
      </c>
      <c r="L18" s="51">
        <f t="shared" si="5"/>
        <v>0.88524216524216526</v>
      </c>
      <c r="M18" s="33">
        <v>3727</v>
      </c>
      <c r="N18" s="51">
        <f t="shared" si="6"/>
        <v>0.84945868945868941</v>
      </c>
      <c r="O18" s="33">
        <v>3683</v>
      </c>
      <c r="P18" s="51">
        <f t="shared" si="7"/>
        <v>0.83943019943019948</v>
      </c>
      <c r="Q18" s="33">
        <v>3029</v>
      </c>
      <c r="R18" s="51">
        <f t="shared" si="8"/>
        <v>0.69037037037037041</v>
      </c>
      <c r="S18" s="33">
        <v>3767</v>
      </c>
      <c r="T18" s="51">
        <f t="shared" si="9"/>
        <v>0.85857549857549853</v>
      </c>
      <c r="U18" s="33">
        <v>3439</v>
      </c>
      <c r="V18" s="51">
        <f t="shared" si="10"/>
        <v>0.78381766381766382</v>
      </c>
      <c r="W18" s="33">
        <v>3119</v>
      </c>
      <c r="X18" s="51">
        <f t="shared" si="11"/>
        <v>0.71088319088319085</v>
      </c>
      <c r="Z18" s="33">
        <v>3771</v>
      </c>
      <c r="AA18" s="73">
        <f t="shared" si="0"/>
        <v>0.85948717948717945</v>
      </c>
      <c r="AC18" s="41">
        <f>cálculos2!O18</f>
        <v>0</v>
      </c>
      <c r="AD18" s="42">
        <f t="shared" si="12"/>
        <v>0</v>
      </c>
      <c r="AE18" s="41">
        <f>cálculos2!P18</f>
        <v>0</v>
      </c>
      <c r="AF18" s="42">
        <f t="shared" si="13"/>
        <v>0</v>
      </c>
      <c r="AH18" s="55">
        <v>0.5</v>
      </c>
      <c r="AI18" s="33">
        <f>COUNTIF($AD$2:$AD$79,"=0,5")</f>
        <v>4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"/>
        <v>339.16666666666663</v>
      </c>
      <c r="E19" s="33">
        <v>372</v>
      </c>
      <c r="F19" s="51">
        <f t="shared" si="2"/>
        <v>1.0968058968058969</v>
      </c>
      <c r="G19" s="33">
        <v>393</v>
      </c>
      <c r="H19" s="51">
        <f t="shared" si="3"/>
        <v>1.158722358722359</v>
      </c>
      <c r="I19" s="33">
        <v>392</v>
      </c>
      <c r="J19" s="51">
        <f t="shared" si="4"/>
        <v>1.1557739557739559</v>
      </c>
      <c r="K19" s="33">
        <v>383</v>
      </c>
      <c r="L19" s="51">
        <f t="shared" si="5"/>
        <v>1.1292383292383295</v>
      </c>
      <c r="M19" s="33">
        <v>379</v>
      </c>
      <c r="N19" s="51">
        <f t="shared" si="6"/>
        <v>1.1174447174447175</v>
      </c>
      <c r="O19" s="33">
        <v>367</v>
      </c>
      <c r="P19" s="51">
        <f t="shared" si="7"/>
        <v>1.0820638820638822</v>
      </c>
      <c r="Q19" s="33">
        <v>356</v>
      </c>
      <c r="R19" s="51">
        <f t="shared" si="8"/>
        <v>1.0496314496314498</v>
      </c>
      <c r="S19" s="33">
        <v>385</v>
      </c>
      <c r="T19" s="51">
        <f t="shared" si="9"/>
        <v>1.1351351351351353</v>
      </c>
      <c r="U19" s="33">
        <v>386</v>
      </c>
      <c r="V19" s="51">
        <f t="shared" si="10"/>
        <v>1.1380835380835381</v>
      </c>
      <c r="W19" s="33">
        <v>371</v>
      </c>
      <c r="X19" s="51">
        <f t="shared" si="11"/>
        <v>1.0938574938574941</v>
      </c>
      <c r="Z19" s="33">
        <v>356</v>
      </c>
      <c r="AA19" s="73">
        <f t="shared" si="0"/>
        <v>1.0496314496314498</v>
      </c>
      <c r="AC19" s="41">
        <f>cálculos2!O19</f>
        <v>10</v>
      </c>
      <c r="AD19" s="42">
        <f t="shared" si="12"/>
        <v>1</v>
      </c>
      <c r="AE19" s="41">
        <f>cálculos2!P19</f>
        <v>4</v>
      </c>
      <c r="AF19" s="42">
        <f t="shared" si="13"/>
        <v>1</v>
      </c>
      <c r="AH19" s="55">
        <v>0.6</v>
      </c>
      <c r="AI19" s="33">
        <f>COUNTIF($AD$2:$AD$79,"=0,6")</f>
        <v>5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"/>
        <v>1242.5</v>
      </c>
      <c r="E20" s="33">
        <v>1225</v>
      </c>
      <c r="F20" s="51">
        <f t="shared" si="2"/>
        <v>0.9859154929577465</v>
      </c>
      <c r="G20" s="33">
        <v>1034</v>
      </c>
      <c r="H20" s="51">
        <f t="shared" si="3"/>
        <v>0.83219315895372237</v>
      </c>
      <c r="I20" s="33">
        <v>1042</v>
      </c>
      <c r="J20" s="51">
        <f t="shared" si="4"/>
        <v>0.83863179074446681</v>
      </c>
      <c r="K20" s="33">
        <v>1103</v>
      </c>
      <c r="L20" s="51">
        <f t="shared" si="5"/>
        <v>0.88772635814889334</v>
      </c>
      <c r="M20" s="33">
        <v>1109</v>
      </c>
      <c r="N20" s="51">
        <f t="shared" si="6"/>
        <v>0.89255533199195169</v>
      </c>
      <c r="O20" s="33">
        <v>1033</v>
      </c>
      <c r="P20" s="51">
        <f t="shared" si="7"/>
        <v>0.83138832997987933</v>
      </c>
      <c r="Q20" s="33">
        <v>871</v>
      </c>
      <c r="R20" s="51">
        <f t="shared" si="8"/>
        <v>0.70100603621730384</v>
      </c>
      <c r="S20" s="33">
        <v>980</v>
      </c>
      <c r="T20" s="51">
        <f t="shared" si="9"/>
        <v>0.78873239436619713</v>
      </c>
      <c r="U20" s="33">
        <v>994</v>
      </c>
      <c r="V20" s="51">
        <f t="shared" si="10"/>
        <v>0.8</v>
      </c>
      <c r="W20" s="33">
        <v>866</v>
      </c>
      <c r="X20" s="51">
        <f t="shared" si="11"/>
        <v>0.69698189134808852</v>
      </c>
      <c r="Z20" s="33">
        <v>1278</v>
      </c>
      <c r="AA20" s="73">
        <f t="shared" si="0"/>
        <v>1.0285714285714285</v>
      </c>
      <c r="AC20" s="41">
        <f>cálculos2!O20</f>
        <v>1</v>
      </c>
      <c r="AD20" s="42">
        <f t="shared" si="12"/>
        <v>0.1</v>
      </c>
      <c r="AE20" s="41">
        <f>cálculos2!P20</f>
        <v>0</v>
      </c>
      <c r="AF20" s="42">
        <f t="shared" si="13"/>
        <v>0</v>
      </c>
      <c r="AH20" s="55">
        <v>0.7</v>
      </c>
      <c r="AI20" s="33">
        <f>COUNTIF($AD$2:$AD$79,"=0,7")</f>
        <v>4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"/>
        <v>325</v>
      </c>
      <c r="E21" s="33">
        <v>294</v>
      </c>
      <c r="F21" s="51">
        <f t="shared" si="2"/>
        <v>0.9046153846153846</v>
      </c>
      <c r="G21" s="33">
        <v>336</v>
      </c>
      <c r="H21" s="51">
        <f t="shared" si="3"/>
        <v>1.0338461538461539</v>
      </c>
      <c r="I21" s="33">
        <v>335</v>
      </c>
      <c r="J21" s="51">
        <f t="shared" si="4"/>
        <v>1.0307692307692307</v>
      </c>
      <c r="K21" s="33">
        <v>332</v>
      </c>
      <c r="L21" s="51">
        <f t="shared" si="5"/>
        <v>1.0215384615384615</v>
      </c>
      <c r="M21" s="33">
        <v>316</v>
      </c>
      <c r="N21" s="51">
        <f t="shared" si="6"/>
        <v>0.97230769230769232</v>
      </c>
      <c r="O21" s="33">
        <v>343</v>
      </c>
      <c r="P21" s="51">
        <f t="shared" si="7"/>
        <v>1.0553846153846154</v>
      </c>
      <c r="Q21" s="33">
        <v>283</v>
      </c>
      <c r="R21" s="51">
        <f t="shared" si="8"/>
        <v>0.87076923076923074</v>
      </c>
      <c r="S21" s="33">
        <v>342</v>
      </c>
      <c r="T21" s="51">
        <f t="shared" si="9"/>
        <v>1.0523076923076924</v>
      </c>
      <c r="U21" s="33">
        <v>355</v>
      </c>
      <c r="V21" s="51">
        <f t="shared" si="10"/>
        <v>1.0923076923076922</v>
      </c>
      <c r="W21" s="33">
        <v>338</v>
      </c>
      <c r="X21" s="51">
        <f t="shared" si="11"/>
        <v>1.04</v>
      </c>
      <c r="Z21" s="33">
        <v>298</v>
      </c>
      <c r="AA21" s="73">
        <f t="shared" si="0"/>
        <v>0.91692307692307695</v>
      </c>
      <c r="AC21" s="41">
        <f>cálculos2!O21</f>
        <v>9</v>
      </c>
      <c r="AD21" s="42">
        <f t="shared" si="12"/>
        <v>0.9</v>
      </c>
      <c r="AE21" s="41">
        <f>cálculos2!P21</f>
        <v>4</v>
      </c>
      <c r="AF21" s="42">
        <f t="shared" si="13"/>
        <v>1</v>
      </c>
      <c r="AH21" s="55">
        <v>0.8</v>
      </c>
      <c r="AI21" s="33">
        <f>COUNTIF($AD$2:$AD$79,"=0,8")</f>
        <v>4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"/>
        <v>148.33333333333334</v>
      </c>
      <c r="E22" s="33">
        <v>123</v>
      </c>
      <c r="F22" s="51">
        <f t="shared" si="2"/>
        <v>0.82921348314606735</v>
      </c>
      <c r="G22" s="33">
        <v>95</v>
      </c>
      <c r="H22" s="51">
        <f t="shared" si="3"/>
        <v>0.6404494382022472</v>
      </c>
      <c r="I22" s="33">
        <v>96</v>
      </c>
      <c r="J22" s="51">
        <f t="shared" si="4"/>
        <v>0.64719101123595502</v>
      </c>
      <c r="K22" s="33">
        <v>110</v>
      </c>
      <c r="L22" s="51">
        <f t="shared" si="5"/>
        <v>0.74157303370786509</v>
      </c>
      <c r="M22" s="33">
        <v>111</v>
      </c>
      <c r="N22" s="51">
        <f t="shared" si="6"/>
        <v>0.74831460674157302</v>
      </c>
      <c r="O22" s="33">
        <v>101</v>
      </c>
      <c r="P22" s="51">
        <f t="shared" si="7"/>
        <v>0.68089887640449431</v>
      </c>
      <c r="Q22" s="33">
        <v>99</v>
      </c>
      <c r="R22" s="51">
        <f t="shared" si="8"/>
        <v>0.66741573033707857</v>
      </c>
      <c r="S22" s="33">
        <v>112</v>
      </c>
      <c r="T22" s="51">
        <f t="shared" si="9"/>
        <v>0.75505617977528083</v>
      </c>
      <c r="U22" s="33">
        <v>109</v>
      </c>
      <c r="V22" s="51">
        <f t="shared" si="10"/>
        <v>0.73483146067415728</v>
      </c>
      <c r="W22" s="33">
        <v>108</v>
      </c>
      <c r="X22" s="51">
        <f t="shared" si="11"/>
        <v>0.72808988764044935</v>
      </c>
      <c r="Z22" s="33">
        <v>104</v>
      </c>
      <c r="AA22" s="73">
        <f t="shared" si="0"/>
        <v>0.70112359550561798</v>
      </c>
      <c r="AC22" s="41">
        <f>cálculos2!O22</f>
        <v>0</v>
      </c>
      <c r="AD22" s="42">
        <f t="shared" si="12"/>
        <v>0</v>
      </c>
      <c r="AE22" s="41">
        <f>cálculos2!P22</f>
        <v>0</v>
      </c>
      <c r="AF22" s="42">
        <f t="shared" si="13"/>
        <v>0</v>
      </c>
      <c r="AH22" s="55">
        <v>0.9</v>
      </c>
      <c r="AI22" s="33">
        <f>COUNTIF($AD$2:$AD$79,"=0,9")</f>
        <v>10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"/>
        <v>49.166666666666671</v>
      </c>
      <c r="E23" s="33">
        <v>54</v>
      </c>
      <c r="F23" s="51">
        <f t="shared" si="2"/>
        <v>1.0983050847457627</v>
      </c>
      <c r="G23" s="33">
        <v>55</v>
      </c>
      <c r="H23" s="51">
        <f t="shared" si="3"/>
        <v>1.1186440677966101</v>
      </c>
      <c r="I23" s="33">
        <v>55</v>
      </c>
      <c r="J23" s="51">
        <f t="shared" si="4"/>
        <v>1.1186440677966101</v>
      </c>
      <c r="K23" s="33">
        <v>54</v>
      </c>
      <c r="L23" s="51">
        <f t="shared" si="5"/>
        <v>1.0983050847457627</v>
      </c>
      <c r="M23" s="33">
        <v>52</v>
      </c>
      <c r="N23" s="51">
        <f t="shared" si="6"/>
        <v>1.0576271186440678</v>
      </c>
      <c r="O23" s="33">
        <v>57</v>
      </c>
      <c r="P23" s="51">
        <f t="shared" si="7"/>
        <v>1.159322033898305</v>
      </c>
      <c r="Q23" s="33">
        <v>43</v>
      </c>
      <c r="R23" s="51">
        <f t="shared" si="8"/>
        <v>0.87457627118644055</v>
      </c>
      <c r="S23" s="33">
        <v>53</v>
      </c>
      <c r="T23" s="51">
        <f t="shared" si="9"/>
        <v>1.0779661016949151</v>
      </c>
      <c r="U23" s="33">
        <v>53</v>
      </c>
      <c r="V23" s="51">
        <f t="shared" si="10"/>
        <v>1.0779661016949151</v>
      </c>
      <c r="W23" s="33">
        <v>52</v>
      </c>
      <c r="X23" s="51">
        <f t="shared" si="11"/>
        <v>1.0576271186440678</v>
      </c>
      <c r="Z23" s="33">
        <v>51</v>
      </c>
      <c r="AA23" s="73">
        <f t="shared" si="0"/>
        <v>1.0372881355932202</v>
      </c>
      <c r="AC23" s="41">
        <f>cálculos2!O23</f>
        <v>9</v>
      </c>
      <c r="AD23" s="42">
        <f t="shared" si="12"/>
        <v>0.9</v>
      </c>
      <c r="AE23" s="41">
        <f>cálculos2!P23</f>
        <v>4</v>
      </c>
      <c r="AF23" s="42">
        <f t="shared" si="13"/>
        <v>1</v>
      </c>
      <c r="AH23" s="55">
        <v>1</v>
      </c>
      <c r="AI23" s="33">
        <f>COUNTIF($AD$2:$AD$79,"=1,0")</f>
        <v>6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"/>
        <v>369.16666666666663</v>
      </c>
      <c r="E24" s="33">
        <v>304</v>
      </c>
      <c r="F24" s="51">
        <f t="shared" si="2"/>
        <v>0.82347629796839739</v>
      </c>
      <c r="G24" s="33">
        <v>349</v>
      </c>
      <c r="H24" s="51">
        <f t="shared" si="3"/>
        <v>0.94537246049661405</v>
      </c>
      <c r="I24" s="33">
        <v>349</v>
      </c>
      <c r="J24" s="51">
        <f t="shared" si="4"/>
        <v>0.94537246049661405</v>
      </c>
      <c r="K24" s="33">
        <v>361</v>
      </c>
      <c r="L24" s="51">
        <f t="shared" si="5"/>
        <v>0.97787810383747187</v>
      </c>
      <c r="M24" s="33">
        <v>357</v>
      </c>
      <c r="N24" s="51">
        <f t="shared" si="6"/>
        <v>0.9670428893905193</v>
      </c>
      <c r="O24" s="33">
        <v>351</v>
      </c>
      <c r="P24" s="51">
        <f t="shared" si="7"/>
        <v>0.95079006772009034</v>
      </c>
      <c r="Q24" s="33">
        <v>327</v>
      </c>
      <c r="R24" s="51">
        <f t="shared" si="8"/>
        <v>0.88577878103837482</v>
      </c>
      <c r="S24" s="33">
        <v>327</v>
      </c>
      <c r="T24" s="51">
        <f t="shared" si="9"/>
        <v>0.88577878103837482</v>
      </c>
      <c r="U24" s="33">
        <v>345</v>
      </c>
      <c r="V24" s="51">
        <f t="shared" si="10"/>
        <v>0.93453724604966149</v>
      </c>
      <c r="W24" s="33">
        <v>306</v>
      </c>
      <c r="X24" s="51">
        <f t="shared" si="11"/>
        <v>0.82889390519187367</v>
      </c>
      <c r="Z24" s="33">
        <v>259</v>
      </c>
      <c r="AA24" s="73">
        <f t="shared" si="0"/>
        <v>0.70158013544018061</v>
      </c>
      <c r="AC24" s="41">
        <f>cálculos2!O24</f>
        <v>3</v>
      </c>
      <c r="AD24" s="42">
        <f t="shared" si="12"/>
        <v>0.30000000000000004</v>
      </c>
      <c r="AE24" s="41">
        <f>cálculos2!P24</f>
        <v>1</v>
      </c>
      <c r="AF24" s="42">
        <f t="shared" si="13"/>
        <v>0.25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"/>
        <v>71.666666666666671</v>
      </c>
      <c r="E25" s="33">
        <v>63</v>
      </c>
      <c r="F25" s="51">
        <f t="shared" si="2"/>
        <v>0.87906976744186038</v>
      </c>
      <c r="G25" s="33">
        <v>73</v>
      </c>
      <c r="H25" s="51">
        <f t="shared" si="3"/>
        <v>1.0186046511627906</v>
      </c>
      <c r="I25" s="33">
        <v>73</v>
      </c>
      <c r="J25" s="51">
        <f t="shared" si="4"/>
        <v>1.0186046511627906</v>
      </c>
      <c r="K25" s="33">
        <v>80</v>
      </c>
      <c r="L25" s="51">
        <f t="shared" si="5"/>
        <v>1.1162790697674418</v>
      </c>
      <c r="M25" s="33">
        <v>79</v>
      </c>
      <c r="N25" s="51">
        <f t="shared" si="6"/>
        <v>1.1023255813953488</v>
      </c>
      <c r="O25" s="33">
        <v>76</v>
      </c>
      <c r="P25" s="51">
        <f t="shared" si="7"/>
        <v>1.0604651162790697</v>
      </c>
      <c r="Q25" s="33">
        <v>50</v>
      </c>
      <c r="R25" s="51">
        <f t="shared" si="8"/>
        <v>0.69767441860465107</v>
      </c>
      <c r="S25" s="33">
        <v>55</v>
      </c>
      <c r="T25" s="51">
        <f t="shared" si="9"/>
        <v>0.7674418604651162</v>
      </c>
      <c r="U25" s="33">
        <v>59</v>
      </c>
      <c r="V25" s="51">
        <f t="shared" si="10"/>
        <v>0.82325581395348835</v>
      </c>
      <c r="W25" s="33">
        <v>55</v>
      </c>
      <c r="X25" s="51">
        <f t="shared" si="11"/>
        <v>0.7674418604651162</v>
      </c>
      <c r="Z25" s="33">
        <v>54</v>
      </c>
      <c r="AA25" s="73">
        <f t="shared" si="0"/>
        <v>0.75348837209302322</v>
      </c>
      <c r="AC25" s="41">
        <f>cálculos2!O25</f>
        <v>5</v>
      </c>
      <c r="AD25" s="42">
        <f t="shared" si="12"/>
        <v>0.5</v>
      </c>
      <c r="AE25" s="41">
        <f>cálculos2!P25</f>
        <v>3</v>
      </c>
      <c r="AF25" s="42">
        <f t="shared" si="13"/>
        <v>0.75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"/>
        <v>215.83333333333331</v>
      </c>
      <c r="E26" s="33">
        <v>211</v>
      </c>
      <c r="F26" s="51">
        <f t="shared" si="2"/>
        <v>0.97760617760617774</v>
      </c>
      <c r="G26" s="33">
        <v>227</v>
      </c>
      <c r="H26" s="51">
        <f t="shared" si="3"/>
        <v>1.0517374517374518</v>
      </c>
      <c r="I26" s="33">
        <v>226</v>
      </c>
      <c r="J26" s="51">
        <f t="shared" si="4"/>
        <v>1.0471042471042471</v>
      </c>
      <c r="K26" s="33">
        <v>229</v>
      </c>
      <c r="L26" s="51">
        <f t="shared" si="5"/>
        <v>1.061003861003861</v>
      </c>
      <c r="M26" s="33">
        <v>220</v>
      </c>
      <c r="N26" s="51">
        <f t="shared" si="6"/>
        <v>1.0193050193050195</v>
      </c>
      <c r="O26" s="33">
        <v>216</v>
      </c>
      <c r="P26" s="51">
        <f t="shared" si="7"/>
        <v>1.0007722007722009</v>
      </c>
      <c r="Q26" s="33">
        <v>184</v>
      </c>
      <c r="R26" s="51">
        <f t="shared" si="8"/>
        <v>0.8525096525096526</v>
      </c>
      <c r="S26" s="33">
        <v>189</v>
      </c>
      <c r="T26" s="51">
        <f t="shared" si="9"/>
        <v>0.87567567567567572</v>
      </c>
      <c r="U26" s="33">
        <v>201</v>
      </c>
      <c r="V26" s="51">
        <f t="shared" si="10"/>
        <v>0.93127413127413139</v>
      </c>
      <c r="W26" s="33">
        <v>183</v>
      </c>
      <c r="X26" s="51">
        <f t="shared" si="11"/>
        <v>0.847876447876448</v>
      </c>
      <c r="Z26" s="33">
        <v>192</v>
      </c>
      <c r="AA26" s="73">
        <f t="shared" si="0"/>
        <v>0.88957528957528964</v>
      </c>
      <c r="AC26" s="41">
        <f>cálculos2!O26</f>
        <v>6</v>
      </c>
      <c r="AD26" s="42">
        <f t="shared" si="12"/>
        <v>0.60000000000000009</v>
      </c>
      <c r="AE26" s="41">
        <f>cálculos2!P26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"/>
        <v>225.83333333333331</v>
      </c>
      <c r="E27" s="33">
        <v>163</v>
      </c>
      <c r="F27" s="51">
        <f t="shared" si="2"/>
        <v>0.72177121771217723</v>
      </c>
      <c r="G27" s="33">
        <v>164</v>
      </c>
      <c r="H27" s="51">
        <f t="shared" si="3"/>
        <v>0.72619926199261997</v>
      </c>
      <c r="I27" s="33">
        <v>168</v>
      </c>
      <c r="J27" s="51">
        <f t="shared" si="4"/>
        <v>0.74391143911439117</v>
      </c>
      <c r="K27" s="33">
        <v>176</v>
      </c>
      <c r="L27" s="51">
        <f t="shared" si="5"/>
        <v>0.77933579335793368</v>
      </c>
      <c r="M27" s="33">
        <v>171</v>
      </c>
      <c r="N27" s="51">
        <f t="shared" si="6"/>
        <v>0.75719557195571963</v>
      </c>
      <c r="O27" s="33">
        <v>177</v>
      </c>
      <c r="P27" s="51">
        <f t="shared" si="7"/>
        <v>0.78376383763837643</v>
      </c>
      <c r="Q27" s="33">
        <v>138</v>
      </c>
      <c r="R27" s="51">
        <f t="shared" si="8"/>
        <v>0.61107011070110706</v>
      </c>
      <c r="S27" s="33">
        <v>161</v>
      </c>
      <c r="T27" s="51">
        <f t="shared" si="9"/>
        <v>0.71291512915129163</v>
      </c>
      <c r="U27" s="33">
        <v>183</v>
      </c>
      <c r="V27" s="51">
        <f t="shared" si="10"/>
        <v>0.81033210332103323</v>
      </c>
      <c r="W27" s="33">
        <v>160</v>
      </c>
      <c r="X27" s="51">
        <f t="shared" si="11"/>
        <v>0.70848708487084877</v>
      </c>
      <c r="Z27" s="33">
        <v>152</v>
      </c>
      <c r="AA27" s="73">
        <f t="shared" si="0"/>
        <v>0.67306273062730637</v>
      </c>
      <c r="AC27" s="41">
        <f>cálculos2!O27</f>
        <v>0</v>
      </c>
      <c r="AD27" s="42">
        <f t="shared" si="12"/>
        <v>0</v>
      </c>
      <c r="AE27" s="41">
        <f>cálculos2!P27</f>
        <v>0</v>
      </c>
      <c r="AF27" s="42">
        <f t="shared" si="13"/>
        <v>0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"/>
        <v>106.66666666666666</v>
      </c>
      <c r="E28" s="33">
        <v>99</v>
      </c>
      <c r="F28" s="51">
        <f t="shared" si="2"/>
        <v>0.92812500000000009</v>
      </c>
      <c r="G28" s="33">
        <v>101</v>
      </c>
      <c r="H28" s="51">
        <f t="shared" si="3"/>
        <v>0.94687500000000013</v>
      </c>
      <c r="I28" s="33">
        <v>100</v>
      </c>
      <c r="J28" s="51">
        <f t="shared" si="4"/>
        <v>0.93750000000000011</v>
      </c>
      <c r="K28" s="33">
        <v>108</v>
      </c>
      <c r="L28" s="51">
        <f t="shared" si="5"/>
        <v>1.0125000000000002</v>
      </c>
      <c r="M28" s="33">
        <v>106</v>
      </c>
      <c r="N28" s="51">
        <f t="shared" si="6"/>
        <v>0.99375000000000013</v>
      </c>
      <c r="O28" s="33">
        <v>110</v>
      </c>
      <c r="P28" s="51">
        <f t="shared" si="7"/>
        <v>1.03125</v>
      </c>
      <c r="Q28" s="33">
        <v>98</v>
      </c>
      <c r="R28" s="51">
        <f t="shared" si="8"/>
        <v>0.91875000000000007</v>
      </c>
      <c r="S28" s="33">
        <v>130</v>
      </c>
      <c r="T28" s="51">
        <f t="shared" si="9"/>
        <v>1.21875</v>
      </c>
      <c r="U28" s="33">
        <v>125</v>
      </c>
      <c r="V28" s="51">
        <f t="shared" si="10"/>
        <v>1.171875</v>
      </c>
      <c r="W28" s="33">
        <v>117</v>
      </c>
      <c r="X28" s="51">
        <f t="shared" si="11"/>
        <v>1.096875</v>
      </c>
      <c r="Z28" s="33">
        <v>94</v>
      </c>
      <c r="AA28" s="73">
        <f t="shared" si="0"/>
        <v>0.88125000000000009</v>
      </c>
      <c r="AC28" s="41">
        <f>cálculos2!O28</f>
        <v>7</v>
      </c>
      <c r="AD28" s="42">
        <f t="shared" si="12"/>
        <v>0.70000000000000007</v>
      </c>
      <c r="AE28" s="41">
        <f>cálculos2!P28</f>
        <v>2</v>
      </c>
      <c r="AF28" s="42">
        <f t="shared" si="13"/>
        <v>0.5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"/>
        <v>357.5</v>
      </c>
      <c r="E29" s="33">
        <v>287</v>
      </c>
      <c r="F29" s="51">
        <f t="shared" si="2"/>
        <v>0.80279720279720279</v>
      </c>
      <c r="G29" s="33">
        <v>322</v>
      </c>
      <c r="H29" s="51">
        <f t="shared" si="3"/>
        <v>0.90069930069930071</v>
      </c>
      <c r="I29" s="33">
        <v>324</v>
      </c>
      <c r="J29" s="51">
        <f t="shared" si="4"/>
        <v>0.90629370629370631</v>
      </c>
      <c r="K29" s="33">
        <v>340</v>
      </c>
      <c r="L29" s="51">
        <f t="shared" si="5"/>
        <v>0.95104895104895104</v>
      </c>
      <c r="M29" s="33">
        <v>331</v>
      </c>
      <c r="N29" s="51">
        <f t="shared" si="6"/>
        <v>0.92587412587412588</v>
      </c>
      <c r="O29" s="33">
        <v>341</v>
      </c>
      <c r="P29" s="51">
        <f t="shared" si="7"/>
        <v>0.9538461538461539</v>
      </c>
      <c r="Q29" s="33">
        <v>289</v>
      </c>
      <c r="R29" s="51">
        <f t="shared" si="8"/>
        <v>0.8083916083916084</v>
      </c>
      <c r="S29" s="33">
        <v>287</v>
      </c>
      <c r="T29" s="51">
        <f t="shared" si="9"/>
        <v>0.80279720279720279</v>
      </c>
      <c r="U29" s="33">
        <v>316</v>
      </c>
      <c r="V29" s="51">
        <f t="shared" si="10"/>
        <v>0.88391608391608389</v>
      </c>
      <c r="W29" s="33">
        <v>270</v>
      </c>
      <c r="X29" s="51">
        <f t="shared" si="11"/>
        <v>0.75524475524475521</v>
      </c>
      <c r="Z29" s="33">
        <v>268</v>
      </c>
      <c r="AA29" s="73">
        <f t="shared" si="0"/>
        <v>0.7496503496503496</v>
      </c>
      <c r="AC29" s="41">
        <f>cálculos2!O29</f>
        <v>3</v>
      </c>
      <c r="AD29" s="42">
        <f t="shared" si="12"/>
        <v>0.30000000000000004</v>
      </c>
      <c r="AE29" s="41">
        <f>cálculos2!P29</f>
        <v>1</v>
      </c>
      <c r="AF29" s="42">
        <f t="shared" si="13"/>
        <v>0.25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"/>
        <v>1516.6666666666665</v>
      </c>
      <c r="E30" s="33">
        <v>1428</v>
      </c>
      <c r="F30" s="51">
        <f t="shared" si="2"/>
        <v>0.94153846153846166</v>
      </c>
      <c r="G30" s="33">
        <v>1218</v>
      </c>
      <c r="H30" s="51">
        <f t="shared" si="3"/>
        <v>0.80307692307692313</v>
      </c>
      <c r="I30" s="33">
        <v>1239</v>
      </c>
      <c r="J30" s="51">
        <f t="shared" si="4"/>
        <v>0.81692307692307697</v>
      </c>
      <c r="K30" s="33">
        <v>1376</v>
      </c>
      <c r="L30" s="51">
        <f t="shared" si="5"/>
        <v>0.90725274725274729</v>
      </c>
      <c r="M30" s="33">
        <v>1342</v>
      </c>
      <c r="N30" s="51">
        <f t="shared" si="6"/>
        <v>0.88483516483516489</v>
      </c>
      <c r="O30" s="33">
        <v>1243</v>
      </c>
      <c r="P30" s="51">
        <f t="shared" si="7"/>
        <v>0.81956043956043967</v>
      </c>
      <c r="Q30" s="33">
        <v>918</v>
      </c>
      <c r="R30" s="51">
        <f t="shared" si="8"/>
        <v>0.60527472527472537</v>
      </c>
      <c r="S30" s="33">
        <v>1287</v>
      </c>
      <c r="T30" s="51">
        <f t="shared" si="9"/>
        <v>0.84857142857142864</v>
      </c>
      <c r="U30" s="33">
        <v>1264</v>
      </c>
      <c r="V30" s="51">
        <f t="shared" si="10"/>
        <v>0.83340659340659351</v>
      </c>
      <c r="W30" s="33">
        <v>1159</v>
      </c>
      <c r="X30" s="51">
        <f t="shared" si="11"/>
        <v>0.7641758241758243</v>
      </c>
      <c r="Z30" s="33">
        <v>1364</v>
      </c>
      <c r="AA30" s="73">
        <f t="shared" si="0"/>
        <v>0.89934065934065943</v>
      </c>
      <c r="AC30" s="41">
        <f>cálculos2!O30</f>
        <v>1</v>
      </c>
      <c r="AD30" s="42">
        <f t="shared" si="12"/>
        <v>0.1</v>
      </c>
      <c r="AE30" s="41">
        <f>cálculos2!P30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"/>
        <v>306.66666666666669</v>
      </c>
      <c r="E31" s="33">
        <v>302</v>
      </c>
      <c r="F31" s="51">
        <f t="shared" si="2"/>
        <v>0.98478260869565215</v>
      </c>
      <c r="G31" s="33">
        <v>323</v>
      </c>
      <c r="H31" s="51">
        <f t="shared" si="3"/>
        <v>1.0532608695652173</v>
      </c>
      <c r="I31" s="33">
        <v>325</v>
      </c>
      <c r="J31" s="51">
        <f t="shared" si="4"/>
        <v>1.0597826086956521</v>
      </c>
      <c r="K31" s="33">
        <v>335</v>
      </c>
      <c r="L31" s="51">
        <f t="shared" si="5"/>
        <v>1.0923913043478259</v>
      </c>
      <c r="M31" s="33">
        <v>330</v>
      </c>
      <c r="N31" s="51">
        <f t="shared" si="6"/>
        <v>1.076086956521739</v>
      </c>
      <c r="O31" s="33">
        <v>333</v>
      </c>
      <c r="P31" s="51">
        <f t="shared" si="7"/>
        <v>1.0858695652173913</v>
      </c>
      <c r="Q31" s="33">
        <v>287</v>
      </c>
      <c r="R31" s="51">
        <f t="shared" si="8"/>
        <v>0.93586956521739129</v>
      </c>
      <c r="S31" s="33">
        <v>324</v>
      </c>
      <c r="T31" s="51">
        <f t="shared" si="9"/>
        <v>1.0565217391304347</v>
      </c>
      <c r="U31" s="33">
        <v>321</v>
      </c>
      <c r="V31" s="51">
        <f t="shared" si="10"/>
        <v>1.0467391304347826</v>
      </c>
      <c r="W31" s="33">
        <v>320</v>
      </c>
      <c r="X31" s="51">
        <f t="shared" si="11"/>
        <v>1.0434782608695652</v>
      </c>
      <c r="Z31" s="33">
        <v>116</v>
      </c>
      <c r="AA31" s="73">
        <f t="shared" si="0"/>
        <v>0.37826086956521737</v>
      </c>
      <c r="AC31" s="41">
        <f>cálculos2!O31</f>
        <v>9</v>
      </c>
      <c r="AD31" s="42">
        <f t="shared" si="12"/>
        <v>0.9</v>
      </c>
      <c r="AE31" s="41">
        <f>cálculos2!P31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"/>
        <v>122.5</v>
      </c>
      <c r="E32" s="33">
        <v>118</v>
      </c>
      <c r="F32" s="51">
        <f t="shared" si="2"/>
        <v>0.96326530612244898</v>
      </c>
      <c r="G32" s="33">
        <v>100</v>
      </c>
      <c r="H32" s="51">
        <f t="shared" si="3"/>
        <v>0.81632653061224492</v>
      </c>
      <c r="I32" s="33">
        <v>100</v>
      </c>
      <c r="J32" s="51">
        <f t="shared" si="4"/>
        <v>0.81632653061224492</v>
      </c>
      <c r="K32" s="33">
        <v>107</v>
      </c>
      <c r="L32" s="51">
        <f t="shared" si="5"/>
        <v>0.87346938775510208</v>
      </c>
      <c r="M32" s="33">
        <v>105</v>
      </c>
      <c r="N32" s="51">
        <f t="shared" si="6"/>
        <v>0.8571428571428571</v>
      </c>
      <c r="O32" s="33">
        <v>106</v>
      </c>
      <c r="P32" s="51">
        <f t="shared" si="7"/>
        <v>0.86530612244897964</v>
      </c>
      <c r="Q32" s="33">
        <v>84</v>
      </c>
      <c r="R32" s="51">
        <f t="shared" si="8"/>
        <v>0.68571428571428572</v>
      </c>
      <c r="S32" s="33">
        <v>112</v>
      </c>
      <c r="T32" s="51">
        <f t="shared" si="9"/>
        <v>0.91428571428571426</v>
      </c>
      <c r="U32" s="33">
        <v>113</v>
      </c>
      <c r="V32" s="51">
        <f t="shared" si="10"/>
        <v>0.92244897959183669</v>
      </c>
      <c r="W32" s="33">
        <v>111</v>
      </c>
      <c r="X32" s="51">
        <f t="shared" si="11"/>
        <v>0.90612244897959182</v>
      </c>
      <c r="Z32" s="33">
        <v>110</v>
      </c>
      <c r="AA32" s="73">
        <f t="shared" si="0"/>
        <v>0.89795918367346939</v>
      </c>
      <c r="AC32" s="41">
        <f>cálculos2!O32</f>
        <v>1</v>
      </c>
      <c r="AD32" s="42">
        <f t="shared" si="12"/>
        <v>0.1</v>
      </c>
      <c r="AE32" s="41">
        <f>cálculos2!P32</f>
        <v>0</v>
      </c>
      <c r="AF32" s="42">
        <f t="shared" si="13"/>
        <v>0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"/>
        <v>108.33333333333334</v>
      </c>
      <c r="E33" s="33">
        <v>101</v>
      </c>
      <c r="F33" s="51">
        <f t="shared" si="2"/>
        <v>0.93230769230769217</v>
      </c>
      <c r="G33" s="33">
        <v>90</v>
      </c>
      <c r="H33" s="51">
        <f t="shared" si="3"/>
        <v>0.8307692307692307</v>
      </c>
      <c r="I33" s="33">
        <v>91</v>
      </c>
      <c r="J33" s="51">
        <f t="shared" si="4"/>
        <v>0.84</v>
      </c>
      <c r="K33" s="33">
        <v>98</v>
      </c>
      <c r="L33" s="51">
        <f t="shared" si="5"/>
        <v>0.90461538461538449</v>
      </c>
      <c r="M33" s="33">
        <v>97</v>
      </c>
      <c r="N33" s="51">
        <f t="shared" si="6"/>
        <v>0.89538461538461533</v>
      </c>
      <c r="O33" s="33">
        <v>96</v>
      </c>
      <c r="P33" s="51">
        <f t="shared" si="7"/>
        <v>0.88615384615384607</v>
      </c>
      <c r="Q33" s="33">
        <v>76</v>
      </c>
      <c r="R33" s="51">
        <f t="shared" si="8"/>
        <v>0.70153846153846144</v>
      </c>
      <c r="S33" s="33">
        <v>106</v>
      </c>
      <c r="T33" s="51">
        <f t="shared" si="9"/>
        <v>0.97846153846153838</v>
      </c>
      <c r="U33" s="33">
        <v>101</v>
      </c>
      <c r="V33" s="51">
        <f t="shared" si="10"/>
        <v>0.93230769230769217</v>
      </c>
      <c r="W33" s="33">
        <v>107</v>
      </c>
      <c r="X33" s="51">
        <f t="shared" si="11"/>
        <v>0.98769230769230765</v>
      </c>
      <c r="Z33" s="33">
        <v>67</v>
      </c>
      <c r="AA33" s="73">
        <f t="shared" si="0"/>
        <v>0.6184615384615384</v>
      </c>
      <c r="AC33" s="41">
        <f>cálculos2!O33</f>
        <v>3</v>
      </c>
      <c r="AD33" s="42">
        <f t="shared" si="12"/>
        <v>0.30000000000000004</v>
      </c>
      <c r="AE33" s="41">
        <f>cálculos2!P33</f>
        <v>0</v>
      </c>
      <c r="AF33" s="42">
        <f t="shared" si="13"/>
        <v>0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"/>
        <v>98.333333333333343</v>
      </c>
      <c r="E34" s="33">
        <v>94</v>
      </c>
      <c r="F34" s="51">
        <f t="shared" si="2"/>
        <v>0.95593220338983043</v>
      </c>
      <c r="G34" s="33">
        <v>100</v>
      </c>
      <c r="H34" s="51">
        <f t="shared" si="3"/>
        <v>1.0169491525423728</v>
      </c>
      <c r="I34" s="33">
        <v>99</v>
      </c>
      <c r="J34" s="51">
        <f t="shared" si="4"/>
        <v>1.006779661016949</v>
      </c>
      <c r="K34" s="33">
        <v>107</v>
      </c>
      <c r="L34" s="51">
        <f t="shared" si="5"/>
        <v>1.0881355932203389</v>
      </c>
      <c r="M34" s="33">
        <v>108</v>
      </c>
      <c r="N34" s="51">
        <f t="shared" si="6"/>
        <v>1.0983050847457627</v>
      </c>
      <c r="O34" s="33">
        <v>108</v>
      </c>
      <c r="P34" s="51">
        <f t="shared" si="7"/>
        <v>1.0983050847457627</v>
      </c>
      <c r="Q34" s="33">
        <v>109</v>
      </c>
      <c r="R34" s="51">
        <f t="shared" si="8"/>
        <v>1.1084745762711863</v>
      </c>
      <c r="S34" s="33">
        <v>112</v>
      </c>
      <c r="T34" s="51">
        <f t="shared" si="9"/>
        <v>1.1389830508474574</v>
      </c>
      <c r="U34" s="33">
        <v>108</v>
      </c>
      <c r="V34" s="51">
        <f t="shared" si="10"/>
        <v>1.0983050847457627</v>
      </c>
      <c r="W34" s="33">
        <v>106</v>
      </c>
      <c r="X34" s="51">
        <f t="shared" si="11"/>
        <v>1.0779661016949151</v>
      </c>
      <c r="Z34" s="33">
        <v>90</v>
      </c>
      <c r="AA34" s="73">
        <f t="shared" ref="AA34:AA65" si="14">Z34/D34</f>
        <v>0.91525423728813549</v>
      </c>
      <c r="AC34" s="41">
        <f>cálculos2!O34</f>
        <v>10</v>
      </c>
      <c r="AD34" s="42">
        <f t="shared" si="12"/>
        <v>1</v>
      </c>
      <c r="AE34" s="41">
        <f>cálculos2!P34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"/>
        <v>149.16666666666666</v>
      </c>
      <c r="E35" s="33">
        <v>156</v>
      </c>
      <c r="F35" s="51">
        <f t="shared" si="2"/>
        <v>1.0458100558659218</v>
      </c>
      <c r="G35" s="33">
        <v>161</v>
      </c>
      <c r="H35" s="51">
        <f t="shared" si="3"/>
        <v>1.0793296089385476</v>
      </c>
      <c r="I35" s="33">
        <v>165</v>
      </c>
      <c r="J35" s="51">
        <f t="shared" si="4"/>
        <v>1.1061452513966481</v>
      </c>
      <c r="K35" s="33">
        <v>175</v>
      </c>
      <c r="L35" s="51">
        <f t="shared" si="5"/>
        <v>1.1731843575418994</v>
      </c>
      <c r="M35" s="33">
        <v>171</v>
      </c>
      <c r="N35" s="51">
        <f t="shared" si="6"/>
        <v>1.1463687150837989</v>
      </c>
      <c r="O35" s="33">
        <v>166</v>
      </c>
      <c r="P35" s="51">
        <f t="shared" si="7"/>
        <v>1.1128491620111733</v>
      </c>
      <c r="Q35" s="33">
        <v>153</v>
      </c>
      <c r="R35" s="51">
        <f t="shared" si="8"/>
        <v>1.0256983240223465</v>
      </c>
      <c r="S35" s="33">
        <v>179</v>
      </c>
      <c r="T35" s="51">
        <f t="shared" si="9"/>
        <v>1.2000000000000002</v>
      </c>
      <c r="U35" s="33">
        <v>148</v>
      </c>
      <c r="V35" s="51">
        <f t="shared" si="10"/>
        <v>0.99217877094972073</v>
      </c>
      <c r="W35" s="33">
        <v>168</v>
      </c>
      <c r="X35" s="51">
        <f t="shared" si="11"/>
        <v>1.1262569832402236</v>
      </c>
      <c r="Z35" s="33">
        <v>81</v>
      </c>
      <c r="AA35" s="73">
        <f t="shared" si="14"/>
        <v>0.5430167597765363</v>
      </c>
      <c r="AC35" s="41">
        <f>cálculos2!O35</f>
        <v>10</v>
      </c>
      <c r="AD35" s="42">
        <f t="shared" si="12"/>
        <v>1</v>
      </c>
      <c r="AE35" s="41">
        <f>cálculos2!P35</f>
        <v>4</v>
      </c>
      <c r="AF35" s="42">
        <f t="shared" si="13"/>
        <v>1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"/>
        <v>118.33333333333334</v>
      </c>
      <c r="E36" s="33">
        <v>126</v>
      </c>
      <c r="F36" s="51">
        <f t="shared" si="2"/>
        <v>1.0647887323943661</v>
      </c>
      <c r="G36" s="33">
        <v>120</v>
      </c>
      <c r="H36" s="51">
        <f t="shared" si="3"/>
        <v>1.0140845070422535</v>
      </c>
      <c r="I36" s="33">
        <v>120</v>
      </c>
      <c r="J36" s="51">
        <f t="shared" si="4"/>
        <v>1.0140845070422535</v>
      </c>
      <c r="K36" s="33">
        <v>122</v>
      </c>
      <c r="L36" s="51">
        <f t="shared" si="5"/>
        <v>1.0309859154929577</v>
      </c>
      <c r="M36" s="33">
        <v>123</v>
      </c>
      <c r="N36" s="51">
        <f t="shared" si="6"/>
        <v>1.0394366197183098</v>
      </c>
      <c r="O36" s="33">
        <v>121</v>
      </c>
      <c r="P36" s="51">
        <f t="shared" si="7"/>
        <v>1.0225352112676056</v>
      </c>
      <c r="Q36" s="33">
        <v>110</v>
      </c>
      <c r="R36" s="51">
        <f t="shared" si="8"/>
        <v>0.92957746478873227</v>
      </c>
      <c r="S36" s="33">
        <v>105</v>
      </c>
      <c r="T36" s="51">
        <f t="shared" si="9"/>
        <v>0.88732394366197176</v>
      </c>
      <c r="U36" s="33">
        <v>112</v>
      </c>
      <c r="V36" s="51">
        <f t="shared" si="10"/>
        <v>0.94647887323943658</v>
      </c>
      <c r="W36" s="33">
        <v>106</v>
      </c>
      <c r="X36" s="51">
        <f t="shared" si="11"/>
        <v>0.89577464788732386</v>
      </c>
      <c r="Z36" s="33">
        <v>102</v>
      </c>
      <c r="AA36" s="73">
        <f t="shared" si="14"/>
        <v>0.86197183098591545</v>
      </c>
      <c r="AC36" s="41">
        <f>cálculos2!O36</f>
        <v>6</v>
      </c>
      <c r="AD36" s="42">
        <f t="shared" si="12"/>
        <v>0.60000000000000009</v>
      </c>
      <c r="AE36" s="41">
        <f>cálculos2!P36</f>
        <v>3</v>
      </c>
      <c r="AF36" s="42">
        <f t="shared" si="13"/>
        <v>0.75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"/>
        <v>463.33333333333337</v>
      </c>
      <c r="E37" s="33">
        <v>438</v>
      </c>
      <c r="F37" s="51">
        <f t="shared" si="2"/>
        <v>0.94532374100719418</v>
      </c>
      <c r="G37" s="33">
        <v>409</v>
      </c>
      <c r="H37" s="51">
        <f t="shared" si="3"/>
        <v>0.88273381294964026</v>
      </c>
      <c r="I37" s="33">
        <v>411</v>
      </c>
      <c r="J37" s="51">
        <f t="shared" si="4"/>
        <v>0.88705035971223012</v>
      </c>
      <c r="K37" s="33">
        <v>446</v>
      </c>
      <c r="L37" s="51">
        <f t="shared" si="5"/>
        <v>0.96258992805755383</v>
      </c>
      <c r="M37" s="33">
        <v>430</v>
      </c>
      <c r="N37" s="51">
        <f t="shared" si="6"/>
        <v>0.92805755395683442</v>
      </c>
      <c r="O37" s="33">
        <v>411</v>
      </c>
      <c r="P37" s="51">
        <f t="shared" si="7"/>
        <v>0.88705035971223012</v>
      </c>
      <c r="Q37" s="33">
        <v>304</v>
      </c>
      <c r="R37" s="51">
        <f t="shared" si="8"/>
        <v>0.656115107913669</v>
      </c>
      <c r="S37" s="33">
        <v>382</v>
      </c>
      <c r="T37" s="51">
        <f t="shared" si="9"/>
        <v>0.8244604316546762</v>
      </c>
      <c r="U37" s="33">
        <v>406</v>
      </c>
      <c r="V37" s="51">
        <f t="shared" si="10"/>
        <v>0.87625899280575537</v>
      </c>
      <c r="W37" s="33">
        <v>327</v>
      </c>
      <c r="X37" s="51">
        <f t="shared" si="11"/>
        <v>0.70575539568345314</v>
      </c>
      <c r="Z37" s="33">
        <v>444</v>
      </c>
      <c r="AA37" s="73">
        <f t="shared" si="14"/>
        <v>0.95827338129496398</v>
      </c>
      <c r="AC37" s="41">
        <f>cálculos2!O37</f>
        <v>3</v>
      </c>
      <c r="AD37" s="42">
        <f t="shared" si="12"/>
        <v>0.30000000000000004</v>
      </c>
      <c r="AE37" s="41">
        <f>cálculos2!P37</f>
        <v>1</v>
      </c>
      <c r="AF37" s="42">
        <f t="shared" si="13"/>
        <v>0.25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"/>
        <v>86.666666666666657</v>
      </c>
      <c r="E38" s="33">
        <v>111</v>
      </c>
      <c r="F38" s="51">
        <f t="shared" si="2"/>
        <v>1.2807692307692309</v>
      </c>
      <c r="G38" s="33">
        <v>92</v>
      </c>
      <c r="H38" s="51">
        <f t="shared" si="3"/>
        <v>1.0615384615384618</v>
      </c>
      <c r="I38" s="33">
        <v>93</v>
      </c>
      <c r="J38" s="51">
        <f t="shared" si="4"/>
        <v>1.0730769230769233</v>
      </c>
      <c r="K38" s="33">
        <v>102</v>
      </c>
      <c r="L38" s="51">
        <f t="shared" si="5"/>
        <v>1.176923076923077</v>
      </c>
      <c r="M38" s="33">
        <v>104</v>
      </c>
      <c r="N38" s="51">
        <f t="shared" si="6"/>
        <v>1.2000000000000002</v>
      </c>
      <c r="O38" s="33">
        <v>98</v>
      </c>
      <c r="P38" s="51">
        <f t="shared" si="7"/>
        <v>1.130769230769231</v>
      </c>
      <c r="Q38" s="33">
        <v>87</v>
      </c>
      <c r="R38" s="51">
        <f t="shared" si="8"/>
        <v>1.0038461538461541</v>
      </c>
      <c r="S38" s="33">
        <v>92</v>
      </c>
      <c r="T38" s="51">
        <f t="shared" si="9"/>
        <v>1.0615384615384618</v>
      </c>
      <c r="U38" s="33">
        <v>99</v>
      </c>
      <c r="V38" s="51">
        <f t="shared" si="10"/>
        <v>1.1423076923076925</v>
      </c>
      <c r="W38" s="33">
        <v>89</v>
      </c>
      <c r="X38" s="51">
        <f t="shared" si="11"/>
        <v>1.026923076923077</v>
      </c>
      <c r="Z38" s="33">
        <v>101</v>
      </c>
      <c r="AA38" s="73">
        <f t="shared" si="14"/>
        <v>1.1653846153846155</v>
      </c>
      <c r="AC38" s="41">
        <f>cálculos2!O38</f>
        <v>10</v>
      </c>
      <c r="AD38" s="42">
        <f t="shared" si="12"/>
        <v>1</v>
      </c>
      <c r="AE38" s="41">
        <f>cálculos2!P38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"/>
        <v>371.66666666666663</v>
      </c>
      <c r="E39" s="33">
        <v>340</v>
      </c>
      <c r="F39" s="51">
        <f t="shared" si="2"/>
        <v>0.91479820627802699</v>
      </c>
      <c r="G39" s="33">
        <v>305</v>
      </c>
      <c r="H39" s="51">
        <f t="shared" si="3"/>
        <v>0.820627802690583</v>
      </c>
      <c r="I39" s="33">
        <v>313</v>
      </c>
      <c r="J39" s="51">
        <f t="shared" si="4"/>
        <v>0.84215246636771313</v>
      </c>
      <c r="K39" s="33">
        <v>338</v>
      </c>
      <c r="L39" s="51">
        <f t="shared" si="5"/>
        <v>0.90941704035874449</v>
      </c>
      <c r="M39" s="33">
        <v>332</v>
      </c>
      <c r="N39" s="51">
        <f t="shared" si="6"/>
        <v>0.89327354260089697</v>
      </c>
      <c r="O39" s="33">
        <v>330</v>
      </c>
      <c r="P39" s="51">
        <f t="shared" si="7"/>
        <v>0.88789237668161447</v>
      </c>
      <c r="Q39" s="33">
        <v>255</v>
      </c>
      <c r="R39" s="51">
        <f t="shared" si="8"/>
        <v>0.68609865470852027</v>
      </c>
      <c r="S39" s="33">
        <v>301</v>
      </c>
      <c r="T39" s="51">
        <f t="shared" si="9"/>
        <v>0.80986547085201799</v>
      </c>
      <c r="U39" s="33">
        <v>282</v>
      </c>
      <c r="V39" s="51">
        <f t="shared" si="10"/>
        <v>0.75874439461883414</v>
      </c>
      <c r="W39" s="33">
        <v>300</v>
      </c>
      <c r="X39" s="51">
        <f t="shared" si="11"/>
        <v>0.80717488789237679</v>
      </c>
      <c r="Z39" s="33">
        <v>278</v>
      </c>
      <c r="AA39" s="73">
        <f t="shared" si="14"/>
        <v>0.74798206278026913</v>
      </c>
      <c r="AC39" s="41">
        <f>cálculos2!O39</f>
        <v>1</v>
      </c>
      <c r="AD39" s="42">
        <f t="shared" si="12"/>
        <v>0.1</v>
      </c>
      <c r="AE39" s="41">
        <f>cálculos2!P39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"/>
        <v>379.16666666666663</v>
      </c>
      <c r="E40" s="33">
        <v>405</v>
      </c>
      <c r="F40" s="51">
        <f t="shared" si="2"/>
        <v>1.0681318681318683</v>
      </c>
      <c r="G40" s="33">
        <v>376</v>
      </c>
      <c r="H40" s="51">
        <f t="shared" si="3"/>
        <v>0.99164835164835174</v>
      </c>
      <c r="I40" s="33">
        <v>377</v>
      </c>
      <c r="J40" s="51">
        <f t="shared" si="4"/>
        <v>0.99428571428571444</v>
      </c>
      <c r="K40" s="33">
        <v>411</v>
      </c>
      <c r="L40" s="51">
        <f t="shared" si="5"/>
        <v>1.0839560439560441</v>
      </c>
      <c r="M40" s="33">
        <v>404</v>
      </c>
      <c r="N40" s="51">
        <f t="shared" si="6"/>
        <v>1.0654945054945055</v>
      </c>
      <c r="O40" s="33">
        <v>385</v>
      </c>
      <c r="P40" s="51">
        <f t="shared" si="7"/>
        <v>1.0153846153846156</v>
      </c>
      <c r="Q40" s="33">
        <v>286</v>
      </c>
      <c r="R40" s="51">
        <f t="shared" si="8"/>
        <v>0.75428571428571434</v>
      </c>
      <c r="S40" s="33">
        <v>385</v>
      </c>
      <c r="T40" s="51">
        <f t="shared" si="9"/>
        <v>1.0153846153846156</v>
      </c>
      <c r="U40" s="33">
        <v>415</v>
      </c>
      <c r="V40" s="51">
        <f t="shared" si="10"/>
        <v>1.0945054945054946</v>
      </c>
      <c r="W40" s="33">
        <v>353</v>
      </c>
      <c r="X40" s="51">
        <f t="shared" si="11"/>
        <v>0.9309890109890111</v>
      </c>
      <c r="Z40" s="33">
        <v>405</v>
      </c>
      <c r="AA40" s="73">
        <f t="shared" si="14"/>
        <v>1.0681318681318683</v>
      </c>
      <c r="AC40" s="41">
        <f>cálculos2!O40</f>
        <v>8</v>
      </c>
      <c r="AD40" s="42">
        <f t="shared" si="12"/>
        <v>0.8</v>
      </c>
      <c r="AE40" s="41">
        <f>cálculos2!P40</f>
        <v>4</v>
      </c>
      <c r="AF40" s="42">
        <f t="shared" si="13"/>
        <v>1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"/>
        <v>125</v>
      </c>
      <c r="E41" s="33">
        <v>141</v>
      </c>
      <c r="F41" s="51">
        <f t="shared" si="2"/>
        <v>1.1279999999999999</v>
      </c>
      <c r="G41" s="33">
        <v>131</v>
      </c>
      <c r="H41" s="51">
        <f t="shared" si="3"/>
        <v>1.048</v>
      </c>
      <c r="I41" s="33">
        <v>135</v>
      </c>
      <c r="J41" s="51">
        <f t="shared" si="4"/>
        <v>1.08</v>
      </c>
      <c r="K41" s="33">
        <v>136</v>
      </c>
      <c r="L41" s="51">
        <f t="shared" si="5"/>
        <v>1.0880000000000001</v>
      </c>
      <c r="M41" s="33">
        <v>130</v>
      </c>
      <c r="N41" s="51">
        <f t="shared" si="6"/>
        <v>1.04</v>
      </c>
      <c r="O41" s="33">
        <v>127</v>
      </c>
      <c r="P41" s="51">
        <f t="shared" si="7"/>
        <v>1.016</v>
      </c>
      <c r="Q41" s="33">
        <v>102</v>
      </c>
      <c r="R41" s="51">
        <f t="shared" si="8"/>
        <v>0.81599999999999995</v>
      </c>
      <c r="S41" s="33">
        <v>125</v>
      </c>
      <c r="T41" s="51">
        <f t="shared" si="9"/>
        <v>1</v>
      </c>
      <c r="U41" s="33">
        <v>120</v>
      </c>
      <c r="V41" s="51">
        <f t="shared" si="10"/>
        <v>0.96</v>
      </c>
      <c r="W41" s="33">
        <v>113</v>
      </c>
      <c r="X41" s="51">
        <f t="shared" si="11"/>
        <v>0.90400000000000003</v>
      </c>
      <c r="Z41" s="33">
        <v>138</v>
      </c>
      <c r="AA41" s="73">
        <f t="shared" si="14"/>
        <v>1.1040000000000001</v>
      </c>
      <c r="AC41" s="41">
        <f>cálculos2!O41</f>
        <v>8</v>
      </c>
      <c r="AD41" s="42">
        <f t="shared" si="12"/>
        <v>0.8</v>
      </c>
      <c r="AE41" s="41">
        <f>cálculos2!P41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"/>
        <v>133.33333333333334</v>
      </c>
      <c r="E42" s="33">
        <v>167</v>
      </c>
      <c r="F42" s="51">
        <f t="shared" si="2"/>
        <v>1.2524999999999999</v>
      </c>
      <c r="G42" s="33">
        <v>119</v>
      </c>
      <c r="H42" s="51">
        <f t="shared" si="3"/>
        <v>0.89249999999999996</v>
      </c>
      <c r="I42" s="33">
        <v>118</v>
      </c>
      <c r="J42" s="51">
        <f t="shared" si="4"/>
        <v>0.8849999999999999</v>
      </c>
      <c r="K42" s="33">
        <v>138</v>
      </c>
      <c r="L42" s="51">
        <f t="shared" si="5"/>
        <v>1.0349999999999999</v>
      </c>
      <c r="M42" s="33">
        <v>138</v>
      </c>
      <c r="N42" s="51">
        <f t="shared" si="6"/>
        <v>1.0349999999999999</v>
      </c>
      <c r="O42" s="33">
        <v>128</v>
      </c>
      <c r="P42" s="51">
        <f t="shared" si="7"/>
        <v>0.96</v>
      </c>
      <c r="Q42" s="33">
        <v>108</v>
      </c>
      <c r="R42" s="51">
        <f t="shared" si="8"/>
        <v>0.80999999999999994</v>
      </c>
      <c r="S42" s="33">
        <v>133</v>
      </c>
      <c r="T42" s="51">
        <f t="shared" si="9"/>
        <v>0.99749999999999994</v>
      </c>
      <c r="U42" s="33">
        <v>126</v>
      </c>
      <c r="V42" s="51">
        <f t="shared" si="10"/>
        <v>0.94499999999999995</v>
      </c>
      <c r="W42" s="33">
        <v>117</v>
      </c>
      <c r="X42" s="51">
        <f t="shared" si="11"/>
        <v>0.87749999999999995</v>
      </c>
      <c r="Z42" s="33">
        <v>162</v>
      </c>
      <c r="AA42" s="73">
        <f t="shared" si="14"/>
        <v>1.2149999999999999</v>
      </c>
      <c r="AC42" s="41">
        <f>cálculos2!O42</f>
        <v>5</v>
      </c>
      <c r="AD42" s="42">
        <f t="shared" si="12"/>
        <v>0.5</v>
      </c>
      <c r="AE42" s="41">
        <f>cálculos2!P42</f>
        <v>1</v>
      </c>
      <c r="AF42" s="42">
        <f t="shared" si="13"/>
        <v>0.25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"/>
        <v>80</v>
      </c>
      <c r="E43" s="33">
        <v>103</v>
      </c>
      <c r="F43" s="51">
        <f t="shared" si="2"/>
        <v>1.2875000000000001</v>
      </c>
      <c r="G43" s="33">
        <v>94</v>
      </c>
      <c r="H43" s="51">
        <f t="shared" si="3"/>
        <v>1.175</v>
      </c>
      <c r="I43" s="33">
        <v>93</v>
      </c>
      <c r="J43" s="51">
        <f t="shared" si="4"/>
        <v>1.1625000000000001</v>
      </c>
      <c r="K43" s="33">
        <v>106</v>
      </c>
      <c r="L43" s="51">
        <f t="shared" si="5"/>
        <v>1.325</v>
      </c>
      <c r="M43" s="33">
        <v>104</v>
      </c>
      <c r="N43" s="51">
        <f t="shared" si="6"/>
        <v>1.3</v>
      </c>
      <c r="O43" s="33">
        <v>91</v>
      </c>
      <c r="P43" s="51">
        <f t="shared" si="7"/>
        <v>1.1375</v>
      </c>
      <c r="Q43" s="33">
        <v>74</v>
      </c>
      <c r="R43" s="51">
        <f t="shared" si="8"/>
        <v>0.92500000000000004</v>
      </c>
      <c r="S43" s="33">
        <v>77</v>
      </c>
      <c r="T43" s="51">
        <f t="shared" si="9"/>
        <v>0.96250000000000002</v>
      </c>
      <c r="U43" s="33">
        <v>79</v>
      </c>
      <c r="V43" s="51">
        <f t="shared" si="10"/>
        <v>0.98750000000000004</v>
      </c>
      <c r="W43" s="33">
        <v>75</v>
      </c>
      <c r="X43" s="51">
        <f t="shared" si="11"/>
        <v>0.9375</v>
      </c>
      <c r="Z43" s="33">
        <v>85</v>
      </c>
      <c r="AA43" s="73">
        <f t="shared" si="14"/>
        <v>1.0625</v>
      </c>
      <c r="AC43" s="41">
        <f>cálculos2!O43</f>
        <v>8</v>
      </c>
      <c r="AD43" s="42">
        <f t="shared" si="12"/>
        <v>0.8</v>
      </c>
      <c r="AE43" s="41">
        <f>cálculos2!P43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"/>
        <v>2176.6666666666665</v>
      </c>
      <c r="E44" s="33">
        <v>2143</v>
      </c>
      <c r="F44" s="51">
        <f t="shared" si="2"/>
        <v>0.98453292496171518</v>
      </c>
      <c r="G44" s="33">
        <v>1717</v>
      </c>
      <c r="H44" s="51">
        <f t="shared" si="3"/>
        <v>0.78882082695252687</v>
      </c>
      <c r="I44" s="33">
        <v>1750</v>
      </c>
      <c r="J44" s="51">
        <f t="shared" si="4"/>
        <v>0.80398162327718226</v>
      </c>
      <c r="K44" s="33">
        <v>1871</v>
      </c>
      <c r="L44" s="51">
        <f t="shared" si="5"/>
        <v>0.85957120980091895</v>
      </c>
      <c r="M44" s="33">
        <v>1861</v>
      </c>
      <c r="N44" s="51">
        <f t="shared" si="6"/>
        <v>0.85497702909647788</v>
      </c>
      <c r="O44" s="33">
        <v>1789</v>
      </c>
      <c r="P44" s="51">
        <f t="shared" si="7"/>
        <v>0.82189892802450237</v>
      </c>
      <c r="Q44" s="33">
        <v>1509</v>
      </c>
      <c r="R44" s="51">
        <f t="shared" si="8"/>
        <v>0.69326186830015324</v>
      </c>
      <c r="S44" s="33">
        <v>1876</v>
      </c>
      <c r="T44" s="51">
        <f t="shared" si="9"/>
        <v>0.86186830015313942</v>
      </c>
      <c r="U44" s="33">
        <v>1929</v>
      </c>
      <c r="V44" s="51">
        <f t="shared" si="10"/>
        <v>0.88621745788667694</v>
      </c>
      <c r="W44" s="33">
        <v>1776</v>
      </c>
      <c r="X44" s="51">
        <f t="shared" si="11"/>
        <v>0.815926493108729</v>
      </c>
      <c r="Z44" s="33">
        <v>2066</v>
      </c>
      <c r="AA44" s="73">
        <f t="shared" si="14"/>
        <v>0.9491577335375192</v>
      </c>
      <c r="AC44" s="41">
        <f>cálculos2!O44</f>
        <v>1</v>
      </c>
      <c r="AD44" s="42">
        <f t="shared" si="12"/>
        <v>0.1</v>
      </c>
      <c r="AE44" s="41">
        <f>cálculos2!P44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"/>
        <v>145</v>
      </c>
      <c r="E45" s="33">
        <v>115</v>
      </c>
      <c r="F45" s="51">
        <f t="shared" si="2"/>
        <v>0.7931034482758621</v>
      </c>
      <c r="G45" s="33">
        <v>119</v>
      </c>
      <c r="H45" s="51">
        <f t="shared" si="3"/>
        <v>0.82068965517241377</v>
      </c>
      <c r="I45" s="33">
        <v>122</v>
      </c>
      <c r="J45" s="51">
        <f t="shared" si="4"/>
        <v>0.8413793103448276</v>
      </c>
      <c r="K45" s="33">
        <v>149</v>
      </c>
      <c r="L45" s="51">
        <f t="shared" si="5"/>
        <v>1.0275862068965518</v>
      </c>
      <c r="M45" s="33">
        <v>145</v>
      </c>
      <c r="N45" s="51">
        <f t="shared" si="6"/>
        <v>1</v>
      </c>
      <c r="O45" s="33">
        <v>142</v>
      </c>
      <c r="P45" s="51">
        <f t="shared" si="7"/>
        <v>0.97931034482758617</v>
      </c>
      <c r="Q45" s="33">
        <v>97</v>
      </c>
      <c r="R45" s="51">
        <f t="shared" si="8"/>
        <v>0.66896551724137931</v>
      </c>
      <c r="S45" s="33">
        <v>104</v>
      </c>
      <c r="T45" s="51">
        <f t="shared" si="9"/>
        <v>0.71724137931034482</v>
      </c>
      <c r="U45" s="33">
        <v>109</v>
      </c>
      <c r="V45" s="51">
        <f t="shared" si="10"/>
        <v>0.75172413793103443</v>
      </c>
      <c r="W45" s="33">
        <v>102</v>
      </c>
      <c r="X45" s="51">
        <f t="shared" si="11"/>
        <v>0.70344827586206893</v>
      </c>
      <c r="Z45" s="33">
        <v>110</v>
      </c>
      <c r="AA45" s="73">
        <f t="shared" si="14"/>
        <v>0.75862068965517238</v>
      </c>
      <c r="AC45" s="41">
        <f>cálculos2!O45</f>
        <v>3</v>
      </c>
      <c r="AD45" s="42">
        <f t="shared" si="12"/>
        <v>0.30000000000000004</v>
      </c>
      <c r="AE45" s="41">
        <f>cálculos2!P45</f>
        <v>1</v>
      </c>
      <c r="AF45" s="42">
        <f t="shared" si="13"/>
        <v>0.25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"/>
        <v>449.16666666666663</v>
      </c>
      <c r="E46" s="33">
        <v>452</v>
      </c>
      <c r="F46" s="51">
        <f t="shared" si="2"/>
        <v>1.0063079777365493</v>
      </c>
      <c r="G46" s="33">
        <v>416</v>
      </c>
      <c r="H46" s="51">
        <f t="shared" si="3"/>
        <v>0.92615955473098333</v>
      </c>
      <c r="I46" s="33">
        <v>425</v>
      </c>
      <c r="J46" s="51">
        <f t="shared" si="4"/>
        <v>0.94619666048237483</v>
      </c>
      <c r="K46" s="33">
        <v>468</v>
      </c>
      <c r="L46" s="51">
        <f t="shared" si="5"/>
        <v>1.0419294990723562</v>
      </c>
      <c r="M46" s="33">
        <v>453</v>
      </c>
      <c r="N46" s="51">
        <f t="shared" si="6"/>
        <v>1.0085343228200372</v>
      </c>
      <c r="O46" s="33">
        <v>434</v>
      </c>
      <c r="P46" s="51">
        <f t="shared" si="7"/>
        <v>0.96623376623376633</v>
      </c>
      <c r="Q46" s="33">
        <v>304</v>
      </c>
      <c r="R46" s="51">
        <f t="shared" si="8"/>
        <v>0.676808905380334</v>
      </c>
      <c r="S46" s="33">
        <v>427</v>
      </c>
      <c r="T46" s="51">
        <f t="shared" si="9"/>
        <v>0.95064935064935074</v>
      </c>
      <c r="U46" s="33">
        <v>415</v>
      </c>
      <c r="V46" s="51">
        <f t="shared" si="10"/>
        <v>0.92393320964749548</v>
      </c>
      <c r="W46" s="33">
        <v>394</v>
      </c>
      <c r="X46" s="51">
        <f t="shared" si="11"/>
        <v>0.87717996289424871</v>
      </c>
      <c r="Z46" s="33">
        <v>395</v>
      </c>
      <c r="AA46" s="73">
        <f t="shared" si="14"/>
        <v>0.87940630797773667</v>
      </c>
      <c r="AC46" s="41">
        <f>cálculos2!O46</f>
        <v>5</v>
      </c>
      <c r="AD46" s="42">
        <f t="shared" si="12"/>
        <v>0.5</v>
      </c>
      <c r="AE46" s="41">
        <f>cálculos2!P46</f>
        <v>1</v>
      </c>
      <c r="AF46" s="42">
        <f t="shared" si="13"/>
        <v>0.25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"/>
        <v>207.5</v>
      </c>
      <c r="E47" s="33">
        <v>164</v>
      </c>
      <c r="F47" s="51">
        <f t="shared" si="2"/>
        <v>0.7903614457831325</v>
      </c>
      <c r="G47" s="33">
        <v>167</v>
      </c>
      <c r="H47" s="51">
        <f t="shared" si="3"/>
        <v>0.80481927710843371</v>
      </c>
      <c r="I47" s="33">
        <v>166</v>
      </c>
      <c r="J47" s="51">
        <f t="shared" si="4"/>
        <v>0.8</v>
      </c>
      <c r="K47" s="33">
        <v>183</v>
      </c>
      <c r="L47" s="51">
        <f t="shared" si="5"/>
        <v>0.88192771084337351</v>
      </c>
      <c r="M47" s="33">
        <v>179</v>
      </c>
      <c r="N47" s="51">
        <f t="shared" si="6"/>
        <v>0.86265060240963853</v>
      </c>
      <c r="O47" s="33">
        <v>170</v>
      </c>
      <c r="P47" s="51">
        <f t="shared" si="7"/>
        <v>0.81927710843373491</v>
      </c>
      <c r="Q47" s="33">
        <v>124</v>
      </c>
      <c r="R47" s="51">
        <f t="shared" si="8"/>
        <v>0.59759036144578315</v>
      </c>
      <c r="S47" s="33">
        <v>191</v>
      </c>
      <c r="T47" s="51">
        <f t="shared" si="9"/>
        <v>0.92048192771084336</v>
      </c>
      <c r="U47" s="33">
        <v>167</v>
      </c>
      <c r="V47" s="51">
        <f t="shared" si="10"/>
        <v>0.80481927710843371</v>
      </c>
      <c r="W47" s="33">
        <v>171</v>
      </c>
      <c r="X47" s="51">
        <f t="shared" si="11"/>
        <v>0.82409638554216869</v>
      </c>
      <c r="Z47" s="33">
        <v>144</v>
      </c>
      <c r="AA47" s="73">
        <f t="shared" si="14"/>
        <v>0.69397590361445782</v>
      </c>
      <c r="AC47" s="41">
        <f>cálculos2!O47</f>
        <v>0</v>
      </c>
      <c r="AD47" s="42">
        <f t="shared" si="12"/>
        <v>0</v>
      </c>
      <c r="AE47" s="41">
        <f>cálculos2!P47</f>
        <v>0</v>
      </c>
      <c r="AF47" s="42">
        <f t="shared" si="13"/>
        <v>0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"/>
        <v>121.66666666666666</v>
      </c>
      <c r="E48" s="33">
        <v>110</v>
      </c>
      <c r="F48" s="51">
        <f t="shared" si="2"/>
        <v>0.90410958904109595</v>
      </c>
      <c r="G48" s="33">
        <v>107</v>
      </c>
      <c r="H48" s="51">
        <f t="shared" si="3"/>
        <v>0.8794520547945206</v>
      </c>
      <c r="I48" s="33">
        <v>108</v>
      </c>
      <c r="J48" s="51">
        <f t="shared" si="4"/>
        <v>0.88767123287671235</v>
      </c>
      <c r="K48" s="33">
        <v>112</v>
      </c>
      <c r="L48" s="51">
        <f t="shared" si="5"/>
        <v>0.92054794520547956</v>
      </c>
      <c r="M48" s="33">
        <v>113</v>
      </c>
      <c r="N48" s="51">
        <f t="shared" si="6"/>
        <v>0.9287671232876713</v>
      </c>
      <c r="O48" s="33">
        <v>93</v>
      </c>
      <c r="P48" s="51">
        <f t="shared" si="7"/>
        <v>0.7643835616438357</v>
      </c>
      <c r="Q48" s="33">
        <v>111</v>
      </c>
      <c r="R48" s="51">
        <f t="shared" si="8"/>
        <v>0.9123287671232877</v>
      </c>
      <c r="S48" s="33">
        <v>124</v>
      </c>
      <c r="T48" s="51">
        <f t="shared" si="9"/>
        <v>1.0191780821917809</v>
      </c>
      <c r="U48" s="33">
        <v>112</v>
      </c>
      <c r="V48" s="51">
        <f t="shared" si="10"/>
        <v>0.92054794520547956</v>
      </c>
      <c r="W48" s="33">
        <v>122</v>
      </c>
      <c r="X48" s="51">
        <f t="shared" si="11"/>
        <v>1.0027397260273974</v>
      </c>
      <c r="Z48" s="33">
        <v>112</v>
      </c>
      <c r="AA48" s="73">
        <f t="shared" si="14"/>
        <v>0.92054794520547956</v>
      </c>
      <c r="AC48" s="41">
        <f>cálculos2!O48</f>
        <v>4</v>
      </c>
      <c r="AD48" s="42">
        <f t="shared" si="12"/>
        <v>0.4</v>
      </c>
      <c r="AE48" s="41">
        <f>cálculos2!P48</f>
        <v>0</v>
      </c>
      <c r="AF48" s="42">
        <f t="shared" si="13"/>
        <v>0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"/>
        <v>255.83333333333331</v>
      </c>
      <c r="E49" s="33">
        <v>214</v>
      </c>
      <c r="F49" s="51">
        <f t="shared" si="2"/>
        <v>0.83648208469055385</v>
      </c>
      <c r="G49" s="33">
        <v>193</v>
      </c>
      <c r="H49" s="51">
        <f t="shared" si="3"/>
        <v>0.75439739413680784</v>
      </c>
      <c r="I49" s="33">
        <v>191</v>
      </c>
      <c r="J49" s="51">
        <f t="shared" si="4"/>
        <v>0.74657980456026063</v>
      </c>
      <c r="K49" s="33">
        <v>201</v>
      </c>
      <c r="L49" s="51">
        <f t="shared" si="5"/>
        <v>0.7856677524429968</v>
      </c>
      <c r="M49" s="33">
        <v>195</v>
      </c>
      <c r="N49" s="51">
        <f t="shared" si="6"/>
        <v>0.76221498371335505</v>
      </c>
      <c r="O49" s="33">
        <v>188</v>
      </c>
      <c r="P49" s="51">
        <f t="shared" si="7"/>
        <v>0.73485342019543975</v>
      </c>
      <c r="Q49" s="33">
        <v>180</v>
      </c>
      <c r="R49" s="51">
        <f t="shared" si="8"/>
        <v>0.7035830618892509</v>
      </c>
      <c r="S49" s="33">
        <v>209</v>
      </c>
      <c r="T49" s="51">
        <f t="shared" si="9"/>
        <v>0.81693811074918576</v>
      </c>
      <c r="U49" s="33">
        <v>203</v>
      </c>
      <c r="V49" s="51">
        <f t="shared" si="10"/>
        <v>0.79348534201954402</v>
      </c>
      <c r="W49" s="33">
        <v>209</v>
      </c>
      <c r="X49" s="51">
        <f t="shared" si="11"/>
        <v>0.81693811074918576</v>
      </c>
      <c r="Z49" s="33">
        <v>203</v>
      </c>
      <c r="AA49" s="73">
        <f t="shared" si="14"/>
        <v>0.79348534201954402</v>
      </c>
      <c r="AC49" s="41">
        <f>cálculos2!O49</f>
        <v>0</v>
      </c>
      <c r="AD49" s="42">
        <f t="shared" si="12"/>
        <v>0</v>
      </c>
      <c r="AE49" s="41">
        <f>cálculos2!P49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"/>
        <v>211.66666666666669</v>
      </c>
      <c r="E50" s="33">
        <v>189</v>
      </c>
      <c r="F50" s="51">
        <f t="shared" si="2"/>
        <v>0.8929133858267716</v>
      </c>
      <c r="G50" s="33">
        <v>212</v>
      </c>
      <c r="H50" s="51">
        <f t="shared" si="3"/>
        <v>1.0015748031496061</v>
      </c>
      <c r="I50" s="33">
        <v>213</v>
      </c>
      <c r="J50" s="51">
        <f t="shared" si="4"/>
        <v>1.0062992125984251</v>
      </c>
      <c r="K50" s="33">
        <v>207</v>
      </c>
      <c r="L50" s="51">
        <f t="shared" si="5"/>
        <v>0.97795275590551167</v>
      </c>
      <c r="M50" s="33">
        <v>211</v>
      </c>
      <c r="N50" s="51">
        <f t="shared" si="6"/>
        <v>0.99685039370078732</v>
      </c>
      <c r="O50" s="33">
        <v>205</v>
      </c>
      <c r="P50" s="51">
        <f t="shared" si="7"/>
        <v>0.96850393700787396</v>
      </c>
      <c r="Q50" s="33">
        <v>206</v>
      </c>
      <c r="R50" s="51">
        <f t="shared" si="8"/>
        <v>0.97322834645669287</v>
      </c>
      <c r="S50" s="33">
        <v>231</v>
      </c>
      <c r="T50" s="51">
        <f t="shared" si="9"/>
        <v>1.0913385826771653</v>
      </c>
      <c r="U50" s="33">
        <v>227</v>
      </c>
      <c r="V50" s="51">
        <f t="shared" si="10"/>
        <v>1.0724409448818897</v>
      </c>
      <c r="W50" s="33">
        <v>232</v>
      </c>
      <c r="X50" s="51">
        <f t="shared" si="11"/>
        <v>1.0960629921259841</v>
      </c>
      <c r="Z50" s="33">
        <v>190</v>
      </c>
      <c r="AA50" s="73">
        <f t="shared" si="14"/>
        <v>0.89763779527559051</v>
      </c>
      <c r="AC50" s="41">
        <f>cálculos2!O50</f>
        <v>9</v>
      </c>
      <c r="AD50" s="42">
        <f t="shared" si="12"/>
        <v>0.9</v>
      </c>
      <c r="AE50" s="41">
        <f>cálculos2!P50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"/>
        <v>72.5</v>
      </c>
      <c r="E51" s="33">
        <v>57</v>
      </c>
      <c r="F51" s="51">
        <f t="shared" si="2"/>
        <v>0.78620689655172415</v>
      </c>
      <c r="G51" s="33">
        <v>36</v>
      </c>
      <c r="H51" s="51">
        <f t="shared" si="3"/>
        <v>0.49655172413793103</v>
      </c>
      <c r="I51" s="33">
        <v>45</v>
      </c>
      <c r="J51" s="51">
        <f t="shared" si="4"/>
        <v>0.62068965517241381</v>
      </c>
      <c r="K51" s="33">
        <v>49</v>
      </c>
      <c r="L51" s="51">
        <f t="shared" si="5"/>
        <v>0.67586206896551726</v>
      </c>
      <c r="M51" s="33">
        <v>49</v>
      </c>
      <c r="N51" s="51">
        <f t="shared" si="6"/>
        <v>0.67586206896551726</v>
      </c>
      <c r="O51" s="33">
        <v>50</v>
      </c>
      <c r="P51" s="51">
        <f t="shared" si="7"/>
        <v>0.68965517241379315</v>
      </c>
      <c r="Q51" s="33">
        <v>46</v>
      </c>
      <c r="R51" s="51">
        <f t="shared" si="8"/>
        <v>0.6344827586206897</v>
      </c>
      <c r="S51" s="33">
        <v>62</v>
      </c>
      <c r="T51" s="51">
        <f t="shared" si="9"/>
        <v>0.85517241379310349</v>
      </c>
      <c r="U51" s="33">
        <v>59</v>
      </c>
      <c r="V51" s="51">
        <f t="shared" si="10"/>
        <v>0.81379310344827582</v>
      </c>
      <c r="W51" s="33">
        <v>64</v>
      </c>
      <c r="X51" s="51">
        <f t="shared" si="11"/>
        <v>0.88275862068965516</v>
      </c>
      <c r="Z51" s="33">
        <v>59</v>
      </c>
      <c r="AA51" s="73">
        <f t="shared" si="14"/>
        <v>0.81379310344827582</v>
      </c>
      <c r="AC51" s="41">
        <f>cálculos2!O51</f>
        <v>0</v>
      </c>
      <c r="AD51" s="42">
        <f t="shared" si="12"/>
        <v>0</v>
      </c>
      <c r="AE51" s="41">
        <f>cálculos2!P51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"/>
        <v>160</v>
      </c>
      <c r="E52" s="33">
        <v>190</v>
      </c>
      <c r="F52" s="51">
        <f t="shared" si="2"/>
        <v>1.1875</v>
      </c>
      <c r="G52" s="33">
        <v>186</v>
      </c>
      <c r="H52" s="51">
        <f t="shared" si="3"/>
        <v>1.1625000000000001</v>
      </c>
      <c r="I52" s="33">
        <v>188</v>
      </c>
      <c r="J52" s="51">
        <f t="shared" si="4"/>
        <v>1.175</v>
      </c>
      <c r="K52" s="33">
        <v>203</v>
      </c>
      <c r="L52" s="51">
        <f t="shared" si="5"/>
        <v>1.26875</v>
      </c>
      <c r="M52" s="33">
        <v>202</v>
      </c>
      <c r="N52" s="51">
        <f t="shared" si="6"/>
        <v>1.2625</v>
      </c>
      <c r="O52" s="33">
        <v>187</v>
      </c>
      <c r="P52" s="51">
        <f t="shared" si="7"/>
        <v>1.16875</v>
      </c>
      <c r="Q52" s="33">
        <v>165</v>
      </c>
      <c r="R52" s="51">
        <f t="shared" si="8"/>
        <v>1.03125</v>
      </c>
      <c r="S52" s="33">
        <v>187</v>
      </c>
      <c r="T52" s="51">
        <f t="shared" si="9"/>
        <v>1.16875</v>
      </c>
      <c r="U52" s="33">
        <v>179</v>
      </c>
      <c r="V52" s="51">
        <f t="shared" si="10"/>
        <v>1.1187499999999999</v>
      </c>
      <c r="W52" s="33">
        <v>178</v>
      </c>
      <c r="X52" s="51">
        <f t="shared" si="11"/>
        <v>1.1125</v>
      </c>
      <c r="Z52" s="33">
        <v>152</v>
      </c>
      <c r="AA52" s="73">
        <f t="shared" si="14"/>
        <v>0.95</v>
      </c>
      <c r="AC52" s="41">
        <f>cálculos2!O52</f>
        <v>10</v>
      </c>
      <c r="AD52" s="42">
        <f t="shared" si="12"/>
        <v>1</v>
      </c>
      <c r="AE52" s="41">
        <f>cálculos2!P52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"/>
        <v>148.33333333333334</v>
      </c>
      <c r="E53" s="33">
        <v>141</v>
      </c>
      <c r="F53" s="51">
        <f t="shared" si="2"/>
        <v>0.95056179775280891</v>
      </c>
      <c r="G53" s="33">
        <v>125</v>
      </c>
      <c r="H53" s="51">
        <f t="shared" si="3"/>
        <v>0.84269662921348309</v>
      </c>
      <c r="I53" s="33">
        <v>124</v>
      </c>
      <c r="J53" s="51">
        <f t="shared" si="4"/>
        <v>0.83595505617977528</v>
      </c>
      <c r="K53" s="33">
        <v>122</v>
      </c>
      <c r="L53" s="51">
        <f t="shared" si="5"/>
        <v>0.82247191011235954</v>
      </c>
      <c r="M53" s="33">
        <v>121</v>
      </c>
      <c r="N53" s="51">
        <f t="shared" si="6"/>
        <v>0.81573033707865161</v>
      </c>
      <c r="O53" s="33">
        <v>120</v>
      </c>
      <c r="P53" s="51">
        <f t="shared" si="7"/>
        <v>0.8089887640449438</v>
      </c>
      <c r="Q53" s="33">
        <v>123</v>
      </c>
      <c r="R53" s="51">
        <f t="shared" si="8"/>
        <v>0.82921348314606735</v>
      </c>
      <c r="S53" s="33">
        <v>169</v>
      </c>
      <c r="T53" s="51">
        <f t="shared" si="9"/>
        <v>1.1393258426966291</v>
      </c>
      <c r="U53" s="33">
        <v>154</v>
      </c>
      <c r="V53" s="51">
        <f t="shared" si="10"/>
        <v>1.0382022471910111</v>
      </c>
      <c r="W53" s="33">
        <v>169</v>
      </c>
      <c r="X53" s="51">
        <f t="shared" si="11"/>
        <v>1.1393258426966291</v>
      </c>
      <c r="Z53" s="33">
        <v>139</v>
      </c>
      <c r="AA53" s="73">
        <f t="shared" si="14"/>
        <v>0.93707865168539317</v>
      </c>
      <c r="AC53" s="41">
        <f>cálculos2!O53</f>
        <v>4</v>
      </c>
      <c r="AD53" s="42">
        <f t="shared" si="12"/>
        <v>0.4</v>
      </c>
      <c r="AE53" s="41">
        <f>cálculos2!P53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"/>
        <v>545.83333333333337</v>
      </c>
      <c r="E54" s="33">
        <v>538</v>
      </c>
      <c r="F54" s="51">
        <f t="shared" si="2"/>
        <v>0.98564885496183197</v>
      </c>
      <c r="G54" s="33">
        <v>527</v>
      </c>
      <c r="H54" s="51">
        <f t="shared" si="3"/>
        <v>0.96549618320610675</v>
      </c>
      <c r="I54" s="33">
        <v>522</v>
      </c>
      <c r="J54" s="51">
        <f t="shared" si="4"/>
        <v>0.95633587786259533</v>
      </c>
      <c r="K54" s="33">
        <v>561</v>
      </c>
      <c r="L54" s="51">
        <f t="shared" si="5"/>
        <v>1.0277862595419847</v>
      </c>
      <c r="M54" s="33">
        <v>551</v>
      </c>
      <c r="N54" s="51">
        <f t="shared" si="6"/>
        <v>1.0094656488549618</v>
      </c>
      <c r="O54" s="33">
        <v>555</v>
      </c>
      <c r="P54" s="51">
        <f t="shared" si="7"/>
        <v>1.0167938931297709</v>
      </c>
      <c r="Q54" s="33">
        <v>459</v>
      </c>
      <c r="R54" s="51">
        <f t="shared" si="8"/>
        <v>0.84091603053435104</v>
      </c>
      <c r="S54" s="33">
        <v>531</v>
      </c>
      <c r="T54" s="51">
        <f t="shared" si="9"/>
        <v>0.97282442748091591</v>
      </c>
      <c r="U54" s="33">
        <v>541</v>
      </c>
      <c r="V54" s="51">
        <f t="shared" si="10"/>
        <v>0.99114503816793886</v>
      </c>
      <c r="W54" s="33">
        <v>536</v>
      </c>
      <c r="X54" s="51">
        <f t="shared" si="11"/>
        <v>0.98198473282442744</v>
      </c>
      <c r="Z54" s="33">
        <v>469</v>
      </c>
      <c r="AA54" s="73">
        <f t="shared" si="14"/>
        <v>0.859236641221374</v>
      </c>
      <c r="AC54" s="41">
        <f>cálculos2!O54</f>
        <v>9</v>
      </c>
      <c r="AD54" s="42">
        <f t="shared" si="12"/>
        <v>0.9</v>
      </c>
      <c r="AE54" s="41">
        <f>cálculos2!P54</f>
        <v>4</v>
      </c>
      <c r="AF54" s="42">
        <f t="shared" si="13"/>
        <v>1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"/>
        <v>187.5</v>
      </c>
      <c r="E55" s="33">
        <v>153</v>
      </c>
      <c r="F55" s="51">
        <f t="shared" si="2"/>
        <v>0.81599999999999995</v>
      </c>
      <c r="G55" s="33">
        <v>183</v>
      </c>
      <c r="H55" s="51">
        <f t="shared" si="3"/>
        <v>0.97599999999999998</v>
      </c>
      <c r="I55" s="33">
        <v>181</v>
      </c>
      <c r="J55" s="51">
        <f t="shared" si="4"/>
        <v>0.96533333333333338</v>
      </c>
      <c r="K55" s="33">
        <v>181</v>
      </c>
      <c r="L55" s="51">
        <f t="shared" si="5"/>
        <v>0.96533333333333338</v>
      </c>
      <c r="M55" s="33">
        <v>172</v>
      </c>
      <c r="N55" s="51">
        <f t="shared" si="6"/>
        <v>0.91733333333333333</v>
      </c>
      <c r="O55" s="33">
        <v>180</v>
      </c>
      <c r="P55" s="51">
        <f t="shared" si="7"/>
        <v>0.96</v>
      </c>
      <c r="Q55" s="33">
        <v>168</v>
      </c>
      <c r="R55" s="51">
        <f t="shared" si="8"/>
        <v>0.89600000000000002</v>
      </c>
      <c r="S55" s="33">
        <v>176</v>
      </c>
      <c r="T55" s="51">
        <f t="shared" si="9"/>
        <v>0.93866666666666665</v>
      </c>
      <c r="U55" s="33">
        <v>185</v>
      </c>
      <c r="V55" s="51">
        <f t="shared" si="10"/>
        <v>0.98666666666666669</v>
      </c>
      <c r="W55" s="33">
        <v>170</v>
      </c>
      <c r="X55" s="51">
        <f t="shared" si="11"/>
        <v>0.90666666666666662</v>
      </c>
      <c r="Z55" s="33">
        <v>130</v>
      </c>
      <c r="AA55" s="73">
        <f t="shared" si="14"/>
        <v>0.69333333333333336</v>
      </c>
      <c r="AC55" s="41">
        <f>cálculos2!O55</f>
        <v>6</v>
      </c>
      <c r="AD55" s="42">
        <f t="shared" si="12"/>
        <v>0.60000000000000009</v>
      </c>
      <c r="AE55" s="41">
        <f>cálculos2!P55</f>
        <v>4</v>
      </c>
      <c r="AF55" s="42">
        <f t="shared" si="13"/>
        <v>1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"/>
        <v>329.16666666666663</v>
      </c>
      <c r="E56" s="33">
        <v>272</v>
      </c>
      <c r="F56" s="51">
        <f t="shared" si="2"/>
        <v>0.82632911392405073</v>
      </c>
      <c r="G56" s="33">
        <v>295</v>
      </c>
      <c r="H56" s="51">
        <f t="shared" si="3"/>
        <v>0.89620253164556973</v>
      </c>
      <c r="I56" s="33">
        <v>294</v>
      </c>
      <c r="J56" s="51">
        <f t="shared" si="4"/>
        <v>0.89316455696202546</v>
      </c>
      <c r="K56" s="33">
        <v>315</v>
      </c>
      <c r="L56" s="51">
        <f t="shared" si="5"/>
        <v>0.9569620253164558</v>
      </c>
      <c r="M56" s="33">
        <v>306</v>
      </c>
      <c r="N56" s="51">
        <f t="shared" si="6"/>
        <v>0.9296202531645571</v>
      </c>
      <c r="O56" s="33">
        <v>292</v>
      </c>
      <c r="P56" s="51">
        <f t="shared" si="7"/>
        <v>0.8870886075949368</v>
      </c>
      <c r="Q56" s="33">
        <v>220</v>
      </c>
      <c r="R56" s="51">
        <f t="shared" si="8"/>
        <v>0.66835443037974696</v>
      </c>
      <c r="S56" s="33">
        <v>298</v>
      </c>
      <c r="T56" s="51">
        <f t="shared" si="9"/>
        <v>0.90531645569620267</v>
      </c>
      <c r="U56" s="33">
        <v>273</v>
      </c>
      <c r="V56" s="51">
        <f t="shared" si="10"/>
        <v>0.829367088607595</v>
      </c>
      <c r="W56" s="33">
        <v>277</v>
      </c>
      <c r="X56" s="51">
        <f t="shared" si="11"/>
        <v>0.84151898734177222</v>
      </c>
      <c r="Z56" s="33">
        <v>271</v>
      </c>
      <c r="AA56" s="73">
        <f t="shared" si="14"/>
        <v>0.82329113924050645</v>
      </c>
      <c r="AC56" s="41">
        <f>cálculos2!O56</f>
        <v>2</v>
      </c>
      <c r="AD56" s="42">
        <f t="shared" si="12"/>
        <v>0.2</v>
      </c>
      <c r="AE56" s="41">
        <f>cálculos2!P56</f>
        <v>1</v>
      </c>
      <c r="AF56" s="42">
        <f t="shared" si="13"/>
        <v>0.25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"/>
        <v>287.5</v>
      </c>
      <c r="E57" s="33">
        <v>255</v>
      </c>
      <c r="F57" s="51">
        <f t="shared" si="2"/>
        <v>0.88695652173913042</v>
      </c>
      <c r="G57" s="33">
        <v>205</v>
      </c>
      <c r="H57" s="51">
        <f t="shared" si="3"/>
        <v>0.71304347826086956</v>
      </c>
      <c r="I57" s="33">
        <v>205</v>
      </c>
      <c r="J57" s="51">
        <f t="shared" si="4"/>
        <v>0.71304347826086956</v>
      </c>
      <c r="K57" s="33">
        <v>249</v>
      </c>
      <c r="L57" s="51">
        <f t="shared" si="5"/>
        <v>0.86608695652173917</v>
      </c>
      <c r="M57" s="33">
        <v>236</v>
      </c>
      <c r="N57" s="51">
        <f t="shared" si="6"/>
        <v>0.82086956521739129</v>
      </c>
      <c r="O57" s="33">
        <v>210</v>
      </c>
      <c r="P57" s="51">
        <f t="shared" si="7"/>
        <v>0.73043478260869565</v>
      </c>
      <c r="Q57" s="33">
        <v>186</v>
      </c>
      <c r="R57" s="51">
        <f t="shared" si="8"/>
        <v>0.64695652173913043</v>
      </c>
      <c r="S57" s="33">
        <v>260</v>
      </c>
      <c r="T57" s="51">
        <f t="shared" si="9"/>
        <v>0.90434782608695652</v>
      </c>
      <c r="U57" s="33">
        <v>232</v>
      </c>
      <c r="V57" s="51">
        <f t="shared" si="10"/>
        <v>0.80695652173913046</v>
      </c>
      <c r="W57" s="33">
        <v>237</v>
      </c>
      <c r="X57" s="51">
        <f t="shared" si="11"/>
        <v>0.82434782608695656</v>
      </c>
      <c r="Z57" s="33">
        <v>245</v>
      </c>
      <c r="AA57" s="73">
        <f t="shared" si="14"/>
        <v>0.85217391304347823</v>
      </c>
      <c r="AC57" s="41">
        <f>cálculos2!O57</f>
        <v>0</v>
      </c>
      <c r="AD57" s="42">
        <f t="shared" si="12"/>
        <v>0</v>
      </c>
      <c r="AE57" s="41">
        <f>cálculos2!P57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"/>
        <v>260</v>
      </c>
      <c r="E58" s="33">
        <v>206</v>
      </c>
      <c r="F58" s="51">
        <f t="shared" si="2"/>
        <v>0.79230769230769227</v>
      </c>
      <c r="G58" s="33">
        <v>238</v>
      </c>
      <c r="H58" s="51">
        <f t="shared" si="3"/>
        <v>0.91538461538461535</v>
      </c>
      <c r="I58" s="33">
        <v>238</v>
      </c>
      <c r="J58" s="51">
        <f t="shared" si="4"/>
        <v>0.91538461538461535</v>
      </c>
      <c r="K58" s="33">
        <v>244</v>
      </c>
      <c r="L58" s="51">
        <f t="shared" si="5"/>
        <v>0.93846153846153846</v>
      </c>
      <c r="M58" s="33">
        <v>231</v>
      </c>
      <c r="N58" s="51">
        <f t="shared" si="6"/>
        <v>0.88846153846153841</v>
      </c>
      <c r="O58" s="33">
        <v>221</v>
      </c>
      <c r="P58" s="51">
        <f t="shared" si="7"/>
        <v>0.85</v>
      </c>
      <c r="Q58" s="33">
        <v>193</v>
      </c>
      <c r="R58" s="51">
        <f t="shared" si="8"/>
        <v>0.74230769230769234</v>
      </c>
      <c r="S58" s="33">
        <v>226</v>
      </c>
      <c r="T58" s="51">
        <f t="shared" si="9"/>
        <v>0.86923076923076925</v>
      </c>
      <c r="U58" s="33">
        <v>226</v>
      </c>
      <c r="V58" s="51">
        <f t="shared" si="10"/>
        <v>0.86923076923076925</v>
      </c>
      <c r="W58" s="33">
        <v>201</v>
      </c>
      <c r="X58" s="51">
        <f t="shared" si="11"/>
        <v>0.77307692307692311</v>
      </c>
      <c r="Z58" s="33">
        <v>208</v>
      </c>
      <c r="AA58" s="73">
        <f t="shared" si="14"/>
        <v>0.8</v>
      </c>
      <c r="AC58" s="41">
        <f>cálculos2!O58</f>
        <v>0</v>
      </c>
      <c r="AD58" s="42">
        <f t="shared" si="12"/>
        <v>0</v>
      </c>
      <c r="AE58" s="41">
        <f>cálculos2!P58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"/>
        <v>77.5</v>
      </c>
      <c r="E59" s="33">
        <v>65</v>
      </c>
      <c r="F59" s="51">
        <f t="shared" si="2"/>
        <v>0.83870967741935487</v>
      </c>
      <c r="G59" s="33">
        <v>73</v>
      </c>
      <c r="H59" s="51">
        <f t="shared" si="3"/>
        <v>0.9419354838709677</v>
      </c>
      <c r="I59" s="33">
        <v>72</v>
      </c>
      <c r="J59" s="51">
        <f t="shared" si="4"/>
        <v>0.92903225806451617</v>
      </c>
      <c r="K59" s="33">
        <v>74</v>
      </c>
      <c r="L59" s="51">
        <f t="shared" si="5"/>
        <v>0.95483870967741935</v>
      </c>
      <c r="M59" s="33">
        <v>74</v>
      </c>
      <c r="N59" s="51">
        <f t="shared" si="6"/>
        <v>0.95483870967741935</v>
      </c>
      <c r="O59" s="33">
        <v>72</v>
      </c>
      <c r="P59" s="51">
        <f t="shared" si="7"/>
        <v>0.92903225806451617</v>
      </c>
      <c r="Q59" s="33">
        <v>60</v>
      </c>
      <c r="R59" s="51">
        <f t="shared" si="8"/>
        <v>0.77419354838709675</v>
      </c>
      <c r="S59" s="33">
        <v>72</v>
      </c>
      <c r="T59" s="51">
        <f t="shared" si="9"/>
        <v>0.92903225806451617</v>
      </c>
      <c r="U59" s="33">
        <v>67</v>
      </c>
      <c r="V59" s="51">
        <f t="shared" si="10"/>
        <v>0.86451612903225805</v>
      </c>
      <c r="W59" s="33">
        <v>73</v>
      </c>
      <c r="X59" s="51">
        <f t="shared" si="11"/>
        <v>0.9419354838709677</v>
      </c>
      <c r="Z59" s="33">
        <v>63</v>
      </c>
      <c r="AA59" s="73">
        <f t="shared" si="14"/>
        <v>0.81290322580645158</v>
      </c>
      <c r="AC59" s="41">
        <f>cálculos2!O59</f>
        <v>2</v>
      </c>
      <c r="AD59" s="42">
        <f t="shared" si="12"/>
        <v>0.2</v>
      </c>
      <c r="AE59" s="41">
        <f>cálculos2!P59</f>
        <v>1</v>
      </c>
      <c r="AF59" s="42">
        <f t="shared" si="13"/>
        <v>0.25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"/>
        <v>169.16666666666669</v>
      </c>
      <c r="E60" s="33">
        <v>173</v>
      </c>
      <c r="F60" s="51">
        <f t="shared" si="2"/>
        <v>1.0226600985221674</v>
      </c>
      <c r="G60" s="33">
        <v>163</v>
      </c>
      <c r="H60" s="51">
        <f t="shared" si="3"/>
        <v>0.96354679802955656</v>
      </c>
      <c r="I60" s="33">
        <v>163</v>
      </c>
      <c r="J60" s="51">
        <f t="shared" si="4"/>
        <v>0.96354679802955656</v>
      </c>
      <c r="K60" s="33">
        <v>179</v>
      </c>
      <c r="L60" s="51">
        <f t="shared" si="5"/>
        <v>1.0581280788177339</v>
      </c>
      <c r="M60" s="33">
        <v>173</v>
      </c>
      <c r="N60" s="51">
        <f t="shared" si="6"/>
        <v>1.0226600985221674</v>
      </c>
      <c r="O60" s="33">
        <v>172</v>
      </c>
      <c r="P60" s="51">
        <f t="shared" si="7"/>
        <v>1.0167487684729062</v>
      </c>
      <c r="Q60" s="33">
        <v>133</v>
      </c>
      <c r="R60" s="51">
        <f t="shared" si="8"/>
        <v>0.78620689655172404</v>
      </c>
      <c r="S60" s="33">
        <v>168</v>
      </c>
      <c r="T60" s="51">
        <f t="shared" si="9"/>
        <v>0.99310344827586194</v>
      </c>
      <c r="U60" s="33">
        <v>149</v>
      </c>
      <c r="V60" s="51">
        <f t="shared" si="10"/>
        <v>0.88078817733990133</v>
      </c>
      <c r="W60" s="33">
        <v>161</v>
      </c>
      <c r="X60" s="51">
        <f t="shared" si="11"/>
        <v>0.95172413793103439</v>
      </c>
      <c r="Z60" s="33">
        <v>166</v>
      </c>
      <c r="AA60" s="73">
        <f t="shared" si="14"/>
        <v>0.98128078817733977</v>
      </c>
      <c r="AC60" s="41">
        <f>cálculos2!O60</f>
        <v>8</v>
      </c>
      <c r="AD60" s="42">
        <f t="shared" si="12"/>
        <v>0.8</v>
      </c>
      <c r="AE60" s="41">
        <f>cálculos2!P60</f>
        <v>3</v>
      </c>
      <c r="AF60" s="42">
        <f t="shared" si="13"/>
        <v>0.75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"/>
        <v>240.83333333333331</v>
      </c>
      <c r="E61" s="33">
        <v>233</v>
      </c>
      <c r="F61" s="51">
        <f t="shared" si="2"/>
        <v>0.96747404844290663</v>
      </c>
      <c r="G61" s="33">
        <v>223</v>
      </c>
      <c r="H61" s="51">
        <f t="shared" si="3"/>
        <v>0.92595155709342569</v>
      </c>
      <c r="I61" s="33">
        <v>225</v>
      </c>
      <c r="J61" s="51">
        <f t="shared" si="4"/>
        <v>0.9342560553633219</v>
      </c>
      <c r="K61" s="33">
        <v>249</v>
      </c>
      <c r="L61" s="51">
        <f t="shared" si="5"/>
        <v>1.0339100346020762</v>
      </c>
      <c r="M61" s="33">
        <v>249</v>
      </c>
      <c r="N61" s="51">
        <f t="shared" si="6"/>
        <v>1.0339100346020762</v>
      </c>
      <c r="O61" s="33">
        <v>245</v>
      </c>
      <c r="P61" s="51">
        <f t="shared" si="7"/>
        <v>1.0173010380622838</v>
      </c>
      <c r="Q61" s="33">
        <v>217</v>
      </c>
      <c r="R61" s="51">
        <f t="shared" si="8"/>
        <v>0.90103806228373706</v>
      </c>
      <c r="S61" s="33">
        <v>261</v>
      </c>
      <c r="T61" s="51">
        <f t="shared" si="9"/>
        <v>1.0837370242214535</v>
      </c>
      <c r="U61" s="33">
        <v>243</v>
      </c>
      <c r="V61" s="51">
        <f t="shared" si="10"/>
        <v>1.0089965397923877</v>
      </c>
      <c r="W61" s="33">
        <v>245</v>
      </c>
      <c r="X61" s="51">
        <f t="shared" si="11"/>
        <v>1.0173010380622838</v>
      </c>
      <c r="Z61" s="33">
        <v>212</v>
      </c>
      <c r="AA61" s="73">
        <f t="shared" si="14"/>
        <v>0.88027681660899659</v>
      </c>
      <c r="AC61" s="41">
        <f>cálculos2!O61</f>
        <v>7</v>
      </c>
      <c r="AD61" s="42">
        <f t="shared" si="12"/>
        <v>0.70000000000000007</v>
      </c>
      <c r="AE61" s="41">
        <f>cálculos2!P61</f>
        <v>2</v>
      </c>
      <c r="AF61" s="42">
        <f t="shared" si="13"/>
        <v>0.5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"/>
        <v>96.666666666666657</v>
      </c>
      <c r="E62" s="33">
        <v>94</v>
      </c>
      <c r="F62" s="51">
        <f t="shared" si="2"/>
        <v>0.97241379310344833</v>
      </c>
      <c r="G62" s="33">
        <v>72</v>
      </c>
      <c r="H62" s="51">
        <f t="shared" si="3"/>
        <v>0.7448275862068966</v>
      </c>
      <c r="I62" s="33">
        <v>73</v>
      </c>
      <c r="J62" s="51">
        <f t="shared" si="4"/>
        <v>0.75517241379310351</v>
      </c>
      <c r="K62" s="33">
        <v>94</v>
      </c>
      <c r="L62" s="51">
        <f t="shared" si="5"/>
        <v>0.97241379310344833</v>
      </c>
      <c r="M62" s="33">
        <v>93</v>
      </c>
      <c r="N62" s="51">
        <f t="shared" si="6"/>
        <v>0.96206896551724153</v>
      </c>
      <c r="O62" s="33">
        <v>89</v>
      </c>
      <c r="P62" s="51">
        <f t="shared" si="7"/>
        <v>0.92068965517241386</v>
      </c>
      <c r="Q62" s="33">
        <v>78</v>
      </c>
      <c r="R62" s="51">
        <f t="shared" si="8"/>
        <v>0.80689655172413799</v>
      </c>
      <c r="S62" s="33">
        <v>102</v>
      </c>
      <c r="T62" s="51">
        <f t="shared" si="9"/>
        <v>1.0551724137931036</v>
      </c>
      <c r="U62" s="33">
        <v>93</v>
      </c>
      <c r="V62" s="51">
        <f t="shared" si="10"/>
        <v>0.96206896551724153</v>
      </c>
      <c r="W62" s="33">
        <v>97</v>
      </c>
      <c r="X62" s="51">
        <f t="shared" si="11"/>
        <v>1.0034482758620691</v>
      </c>
      <c r="Z62" s="33">
        <v>87</v>
      </c>
      <c r="AA62" s="73">
        <f t="shared" si="14"/>
        <v>0.90000000000000013</v>
      </c>
      <c r="AC62" s="41">
        <f>cálculos2!O62</f>
        <v>6</v>
      </c>
      <c r="AD62" s="42">
        <f t="shared" si="12"/>
        <v>0.60000000000000009</v>
      </c>
      <c r="AE62" s="41">
        <f>cálculos2!P62</f>
        <v>2</v>
      </c>
      <c r="AF62" s="42">
        <f t="shared" si="13"/>
        <v>0.5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"/>
        <v>97.5</v>
      </c>
      <c r="E63" s="33">
        <v>90</v>
      </c>
      <c r="F63" s="51">
        <f t="shared" si="2"/>
        <v>0.92307692307692313</v>
      </c>
      <c r="G63" s="33">
        <v>98</v>
      </c>
      <c r="H63" s="51">
        <f t="shared" si="3"/>
        <v>1.0051282051282051</v>
      </c>
      <c r="I63" s="33">
        <v>98</v>
      </c>
      <c r="J63" s="51">
        <f t="shared" si="4"/>
        <v>1.0051282051282051</v>
      </c>
      <c r="K63" s="33">
        <v>100</v>
      </c>
      <c r="L63" s="51">
        <f t="shared" si="5"/>
        <v>1.0256410256410255</v>
      </c>
      <c r="M63" s="33">
        <v>101</v>
      </c>
      <c r="N63" s="51">
        <f t="shared" si="6"/>
        <v>1.035897435897436</v>
      </c>
      <c r="O63" s="33">
        <v>96</v>
      </c>
      <c r="P63" s="51">
        <f t="shared" si="7"/>
        <v>0.98461538461538467</v>
      </c>
      <c r="Q63" s="33">
        <v>74</v>
      </c>
      <c r="R63" s="51">
        <f t="shared" si="8"/>
        <v>0.75897435897435894</v>
      </c>
      <c r="S63" s="33">
        <v>93</v>
      </c>
      <c r="T63" s="51">
        <f t="shared" si="9"/>
        <v>0.9538461538461539</v>
      </c>
      <c r="U63" s="33">
        <v>84</v>
      </c>
      <c r="V63" s="51">
        <f t="shared" si="10"/>
        <v>0.86153846153846159</v>
      </c>
      <c r="W63" s="33">
        <v>90</v>
      </c>
      <c r="X63" s="51">
        <f t="shared" si="11"/>
        <v>0.92307692307692313</v>
      </c>
      <c r="Z63" s="33">
        <v>88</v>
      </c>
      <c r="AA63" s="73">
        <f t="shared" si="14"/>
        <v>0.90256410256410258</v>
      </c>
      <c r="AC63" s="41">
        <f>cálculos2!O63</f>
        <v>7</v>
      </c>
      <c r="AD63" s="42">
        <f t="shared" si="12"/>
        <v>0.70000000000000007</v>
      </c>
      <c r="AE63" s="41">
        <f>cálculos2!P63</f>
        <v>3</v>
      </c>
      <c r="AF63" s="42">
        <f t="shared" si="13"/>
        <v>0.75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"/>
        <v>595.83333333333337</v>
      </c>
      <c r="E64" s="33">
        <v>524</v>
      </c>
      <c r="F64" s="51">
        <f t="shared" si="2"/>
        <v>0.87944055944055943</v>
      </c>
      <c r="G64" s="33">
        <v>489</v>
      </c>
      <c r="H64" s="51">
        <f t="shared" si="3"/>
        <v>0.82069930069930064</v>
      </c>
      <c r="I64" s="33">
        <v>492</v>
      </c>
      <c r="J64" s="51">
        <f t="shared" si="4"/>
        <v>0.82573426573426567</v>
      </c>
      <c r="K64" s="33">
        <v>527</v>
      </c>
      <c r="L64" s="51">
        <f t="shared" si="5"/>
        <v>0.88447552447552447</v>
      </c>
      <c r="M64" s="33">
        <v>536</v>
      </c>
      <c r="N64" s="51">
        <f t="shared" si="6"/>
        <v>0.89958041958041957</v>
      </c>
      <c r="O64" s="33">
        <v>515</v>
      </c>
      <c r="P64" s="51">
        <f t="shared" si="7"/>
        <v>0.86433566433566433</v>
      </c>
      <c r="Q64" s="33">
        <v>430</v>
      </c>
      <c r="R64" s="51">
        <f t="shared" si="8"/>
        <v>0.72167832167832158</v>
      </c>
      <c r="S64" s="33">
        <v>497</v>
      </c>
      <c r="T64" s="51">
        <f t="shared" si="9"/>
        <v>0.83412587412587402</v>
      </c>
      <c r="U64" s="33">
        <v>496</v>
      </c>
      <c r="V64" s="51">
        <f t="shared" si="10"/>
        <v>0.83244755244755242</v>
      </c>
      <c r="W64" s="33">
        <v>497</v>
      </c>
      <c r="X64" s="51">
        <f t="shared" si="11"/>
        <v>0.83412587412587402</v>
      </c>
      <c r="Z64" s="33">
        <v>470</v>
      </c>
      <c r="AA64" s="73">
        <f t="shared" si="14"/>
        <v>0.78881118881118872</v>
      </c>
      <c r="AC64" s="41">
        <f>cálculos2!O64</f>
        <v>0</v>
      </c>
      <c r="AD64" s="42">
        <f t="shared" si="12"/>
        <v>0</v>
      </c>
      <c r="AE64" s="41">
        <f>cálculos2!P64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"/>
        <v>260</v>
      </c>
      <c r="E65" s="33">
        <v>225</v>
      </c>
      <c r="F65" s="51">
        <f t="shared" si="2"/>
        <v>0.86538461538461542</v>
      </c>
      <c r="G65" s="33">
        <v>200</v>
      </c>
      <c r="H65" s="51">
        <f t="shared" si="3"/>
        <v>0.76923076923076927</v>
      </c>
      <c r="I65" s="33">
        <v>202</v>
      </c>
      <c r="J65" s="51">
        <f t="shared" si="4"/>
        <v>0.77692307692307694</v>
      </c>
      <c r="K65" s="33">
        <v>211</v>
      </c>
      <c r="L65" s="51">
        <f t="shared" si="5"/>
        <v>0.81153846153846154</v>
      </c>
      <c r="M65" s="33">
        <v>211</v>
      </c>
      <c r="N65" s="51">
        <f t="shared" si="6"/>
        <v>0.81153846153846154</v>
      </c>
      <c r="O65" s="33">
        <v>179</v>
      </c>
      <c r="P65" s="51">
        <f t="shared" si="7"/>
        <v>0.68846153846153846</v>
      </c>
      <c r="Q65" s="33">
        <v>196</v>
      </c>
      <c r="R65" s="51">
        <f t="shared" si="8"/>
        <v>0.75384615384615383</v>
      </c>
      <c r="S65" s="33">
        <v>241</v>
      </c>
      <c r="T65" s="51">
        <f t="shared" si="9"/>
        <v>0.92692307692307696</v>
      </c>
      <c r="U65" s="33">
        <v>243</v>
      </c>
      <c r="V65" s="51">
        <f t="shared" si="10"/>
        <v>0.93461538461538463</v>
      </c>
      <c r="W65" s="33">
        <v>217</v>
      </c>
      <c r="X65" s="51">
        <f t="shared" si="11"/>
        <v>0.83461538461538465</v>
      </c>
      <c r="Z65" s="33">
        <v>202</v>
      </c>
      <c r="AA65" s="73">
        <f t="shared" si="14"/>
        <v>0.77692307692307694</v>
      </c>
      <c r="AC65" s="41">
        <f>cálculos2!O65</f>
        <v>0</v>
      </c>
      <c r="AD65" s="42">
        <f t="shared" si="12"/>
        <v>0</v>
      </c>
      <c r="AE65" s="41">
        <f>cálculos2!P65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"/>
        <v>87.5</v>
      </c>
      <c r="E66" s="33">
        <v>79</v>
      </c>
      <c r="F66" s="51">
        <f t="shared" si="2"/>
        <v>0.9028571428571428</v>
      </c>
      <c r="G66" s="33">
        <v>72</v>
      </c>
      <c r="H66" s="51">
        <f t="shared" si="3"/>
        <v>0.82285714285714284</v>
      </c>
      <c r="I66" s="33">
        <v>74</v>
      </c>
      <c r="J66" s="51">
        <f t="shared" si="4"/>
        <v>0.84571428571428575</v>
      </c>
      <c r="K66" s="33">
        <v>77</v>
      </c>
      <c r="L66" s="51">
        <f t="shared" si="5"/>
        <v>0.88</v>
      </c>
      <c r="M66" s="33">
        <v>75</v>
      </c>
      <c r="N66" s="51">
        <f t="shared" si="6"/>
        <v>0.8571428571428571</v>
      </c>
      <c r="O66" s="33">
        <v>71</v>
      </c>
      <c r="P66" s="51">
        <f t="shared" si="7"/>
        <v>0.81142857142857139</v>
      </c>
      <c r="Q66" s="33">
        <v>77</v>
      </c>
      <c r="R66" s="51">
        <f t="shared" si="8"/>
        <v>0.88</v>
      </c>
      <c r="S66" s="33">
        <v>103</v>
      </c>
      <c r="T66" s="51">
        <f t="shared" si="9"/>
        <v>1.177142857142857</v>
      </c>
      <c r="U66" s="33">
        <v>93</v>
      </c>
      <c r="V66" s="51">
        <f t="shared" si="10"/>
        <v>1.0628571428571429</v>
      </c>
      <c r="W66" s="33">
        <v>99</v>
      </c>
      <c r="X66" s="51">
        <f t="shared" si="11"/>
        <v>1.1314285714285715</v>
      </c>
      <c r="Z66" s="33">
        <v>72</v>
      </c>
      <c r="AA66" s="73">
        <f t="shared" ref="AA66:AA79" si="15">Z66/D66</f>
        <v>0.82285714285714284</v>
      </c>
      <c r="AC66" s="41">
        <f>cálculos2!O66</f>
        <v>4</v>
      </c>
      <c r="AD66" s="42">
        <f t="shared" si="12"/>
        <v>0.4</v>
      </c>
      <c r="AE66" s="41">
        <f>cálculos2!P66</f>
        <v>1</v>
      </c>
      <c r="AF66" s="42">
        <f t="shared" si="13"/>
        <v>0.25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16">(C67/12)*10</f>
        <v>325</v>
      </c>
      <c r="E67" s="33">
        <v>265</v>
      </c>
      <c r="F67" s="51">
        <f t="shared" ref="F67:F79" si="17">E67/D67</f>
        <v>0.81538461538461537</v>
      </c>
      <c r="G67" s="33">
        <v>281</v>
      </c>
      <c r="H67" s="51">
        <f t="shared" ref="H67:H79" si="18">G67/D67</f>
        <v>0.86461538461538456</v>
      </c>
      <c r="I67" s="33">
        <v>279</v>
      </c>
      <c r="J67" s="51">
        <f t="shared" ref="J67:J79" si="19">I67/D67</f>
        <v>0.8584615384615385</v>
      </c>
      <c r="K67" s="33">
        <v>289</v>
      </c>
      <c r="L67" s="51">
        <f t="shared" ref="L67:L79" si="20">K67/D67</f>
        <v>0.88923076923076927</v>
      </c>
      <c r="M67" s="33">
        <v>285</v>
      </c>
      <c r="N67" s="51">
        <f t="shared" ref="N67:N79" si="21">M67/D67</f>
        <v>0.87692307692307692</v>
      </c>
      <c r="O67" s="33">
        <v>272</v>
      </c>
      <c r="P67" s="51">
        <f t="shared" ref="P67:P79" si="22">O67/D67</f>
        <v>0.83692307692307688</v>
      </c>
      <c r="Q67" s="33">
        <v>279</v>
      </c>
      <c r="R67" s="51">
        <f t="shared" ref="R67:R79" si="23">Q67/D67</f>
        <v>0.8584615384615385</v>
      </c>
      <c r="S67" s="33">
        <v>341</v>
      </c>
      <c r="T67" s="51">
        <f t="shared" ref="T67:T79" si="24">S67/D67</f>
        <v>1.0492307692307692</v>
      </c>
      <c r="U67" s="33">
        <v>337</v>
      </c>
      <c r="V67" s="51">
        <f t="shared" ref="V67:V79" si="25">U67/D67</f>
        <v>1.0369230769230768</v>
      </c>
      <c r="W67" s="33">
        <v>330</v>
      </c>
      <c r="X67" s="51">
        <f t="shared" ref="X67:X79" si="26">W67/D67</f>
        <v>1.0153846153846153</v>
      </c>
      <c r="Z67" s="33">
        <v>243</v>
      </c>
      <c r="AA67" s="73">
        <f t="shared" si="15"/>
        <v>0.74769230769230766</v>
      </c>
      <c r="AC67" s="41">
        <f>cálculos2!O67</f>
        <v>3</v>
      </c>
      <c r="AD67" s="42">
        <f t="shared" ref="AD67:AD85" si="27">AC67*0.1</f>
        <v>0.30000000000000004</v>
      </c>
      <c r="AE67" s="41">
        <f>cálculos2!P67</f>
        <v>1</v>
      </c>
      <c r="AF67" s="42">
        <f t="shared" ref="AF67:AF85" si="28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16"/>
        <v>113.33333333333334</v>
      </c>
      <c r="E68" s="33">
        <v>107</v>
      </c>
      <c r="F68" s="51">
        <f t="shared" si="17"/>
        <v>0.94411764705882351</v>
      </c>
      <c r="G68" s="33">
        <v>98</v>
      </c>
      <c r="H68" s="51">
        <f t="shared" si="18"/>
        <v>0.8647058823529411</v>
      </c>
      <c r="I68" s="33">
        <v>98</v>
      </c>
      <c r="J68" s="51">
        <f t="shared" si="19"/>
        <v>0.8647058823529411</v>
      </c>
      <c r="K68" s="33">
        <v>110</v>
      </c>
      <c r="L68" s="51">
        <f t="shared" si="20"/>
        <v>0.97058823529411753</v>
      </c>
      <c r="M68" s="33">
        <v>107</v>
      </c>
      <c r="N68" s="51">
        <f t="shared" si="21"/>
        <v>0.94411764705882351</v>
      </c>
      <c r="O68" s="33">
        <v>101</v>
      </c>
      <c r="P68" s="51">
        <f t="shared" si="22"/>
        <v>0.89117647058823524</v>
      </c>
      <c r="Q68" s="33">
        <v>73</v>
      </c>
      <c r="R68" s="51">
        <f t="shared" si="23"/>
        <v>0.64411764705882346</v>
      </c>
      <c r="S68" s="33">
        <v>71</v>
      </c>
      <c r="T68" s="51">
        <f t="shared" si="24"/>
        <v>0.62647058823529411</v>
      </c>
      <c r="U68" s="33">
        <v>89</v>
      </c>
      <c r="V68" s="51">
        <f t="shared" si="25"/>
        <v>0.78529411764705881</v>
      </c>
      <c r="W68" s="33">
        <v>70</v>
      </c>
      <c r="X68" s="51">
        <f t="shared" si="26"/>
        <v>0.61764705882352933</v>
      </c>
      <c r="Z68" s="33">
        <v>104</v>
      </c>
      <c r="AA68" s="73">
        <f t="shared" si="15"/>
        <v>0.91764705882352937</v>
      </c>
      <c r="AC68" s="41">
        <f>cálculos2!O68</f>
        <v>3</v>
      </c>
      <c r="AD68" s="42">
        <f t="shared" si="27"/>
        <v>0.30000000000000004</v>
      </c>
      <c r="AE68" s="41">
        <f>cálculos2!P68</f>
        <v>1</v>
      </c>
      <c r="AF68" s="42">
        <f t="shared" si="28"/>
        <v>0.25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16"/>
        <v>1550</v>
      </c>
      <c r="E69" s="33">
        <v>1510</v>
      </c>
      <c r="F69" s="51">
        <f t="shared" si="17"/>
        <v>0.97419354838709682</v>
      </c>
      <c r="G69" s="33">
        <v>1219</v>
      </c>
      <c r="H69" s="51">
        <f t="shared" si="18"/>
        <v>0.78645161290322585</v>
      </c>
      <c r="I69" s="33">
        <v>1210</v>
      </c>
      <c r="J69" s="51">
        <f t="shared" si="19"/>
        <v>0.78064516129032258</v>
      </c>
      <c r="K69" s="33">
        <v>1345</v>
      </c>
      <c r="L69" s="51">
        <f t="shared" si="20"/>
        <v>0.86774193548387102</v>
      </c>
      <c r="M69" s="33">
        <v>1303</v>
      </c>
      <c r="N69" s="51">
        <f t="shared" si="21"/>
        <v>0.84064516129032263</v>
      </c>
      <c r="O69" s="33">
        <v>1248</v>
      </c>
      <c r="P69" s="51">
        <f t="shared" si="22"/>
        <v>0.80516129032258066</v>
      </c>
      <c r="Q69" s="33">
        <v>962</v>
      </c>
      <c r="R69" s="51">
        <f t="shared" si="23"/>
        <v>0.62064516129032254</v>
      </c>
      <c r="S69" s="33">
        <v>1341</v>
      </c>
      <c r="T69" s="51">
        <f t="shared" si="24"/>
        <v>0.8651612903225806</v>
      </c>
      <c r="U69" s="33">
        <v>1270</v>
      </c>
      <c r="V69" s="51">
        <f t="shared" si="25"/>
        <v>0.8193548387096774</v>
      </c>
      <c r="W69" s="33">
        <v>1163</v>
      </c>
      <c r="X69" s="51">
        <f t="shared" si="26"/>
        <v>0.75032258064516133</v>
      </c>
      <c r="Z69" s="33">
        <v>1525</v>
      </c>
      <c r="AA69" s="73">
        <f t="shared" si="15"/>
        <v>0.9838709677419355</v>
      </c>
      <c r="AC69" s="41">
        <f>cálculos2!O69</f>
        <v>1</v>
      </c>
      <c r="AD69" s="42">
        <f t="shared" si="27"/>
        <v>0.1</v>
      </c>
      <c r="AE69" s="41">
        <f>cálculos2!P69</f>
        <v>0</v>
      </c>
      <c r="AF69" s="42">
        <f t="shared" si="28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16"/>
        <v>95</v>
      </c>
      <c r="E70" s="33">
        <v>91</v>
      </c>
      <c r="F70" s="51">
        <f t="shared" si="17"/>
        <v>0.95789473684210524</v>
      </c>
      <c r="G70" s="33">
        <v>86</v>
      </c>
      <c r="H70" s="51">
        <f t="shared" si="18"/>
        <v>0.90526315789473688</v>
      </c>
      <c r="I70" s="33">
        <v>85</v>
      </c>
      <c r="J70" s="51">
        <f t="shared" si="19"/>
        <v>0.89473684210526316</v>
      </c>
      <c r="K70" s="33">
        <v>99</v>
      </c>
      <c r="L70" s="51">
        <f t="shared" si="20"/>
        <v>1.0421052631578946</v>
      </c>
      <c r="M70" s="33">
        <v>101</v>
      </c>
      <c r="N70" s="51">
        <f t="shared" si="21"/>
        <v>1.0631578947368421</v>
      </c>
      <c r="O70" s="33">
        <v>86</v>
      </c>
      <c r="P70" s="51">
        <f t="shared" si="22"/>
        <v>0.90526315789473688</v>
      </c>
      <c r="Q70" s="33">
        <v>73</v>
      </c>
      <c r="R70" s="51">
        <f t="shared" si="23"/>
        <v>0.76842105263157889</v>
      </c>
      <c r="S70" s="33">
        <v>99</v>
      </c>
      <c r="T70" s="51">
        <f t="shared" si="24"/>
        <v>1.0421052631578946</v>
      </c>
      <c r="U70" s="33">
        <v>88</v>
      </c>
      <c r="V70" s="51">
        <f t="shared" si="25"/>
        <v>0.9263157894736842</v>
      </c>
      <c r="W70" s="33">
        <v>95</v>
      </c>
      <c r="X70" s="51">
        <f t="shared" si="26"/>
        <v>1</v>
      </c>
      <c r="Z70" s="33">
        <v>77</v>
      </c>
      <c r="AA70" s="73">
        <f t="shared" si="15"/>
        <v>0.81052631578947365</v>
      </c>
      <c r="AC70" s="41">
        <f>cálculos2!O70</f>
        <v>5</v>
      </c>
      <c r="AD70" s="42">
        <f t="shared" si="27"/>
        <v>0.5</v>
      </c>
      <c r="AE70" s="41">
        <f>cálculos2!P70</f>
        <v>1</v>
      </c>
      <c r="AF70" s="42">
        <f t="shared" si="28"/>
        <v>0.25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16"/>
        <v>6184.1666666666661</v>
      </c>
      <c r="E71" s="33">
        <v>6039</v>
      </c>
      <c r="F71" s="51">
        <f t="shared" si="17"/>
        <v>0.97652607465301178</v>
      </c>
      <c r="G71" s="33">
        <v>5118</v>
      </c>
      <c r="H71" s="51">
        <f t="shared" si="18"/>
        <v>0.82759735884651675</v>
      </c>
      <c r="I71" s="33">
        <v>5211</v>
      </c>
      <c r="J71" s="51">
        <f t="shared" si="19"/>
        <v>0.84263576337420842</v>
      </c>
      <c r="K71" s="33">
        <v>5711</v>
      </c>
      <c r="L71" s="51">
        <f t="shared" si="20"/>
        <v>0.92348740061986268</v>
      </c>
      <c r="M71" s="33">
        <v>5462</v>
      </c>
      <c r="N71" s="51">
        <f t="shared" si="21"/>
        <v>0.88322328527152683</v>
      </c>
      <c r="O71" s="33">
        <v>5270</v>
      </c>
      <c r="P71" s="51">
        <f t="shared" si="22"/>
        <v>0.8521762565691956</v>
      </c>
      <c r="Q71" s="33">
        <v>4126</v>
      </c>
      <c r="R71" s="51">
        <f t="shared" si="23"/>
        <v>0.66718771055113868</v>
      </c>
      <c r="S71" s="33">
        <v>5385</v>
      </c>
      <c r="T71" s="51">
        <f t="shared" si="24"/>
        <v>0.87077213313569612</v>
      </c>
      <c r="U71" s="33">
        <v>5356</v>
      </c>
      <c r="V71" s="51">
        <f t="shared" si="25"/>
        <v>0.86608273817544812</v>
      </c>
      <c r="W71" s="33">
        <v>4359</v>
      </c>
      <c r="X71" s="51">
        <f t="shared" si="26"/>
        <v>0.70486457350761356</v>
      </c>
      <c r="Z71" s="33">
        <v>5716</v>
      </c>
      <c r="AA71" s="73">
        <f t="shared" si="15"/>
        <v>0.92429591699231917</v>
      </c>
      <c r="AC71" s="41">
        <f>cálculos2!O71</f>
        <v>1</v>
      </c>
      <c r="AD71" s="42">
        <f t="shared" si="27"/>
        <v>0.1</v>
      </c>
      <c r="AE71" s="41">
        <f>cálculos2!P71</f>
        <v>0</v>
      </c>
      <c r="AF71" s="42">
        <f t="shared" si="28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16"/>
        <v>379.16666666666663</v>
      </c>
      <c r="E72" s="33">
        <v>320</v>
      </c>
      <c r="F72" s="51">
        <f t="shared" si="17"/>
        <v>0.84395604395604407</v>
      </c>
      <c r="G72" s="33">
        <v>308</v>
      </c>
      <c r="H72" s="51">
        <f t="shared" si="18"/>
        <v>0.8123076923076924</v>
      </c>
      <c r="I72" s="33">
        <v>309</v>
      </c>
      <c r="J72" s="51">
        <f t="shared" si="19"/>
        <v>0.81494505494505498</v>
      </c>
      <c r="K72" s="33">
        <v>338</v>
      </c>
      <c r="L72" s="51">
        <f t="shared" si="20"/>
        <v>0.89142857142857157</v>
      </c>
      <c r="M72" s="33">
        <v>330</v>
      </c>
      <c r="N72" s="51">
        <f t="shared" si="21"/>
        <v>0.87032967032967046</v>
      </c>
      <c r="O72" s="33">
        <v>326</v>
      </c>
      <c r="P72" s="51">
        <f t="shared" si="22"/>
        <v>0.8597802197802199</v>
      </c>
      <c r="Q72" s="33">
        <v>263</v>
      </c>
      <c r="R72" s="51">
        <f t="shared" si="23"/>
        <v>0.69362637362637369</v>
      </c>
      <c r="S72" s="33">
        <v>346</v>
      </c>
      <c r="T72" s="51">
        <f t="shared" si="24"/>
        <v>0.91252747252747257</v>
      </c>
      <c r="U72" s="33">
        <v>337</v>
      </c>
      <c r="V72" s="51">
        <f t="shared" si="25"/>
        <v>0.88879120879120888</v>
      </c>
      <c r="W72" s="33">
        <v>310</v>
      </c>
      <c r="X72" s="51">
        <f t="shared" si="26"/>
        <v>0.81758241758241768</v>
      </c>
      <c r="Z72" s="33">
        <v>309</v>
      </c>
      <c r="AA72" s="73">
        <f t="shared" si="15"/>
        <v>0.81494505494505498</v>
      </c>
      <c r="AC72" s="41">
        <f>cálculos2!O72</f>
        <v>0</v>
      </c>
      <c r="AD72" s="42">
        <f t="shared" si="27"/>
        <v>0</v>
      </c>
      <c r="AE72" s="41">
        <f>cálculos2!P72</f>
        <v>0</v>
      </c>
      <c r="AF72" s="42">
        <f t="shared" si="28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16"/>
        <v>205</v>
      </c>
      <c r="E73" s="33">
        <v>215</v>
      </c>
      <c r="F73" s="51">
        <f t="shared" si="17"/>
        <v>1.0487804878048781</v>
      </c>
      <c r="G73" s="33">
        <v>188</v>
      </c>
      <c r="H73" s="51">
        <f t="shared" si="18"/>
        <v>0.91707317073170735</v>
      </c>
      <c r="I73" s="33">
        <v>186</v>
      </c>
      <c r="J73" s="51">
        <f t="shared" si="19"/>
        <v>0.90731707317073174</v>
      </c>
      <c r="K73" s="33">
        <v>201</v>
      </c>
      <c r="L73" s="51">
        <f t="shared" si="20"/>
        <v>0.98048780487804876</v>
      </c>
      <c r="M73" s="33">
        <v>200</v>
      </c>
      <c r="N73" s="51">
        <f t="shared" si="21"/>
        <v>0.97560975609756095</v>
      </c>
      <c r="O73" s="33">
        <v>197</v>
      </c>
      <c r="P73" s="51">
        <f t="shared" si="22"/>
        <v>0.96097560975609753</v>
      </c>
      <c r="Q73" s="33">
        <v>169</v>
      </c>
      <c r="R73" s="51">
        <f t="shared" si="23"/>
        <v>0.82439024390243898</v>
      </c>
      <c r="S73" s="33">
        <v>204</v>
      </c>
      <c r="T73" s="51">
        <f t="shared" si="24"/>
        <v>0.99512195121951219</v>
      </c>
      <c r="U73" s="33">
        <v>201</v>
      </c>
      <c r="V73" s="51">
        <f t="shared" si="25"/>
        <v>0.98048780487804876</v>
      </c>
      <c r="W73" s="33">
        <v>185</v>
      </c>
      <c r="X73" s="51">
        <f t="shared" si="26"/>
        <v>0.90243902439024393</v>
      </c>
      <c r="Z73" s="33">
        <v>220</v>
      </c>
      <c r="AA73" s="73">
        <f t="shared" si="15"/>
        <v>1.0731707317073171</v>
      </c>
      <c r="AC73" s="41">
        <f>cálculos2!O73</f>
        <v>6</v>
      </c>
      <c r="AD73" s="42">
        <f t="shared" si="27"/>
        <v>0.60000000000000009</v>
      </c>
      <c r="AE73" s="41">
        <f>cálculos2!P73</f>
        <v>2</v>
      </c>
      <c r="AF73" s="42">
        <f t="shared" si="28"/>
        <v>0.5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16"/>
        <v>281.66666666666669</v>
      </c>
      <c r="E74" s="33">
        <v>334</v>
      </c>
      <c r="F74" s="51">
        <f t="shared" si="17"/>
        <v>1.1857988165680473</v>
      </c>
      <c r="G74" s="33">
        <v>310</v>
      </c>
      <c r="H74" s="51">
        <f t="shared" si="18"/>
        <v>1.1005917159763312</v>
      </c>
      <c r="I74" s="33">
        <v>310</v>
      </c>
      <c r="J74" s="51">
        <f t="shared" si="19"/>
        <v>1.1005917159763312</v>
      </c>
      <c r="K74" s="33">
        <v>321</v>
      </c>
      <c r="L74" s="51">
        <f t="shared" si="20"/>
        <v>1.1396449704142011</v>
      </c>
      <c r="M74" s="33">
        <v>321</v>
      </c>
      <c r="N74" s="51">
        <f t="shared" si="21"/>
        <v>1.1396449704142011</v>
      </c>
      <c r="O74" s="33">
        <v>308</v>
      </c>
      <c r="P74" s="51">
        <f t="shared" si="22"/>
        <v>1.0934911242603549</v>
      </c>
      <c r="Q74" s="33">
        <v>296</v>
      </c>
      <c r="R74" s="51">
        <f t="shared" si="23"/>
        <v>1.0508875739644969</v>
      </c>
      <c r="S74" s="33">
        <v>314</v>
      </c>
      <c r="T74" s="51">
        <f t="shared" si="24"/>
        <v>1.1147928994082839</v>
      </c>
      <c r="U74" s="33">
        <v>318</v>
      </c>
      <c r="V74" s="51">
        <f t="shared" si="25"/>
        <v>1.1289940828402365</v>
      </c>
      <c r="W74" s="33">
        <v>301</v>
      </c>
      <c r="X74" s="51">
        <f t="shared" si="26"/>
        <v>1.0686390532544379</v>
      </c>
      <c r="Z74" s="33">
        <v>311</v>
      </c>
      <c r="AA74" s="73">
        <f t="shared" si="15"/>
        <v>1.1041420118343195</v>
      </c>
      <c r="AC74" s="41">
        <f>cálculos2!O74</f>
        <v>10</v>
      </c>
      <c r="AD74" s="42">
        <f t="shared" si="27"/>
        <v>1</v>
      </c>
      <c r="AE74" s="41">
        <f>cálculos2!P74</f>
        <v>4</v>
      </c>
      <c r="AF74" s="42">
        <f t="shared" si="28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16"/>
        <v>838.33333333333326</v>
      </c>
      <c r="E75" s="33">
        <v>770</v>
      </c>
      <c r="F75" s="51">
        <f t="shared" si="17"/>
        <v>0.9184890656063619</v>
      </c>
      <c r="G75" s="33">
        <v>685</v>
      </c>
      <c r="H75" s="51">
        <f t="shared" si="18"/>
        <v>0.81709741550695836</v>
      </c>
      <c r="I75" s="33">
        <v>693</v>
      </c>
      <c r="J75" s="51">
        <f t="shared" si="19"/>
        <v>0.82664015904572574</v>
      </c>
      <c r="K75" s="33">
        <v>812</v>
      </c>
      <c r="L75" s="51">
        <f t="shared" si="20"/>
        <v>0.96858846918489072</v>
      </c>
      <c r="M75" s="33">
        <v>757</v>
      </c>
      <c r="N75" s="51">
        <f t="shared" si="21"/>
        <v>0.90298210735586493</v>
      </c>
      <c r="O75" s="33">
        <v>748</v>
      </c>
      <c r="P75" s="51">
        <f t="shared" si="22"/>
        <v>0.89224652087475154</v>
      </c>
      <c r="Q75" s="33">
        <v>520</v>
      </c>
      <c r="R75" s="51">
        <f t="shared" si="23"/>
        <v>0.62027833001988075</v>
      </c>
      <c r="S75" s="33">
        <v>726</v>
      </c>
      <c r="T75" s="51">
        <f t="shared" si="24"/>
        <v>0.86600397614314129</v>
      </c>
      <c r="U75" s="33">
        <v>699</v>
      </c>
      <c r="V75" s="51">
        <f t="shared" si="25"/>
        <v>0.83379721669980122</v>
      </c>
      <c r="W75" s="33">
        <v>600</v>
      </c>
      <c r="X75" s="51">
        <f t="shared" si="26"/>
        <v>0.71570576540755471</v>
      </c>
      <c r="Z75" s="33">
        <v>740</v>
      </c>
      <c r="AA75" s="73">
        <f t="shared" si="15"/>
        <v>0.88270377733598415</v>
      </c>
      <c r="AC75" s="41">
        <f>cálculos2!O75</f>
        <v>3</v>
      </c>
      <c r="AD75" s="42">
        <f t="shared" si="27"/>
        <v>0.30000000000000004</v>
      </c>
      <c r="AE75" s="41">
        <f>cálculos2!P75</f>
        <v>1</v>
      </c>
      <c r="AF75" s="42">
        <f t="shared" si="28"/>
        <v>0.25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16"/>
        <v>86.666666666666657</v>
      </c>
      <c r="E76" s="33">
        <v>86</v>
      </c>
      <c r="F76" s="51">
        <f t="shared" si="17"/>
        <v>0.99230769230769245</v>
      </c>
      <c r="G76" s="33">
        <v>84</v>
      </c>
      <c r="H76" s="51">
        <f t="shared" si="18"/>
        <v>0.96923076923076934</v>
      </c>
      <c r="I76" s="33">
        <v>85</v>
      </c>
      <c r="J76" s="51">
        <f t="shared" si="19"/>
        <v>0.98076923076923084</v>
      </c>
      <c r="K76" s="33">
        <v>90</v>
      </c>
      <c r="L76" s="51">
        <f t="shared" si="20"/>
        <v>1.0384615384615385</v>
      </c>
      <c r="M76" s="33">
        <v>84</v>
      </c>
      <c r="N76" s="51">
        <f t="shared" si="21"/>
        <v>0.96923076923076934</v>
      </c>
      <c r="O76" s="33">
        <v>84</v>
      </c>
      <c r="P76" s="51">
        <f t="shared" si="22"/>
        <v>0.96923076923076934</v>
      </c>
      <c r="Q76" s="33">
        <v>75</v>
      </c>
      <c r="R76" s="51">
        <f t="shared" si="23"/>
        <v>0.86538461538461553</v>
      </c>
      <c r="S76" s="33">
        <v>105</v>
      </c>
      <c r="T76" s="51">
        <f t="shared" si="24"/>
        <v>1.2115384615384617</v>
      </c>
      <c r="U76" s="33">
        <v>92</v>
      </c>
      <c r="V76" s="51">
        <f t="shared" si="25"/>
        <v>1.0615384615384618</v>
      </c>
      <c r="W76" s="33">
        <v>101</v>
      </c>
      <c r="X76" s="51">
        <f t="shared" si="26"/>
        <v>1.1653846153846155</v>
      </c>
      <c r="Z76" s="33">
        <v>65</v>
      </c>
      <c r="AA76" s="73">
        <f t="shared" si="15"/>
        <v>0.75000000000000011</v>
      </c>
      <c r="AC76" s="41">
        <f>cálculos2!O76</f>
        <v>9</v>
      </c>
      <c r="AD76" s="42">
        <f t="shared" si="27"/>
        <v>0.9</v>
      </c>
      <c r="AE76" s="41">
        <f>cálculos2!P76</f>
        <v>4</v>
      </c>
      <c r="AF76" s="42">
        <f t="shared" si="28"/>
        <v>1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16"/>
        <v>175.83333333333331</v>
      </c>
      <c r="E77" s="33">
        <v>165</v>
      </c>
      <c r="F77" s="51">
        <f t="shared" si="17"/>
        <v>0.9383886255924172</v>
      </c>
      <c r="G77" s="33">
        <v>172</v>
      </c>
      <c r="H77" s="51">
        <f t="shared" si="18"/>
        <v>0.97819905213270153</v>
      </c>
      <c r="I77" s="33">
        <v>176</v>
      </c>
      <c r="J77" s="51">
        <f t="shared" si="19"/>
        <v>1.0009478672985783</v>
      </c>
      <c r="K77" s="33">
        <v>181</v>
      </c>
      <c r="L77" s="51">
        <f t="shared" si="20"/>
        <v>1.0293838862559244</v>
      </c>
      <c r="M77" s="33">
        <v>178</v>
      </c>
      <c r="N77" s="51">
        <f t="shared" si="21"/>
        <v>1.0123222748815166</v>
      </c>
      <c r="O77" s="33">
        <v>188</v>
      </c>
      <c r="P77" s="51">
        <f t="shared" si="22"/>
        <v>1.0691943127962087</v>
      </c>
      <c r="Q77" s="33">
        <v>159</v>
      </c>
      <c r="R77" s="51">
        <f t="shared" si="23"/>
        <v>0.90426540284360202</v>
      </c>
      <c r="S77" s="33">
        <v>196</v>
      </c>
      <c r="T77" s="51">
        <f t="shared" si="24"/>
        <v>1.1146919431279623</v>
      </c>
      <c r="U77" s="33">
        <v>192</v>
      </c>
      <c r="V77" s="51">
        <f t="shared" si="25"/>
        <v>1.0919431279620855</v>
      </c>
      <c r="W77" s="33">
        <v>176</v>
      </c>
      <c r="X77" s="51">
        <f t="shared" si="26"/>
        <v>1.0009478672985783</v>
      </c>
      <c r="Z77" s="33">
        <v>136</v>
      </c>
      <c r="AA77" s="73">
        <f t="shared" si="15"/>
        <v>0.77345971563981053</v>
      </c>
      <c r="AC77" s="41">
        <f>cálculos2!O77</f>
        <v>9</v>
      </c>
      <c r="AD77" s="42">
        <f t="shared" si="27"/>
        <v>0.9</v>
      </c>
      <c r="AE77" s="41">
        <f>cálculos2!P77</f>
        <v>4</v>
      </c>
      <c r="AF77" s="42">
        <f t="shared" si="28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16"/>
        <v>4937.5</v>
      </c>
      <c r="E78" s="33">
        <v>4618</v>
      </c>
      <c r="F78" s="51">
        <f t="shared" si="17"/>
        <v>0.93529113924050633</v>
      </c>
      <c r="G78" s="33">
        <v>3643</v>
      </c>
      <c r="H78" s="51">
        <f t="shared" si="18"/>
        <v>0.73782278481012653</v>
      </c>
      <c r="I78" s="33">
        <v>3664</v>
      </c>
      <c r="J78" s="51">
        <f t="shared" si="19"/>
        <v>0.74207594936708865</v>
      </c>
      <c r="K78" s="33">
        <v>3991</v>
      </c>
      <c r="L78" s="51">
        <f t="shared" si="20"/>
        <v>0.80830379746835446</v>
      </c>
      <c r="M78" s="33">
        <v>3886</v>
      </c>
      <c r="N78" s="51">
        <f t="shared" si="21"/>
        <v>0.78703797468354431</v>
      </c>
      <c r="O78" s="33">
        <v>3733</v>
      </c>
      <c r="P78" s="51">
        <f t="shared" si="22"/>
        <v>0.75605063291139241</v>
      </c>
      <c r="Q78" s="33">
        <v>3134</v>
      </c>
      <c r="R78" s="51">
        <f t="shared" si="23"/>
        <v>0.63473417721518988</v>
      </c>
      <c r="S78" s="33">
        <v>3989</v>
      </c>
      <c r="T78" s="51">
        <f t="shared" si="24"/>
        <v>0.80789873417721514</v>
      </c>
      <c r="U78" s="33">
        <v>3808</v>
      </c>
      <c r="V78" s="51">
        <f t="shared" si="25"/>
        <v>0.7712405063291139</v>
      </c>
      <c r="W78" s="33">
        <v>3311</v>
      </c>
      <c r="X78" s="51">
        <f t="shared" si="26"/>
        <v>0.67058227848101271</v>
      </c>
      <c r="Z78" s="33">
        <v>4245</v>
      </c>
      <c r="AA78" s="73">
        <f t="shared" si="15"/>
        <v>0.85974683544303798</v>
      </c>
      <c r="AC78" s="41">
        <f>cálculos2!O78</f>
        <v>1</v>
      </c>
      <c r="AD78" s="42">
        <f t="shared" si="27"/>
        <v>0.1</v>
      </c>
      <c r="AE78" s="41">
        <f>cálculos2!P78</f>
        <v>0</v>
      </c>
      <c r="AF78" s="42">
        <f t="shared" si="28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16"/>
        <v>3289.166666666667</v>
      </c>
      <c r="E79" s="33">
        <v>3101</v>
      </c>
      <c r="F79" s="51">
        <f t="shared" si="17"/>
        <v>0.94279199391943236</v>
      </c>
      <c r="G79" s="33">
        <v>2355</v>
      </c>
      <c r="H79" s="51">
        <f t="shared" si="18"/>
        <v>0.71598682543704073</v>
      </c>
      <c r="I79" s="33">
        <v>2357</v>
      </c>
      <c r="J79" s="51">
        <f t="shared" si="19"/>
        <v>0.71659488218900425</v>
      </c>
      <c r="K79" s="33">
        <v>2503</v>
      </c>
      <c r="L79" s="51">
        <f t="shared" si="20"/>
        <v>0.76098302508234095</v>
      </c>
      <c r="M79" s="33">
        <v>2446</v>
      </c>
      <c r="N79" s="51">
        <f t="shared" si="21"/>
        <v>0.74365340765138077</v>
      </c>
      <c r="O79" s="33">
        <v>2302</v>
      </c>
      <c r="P79" s="51">
        <f t="shared" si="22"/>
        <v>0.69987332151000758</v>
      </c>
      <c r="Q79" s="33">
        <v>1856</v>
      </c>
      <c r="R79" s="51">
        <f t="shared" si="23"/>
        <v>0.56427666582214331</v>
      </c>
      <c r="S79" s="33">
        <v>2625</v>
      </c>
      <c r="T79" s="51">
        <f t="shared" si="24"/>
        <v>0.79807448695211547</v>
      </c>
      <c r="U79" s="33">
        <v>2526</v>
      </c>
      <c r="V79" s="51">
        <f t="shared" si="25"/>
        <v>0.76797567772992137</v>
      </c>
      <c r="W79" s="33">
        <v>2308</v>
      </c>
      <c r="X79" s="51">
        <f t="shared" si="26"/>
        <v>0.70169749176589813</v>
      </c>
      <c r="Z79" s="33">
        <v>2725</v>
      </c>
      <c r="AA79" s="73">
        <f t="shared" si="15"/>
        <v>0.82847732455029133</v>
      </c>
      <c r="AC79" s="41">
        <f>cálculos2!O79</f>
        <v>1</v>
      </c>
      <c r="AD79" s="42">
        <f t="shared" si="27"/>
        <v>0.1</v>
      </c>
      <c r="AE79" s="41">
        <f>cálculos2!P79</f>
        <v>0</v>
      </c>
      <c r="AF79" s="42">
        <f t="shared" si="28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33">
        <f>SUMIF($A$2:$A$79,"Norte",E$2:E$79)</f>
        <v>4576</v>
      </c>
      <c r="F81" s="51">
        <f>E81/D81</f>
        <v>0.93770491803278688</v>
      </c>
      <c r="G81" s="33">
        <f>SUMIF($A$2:$A$79,"Norte",G$2:G$79)</f>
        <v>4311</v>
      </c>
      <c r="H81" s="51">
        <f>G81/D81</f>
        <v>0.8834016393442623</v>
      </c>
      <c r="I81" s="33">
        <f>SUMIF($A$2:$A$79,"Norte",I$2:I$79)</f>
        <v>4313</v>
      </c>
      <c r="J81" s="51">
        <f>I81/D81</f>
        <v>0.88381147540983607</v>
      </c>
      <c r="K81" s="33">
        <f>SUMIF($A$2:$A$79,"Norte",K$2:K$79)</f>
        <v>4606</v>
      </c>
      <c r="L81" s="51">
        <f>K81/D81</f>
        <v>0.94385245901639347</v>
      </c>
      <c r="M81" s="33">
        <f>SUMIF($A$2:$A$79,"Norte",M$2:M$79)</f>
        <v>4483</v>
      </c>
      <c r="N81" s="51">
        <f>M81/D81</f>
        <v>0.91864754098360657</v>
      </c>
      <c r="O81" s="33">
        <f>SUMIF($A$2:$A$79,"Norte",O$2:O$79)</f>
        <v>4387</v>
      </c>
      <c r="P81" s="51">
        <f>O81/D81</f>
        <v>0.89897540983606561</v>
      </c>
      <c r="Q81" s="33">
        <f>SUMIF($A$2:$A$79,"Norte",Q$2:Q$79)</f>
        <v>3569</v>
      </c>
      <c r="R81" s="51">
        <f>Q81/D81</f>
        <v>0.73135245901639345</v>
      </c>
      <c r="S81" s="33">
        <f>SUMIF($A$2:$A$79,"Norte",S$2:S$79)</f>
        <v>4472</v>
      </c>
      <c r="T81" s="51">
        <f>S81/D81</f>
        <v>0.91639344262295086</v>
      </c>
      <c r="U81" s="33">
        <f>SUMIF($A$2:$A$79,"Norte",U$2:U$79)</f>
        <v>4429</v>
      </c>
      <c r="V81" s="51">
        <f>U81/D81</f>
        <v>0.90758196721311479</v>
      </c>
      <c r="W81" s="33">
        <f>SUMIF($A$2:$A$79,"Norte",W$2:W$79)</f>
        <v>4154</v>
      </c>
      <c r="X81" s="51">
        <f>W81/D81</f>
        <v>0.85122950819672127</v>
      </c>
      <c r="Z81" s="33">
        <f>SUMIF($A$2:$A$79,"Norte",Z$2:Z$79)</f>
        <v>4397</v>
      </c>
      <c r="AA81" s="73">
        <f>Z81/D81</f>
        <v>0.90102459016393444</v>
      </c>
      <c r="AC81" s="41">
        <f>cálculos1!O81</f>
        <v>1</v>
      </c>
      <c r="AD81" s="42">
        <f t="shared" si="27"/>
        <v>0.1</v>
      </c>
      <c r="AE81" s="41">
        <f>cálculos1!P81</f>
        <v>0</v>
      </c>
      <c r="AF81" s="42">
        <f t="shared" si="28"/>
        <v>0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33">
        <f>SUMIF($A$2:$A$79,"Central",E$2:E$79)</f>
        <v>5438</v>
      </c>
      <c r="F82" s="51">
        <f>E82/D82</f>
        <v>0.94015271574701043</v>
      </c>
      <c r="G82" s="33">
        <f>SUMIF($A$2:$A$79,"Central",G$2:G$79)</f>
        <v>4840</v>
      </c>
      <c r="H82" s="51">
        <f>G82/D82</f>
        <v>0.83676703645007922</v>
      </c>
      <c r="I82" s="33">
        <f>SUMIF($A$2:$A$79,"Central",I$2:I$79)</f>
        <v>4887</v>
      </c>
      <c r="J82" s="51">
        <f t="shared" ref="J82:J85" si="29">I82/D82</f>
        <v>0.84489266676271424</v>
      </c>
      <c r="K82" s="33">
        <f>SUMIF($A$2:$A$79,"Central",K$2:K$79)</f>
        <v>5224</v>
      </c>
      <c r="L82" s="51">
        <f>K82/D82</f>
        <v>0.90315516496182102</v>
      </c>
      <c r="M82" s="33">
        <f>SUMIF($A$2:$A$79,"Central",M$2:M$79)</f>
        <v>5181</v>
      </c>
      <c r="N82" s="51">
        <f t="shared" ref="N82:N85" si="30">M82/D82</f>
        <v>0.89572107765451658</v>
      </c>
      <c r="O82" s="33">
        <f>SUMIF($A$2:$A$79,"Central",O$2:O$79)</f>
        <v>4979</v>
      </c>
      <c r="P82" s="51">
        <f>O82/D82</f>
        <v>0.86079815588531905</v>
      </c>
      <c r="Q82" s="33">
        <f>SUMIF($A$2:$A$79,"Central",Q$2:Q$79)</f>
        <v>4322</v>
      </c>
      <c r="R82" s="51">
        <f t="shared" ref="R82:R85" si="31">Q82/D82</f>
        <v>0.74721221725976084</v>
      </c>
      <c r="S82" s="33">
        <f>SUMIF($A$2:$A$79,"Central",S$2:S$79)</f>
        <v>5234</v>
      </c>
      <c r="T82" s="51">
        <f>S82/D82</f>
        <v>0.90488402247514765</v>
      </c>
      <c r="U82" s="33">
        <f>SUMIF($A$2:$A$79,"Central",U$2:U$79)</f>
        <v>5228</v>
      </c>
      <c r="V82" s="51">
        <f t="shared" ref="V82:V85" si="32">U82/D82</f>
        <v>0.90384670796715161</v>
      </c>
      <c r="W82" s="33">
        <f>SUMIF($A$2:$A$79,"Central",W$2:W$79)</f>
        <v>4877</v>
      </c>
      <c r="X82" s="51">
        <f t="shared" ref="X82:X85" si="33">W82/D82</f>
        <v>0.84316380924938761</v>
      </c>
      <c r="Z82" s="33">
        <f>SUMIF($A$2:$A$79,"Central",Z$2:Z$79)</f>
        <v>5182</v>
      </c>
      <c r="AA82" s="73">
        <f>Z82/D82</f>
        <v>0.89589396340584926</v>
      </c>
      <c r="AC82" s="41">
        <f>cálculos1!O82</f>
        <v>1</v>
      </c>
      <c r="AD82" s="42">
        <f t="shared" si="27"/>
        <v>0.1</v>
      </c>
      <c r="AE82" s="41">
        <f>cálculos1!P82</f>
        <v>0</v>
      </c>
      <c r="AF82" s="42">
        <f t="shared" si="28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33">
        <f>SUMIF($A$2:$A$79,"Metropolitana",E$2:E$79)</f>
        <v>24429</v>
      </c>
      <c r="F83" s="51">
        <f>E83/D83</f>
        <v>0.94268900537029288</v>
      </c>
      <c r="G83" s="33">
        <f>SUMIF($A$2:$A$79,"Metropolitana",G$2:G$79)</f>
        <v>20915</v>
      </c>
      <c r="H83" s="51">
        <f>G83/D83</f>
        <v>0.80708750040196797</v>
      </c>
      <c r="I83" s="33">
        <f>SUMIF($A$2:$A$79,"Metropolitana",I$2:I$79)</f>
        <v>21137</v>
      </c>
      <c r="J83" s="51">
        <f t="shared" si="29"/>
        <v>0.81565424317458268</v>
      </c>
      <c r="K83" s="33">
        <f>SUMIF($A$2:$A$79,"Metropolitana",K$2:K$79)</f>
        <v>22926</v>
      </c>
      <c r="L83" s="51">
        <f>K83/D83</f>
        <v>0.8846898414638068</v>
      </c>
      <c r="M83" s="33">
        <f>SUMIF($A$2:$A$79,"Metropolitana",M$2:M$79)</f>
        <v>22212</v>
      </c>
      <c r="N83" s="51">
        <f t="shared" si="30"/>
        <v>0.8571373444383702</v>
      </c>
      <c r="O83" s="33">
        <f>SUMIF($A$2:$A$79,"Metropolitana",O$2:O$79)</f>
        <v>21397</v>
      </c>
      <c r="P83" s="51">
        <f>O83/D83</f>
        <v>0.82568736534070808</v>
      </c>
      <c r="Q83" s="33">
        <f>SUMIF($A$2:$A$79,"Metropolitana",Q$2:Q$79)</f>
        <v>17379</v>
      </c>
      <c r="R83" s="51">
        <f t="shared" si="31"/>
        <v>0.67063703894266324</v>
      </c>
      <c r="S83" s="33">
        <f>SUMIF($A$2:$A$79,"Metropolitana",S$2:S$79)</f>
        <v>22215</v>
      </c>
      <c r="T83" s="51">
        <f>S83/D83</f>
        <v>0.85725311123259473</v>
      </c>
      <c r="U83" s="33">
        <f>SUMIF($A$2:$A$79,"Metropolitana",U$2:U$79)</f>
        <v>21512</v>
      </c>
      <c r="V83" s="51">
        <f t="shared" si="32"/>
        <v>0.83012509245264809</v>
      </c>
      <c r="W83" s="33">
        <f>SUMIF($A$2:$A$79,"Metropolitana",W$2:W$79)</f>
        <v>19085</v>
      </c>
      <c r="X83" s="51">
        <f t="shared" si="33"/>
        <v>0.73646975592500885</v>
      </c>
      <c r="Z83" s="33">
        <f>SUMIF($A$2:$A$79,"Metropolitana",Z$2:Z$79)</f>
        <v>22504</v>
      </c>
      <c r="AA83" s="73">
        <f>Z83/D83</f>
        <v>0.86840531240955721</v>
      </c>
      <c r="AC83" s="41">
        <f>cálculos1!O83</f>
        <v>1</v>
      </c>
      <c r="AD83" s="42">
        <f t="shared" si="27"/>
        <v>0.1</v>
      </c>
      <c r="AE83" s="41">
        <f>cálculos1!P83</f>
        <v>0</v>
      </c>
      <c r="AF83" s="42">
        <f t="shared" si="28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33">
        <f>SUMIF($A$2:$A$79,"Sul",E$2:E$79)</f>
        <v>7075</v>
      </c>
      <c r="F84" s="51">
        <f>E84/D84</f>
        <v>0.99426162314088307</v>
      </c>
      <c r="G84" s="33">
        <f>SUMIF($A$2:$A$79,"Sul",G$2:G$79)</f>
        <v>6452</v>
      </c>
      <c r="H84" s="51">
        <f>G84/D84</f>
        <v>0.90671038763321232</v>
      </c>
      <c r="I84" s="33">
        <f>SUMIF($A$2:$A$79,"Sul",I$2:I$79)</f>
        <v>6489</v>
      </c>
      <c r="J84" s="51">
        <f t="shared" si="29"/>
        <v>0.91191005972596328</v>
      </c>
      <c r="K84" s="33">
        <f>SUMIF($A$2:$A$79,"Sul",K$2:K$79)</f>
        <v>6933</v>
      </c>
      <c r="L84" s="51">
        <f>K84/D84</f>
        <v>0.97430612483897416</v>
      </c>
      <c r="M84" s="33">
        <f>SUMIF($A$2:$A$79,"Sul",M$2:M$79)</f>
        <v>6765</v>
      </c>
      <c r="N84" s="51">
        <f t="shared" si="30"/>
        <v>0.95069680290432135</v>
      </c>
      <c r="O84" s="33">
        <f>SUMIF($A$2:$A$79,"Sul",O$2:O$79)</f>
        <v>6615</v>
      </c>
      <c r="P84" s="51">
        <f>O84/D84</f>
        <v>0.92961705117695281</v>
      </c>
      <c r="Q84" s="33">
        <f>SUMIF($A$2:$A$79,"Sul",Q$2:Q$79)</f>
        <v>5346</v>
      </c>
      <c r="R84" s="51">
        <f t="shared" si="31"/>
        <v>0.75128235156341494</v>
      </c>
      <c r="S84" s="33">
        <f>SUMIF($A$2:$A$79,"Sul",S$2:S$79)</f>
        <v>6572</v>
      </c>
      <c r="T84" s="51">
        <f>S84/D84</f>
        <v>0.92357418901510724</v>
      </c>
      <c r="U84" s="33">
        <f>SUMIF($A$2:$A$79,"Sul",U$2:U$79)</f>
        <v>6466</v>
      </c>
      <c r="V84" s="51">
        <f t="shared" si="32"/>
        <v>0.90867783112776679</v>
      </c>
      <c r="W84" s="33">
        <f>SUMIF($A$2:$A$79,"Sul",W$2:W$79)</f>
        <v>6034</v>
      </c>
      <c r="X84" s="51">
        <f t="shared" si="33"/>
        <v>0.84796814615294536</v>
      </c>
      <c r="Z84" s="33">
        <f>SUMIF($A$2:$A$79,"Sul",Z$2:Z$79)</f>
        <v>6555</v>
      </c>
      <c r="AA84" s="73">
        <f>Z84/D84</f>
        <v>0.92118515048600547</v>
      </c>
      <c r="AC84" s="41">
        <f>cálculos1!O84</f>
        <v>3</v>
      </c>
      <c r="AD84" s="42">
        <f t="shared" si="27"/>
        <v>0.30000000000000004</v>
      </c>
      <c r="AE84" s="41">
        <f>cálculos1!P84</f>
        <v>1</v>
      </c>
      <c r="AF84" s="42">
        <f t="shared" si="28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43694.166666666664</v>
      </c>
      <c r="E85" s="3">
        <f>SUM(E81:E84)</f>
        <v>41518</v>
      </c>
      <c r="F85" s="54">
        <f>E85/D85</f>
        <v>0.95019548757461914</v>
      </c>
      <c r="G85" s="3">
        <f>SUM(G81:G84)</f>
        <v>36518</v>
      </c>
      <c r="H85" s="54">
        <f>G85/D85</f>
        <v>0.83576373657810921</v>
      </c>
      <c r="I85" s="3">
        <f>SUM(I81:I84)</f>
        <v>36826</v>
      </c>
      <c r="J85" s="54">
        <f t="shared" si="29"/>
        <v>0.84281273243949428</v>
      </c>
      <c r="K85" s="3">
        <f>SUM(K81:K84)</f>
        <v>39689</v>
      </c>
      <c r="L85" s="54">
        <f>K85/D85</f>
        <v>0.90833635306009575</v>
      </c>
      <c r="M85" s="3">
        <f>SUM(M81:M84)</f>
        <v>38641</v>
      </c>
      <c r="N85" s="54">
        <f t="shared" si="30"/>
        <v>0.88435145805122728</v>
      </c>
      <c r="O85" s="3">
        <f>SUM(O81:O84)</f>
        <v>37378</v>
      </c>
      <c r="P85" s="54">
        <f>O85/D85</f>
        <v>0.85544599774950891</v>
      </c>
      <c r="Q85" s="3">
        <f>SUM(Q81:Q84)</f>
        <v>30616</v>
      </c>
      <c r="R85" s="54">
        <f t="shared" si="31"/>
        <v>0.70068849770182906</v>
      </c>
      <c r="S85" s="3">
        <f>SUM(S81:S84)</f>
        <v>38493</v>
      </c>
      <c r="T85" s="54">
        <f>S85/D85</f>
        <v>0.88096427822173062</v>
      </c>
      <c r="U85" s="3">
        <f>SUM(U81:U84)</f>
        <v>37635</v>
      </c>
      <c r="V85" s="54">
        <f t="shared" si="32"/>
        <v>0.86132778975072954</v>
      </c>
      <c r="W85" s="3">
        <f>SUM(W81:W84)</f>
        <v>34150</v>
      </c>
      <c r="X85" s="54">
        <f t="shared" si="33"/>
        <v>0.78156885930616216</v>
      </c>
      <c r="Z85" s="3">
        <f>SUM(Z81:Z84)</f>
        <v>38638</v>
      </c>
      <c r="AA85" s="73">
        <f>Z85/D85</f>
        <v>0.88428279900062945</v>
      </c>
      <c r="AC85" s="47">
        <f>cálculos1!O85</f>
        <v>1</v>
      </c>
      <c r="AD85" s="42">
        <f t="shared" si="27"/>
        <v>0.1</v>
      </c>
      <c r="AE85" s="47">
        <f>cálculos1!P85</f>
        <v>0</v>
      </c>
      <c r="AF85" s="48">
        <f t="shared" si="28"/>
        <v>0</v>
      </c>
    </row>
    <row r="86" spans="1:32" s="56" customFormat="1" x14ac:dyDescent="0.25">
      <c r="C86" s="70"/>
      <c r="D86" s="70"/>
      <c r="E86" s="82">
        <f>COUNTIF(F2:F79,"&gt;=0,9")</f>
        <v>53</v>
      </c>
      <c r="F86" s="82"/>
      <c r="G86" s="82">
        <f>COUNTIF(H2:H79,"&gt;=0,95")</f>
        <v>25</v>
      </c>
      <c r="H86" s="82"/>
      <c r="I86" s="82">
        <f>COUNTIF(J2:J79,"&gt;=0,95")</f>
        <v>25</v>
      </c>
      <c r="J86" s="82"/>
      <c r="K86" s="82">
        <f>COUNTIF(L2:L79,"&gt;=0,95")</f>
        <v>45</v>
      </c>
      <c r="L86" s="82"/>
      <c r="M86" s="82">
        <f>COUNTIF(N2:N79,"&gt;=0,9")</f>
        <v>50</v>
      </c>
      <c r="N86" s="82"/>
      <c r="O86" s="82">
        <f>COUNTIF(P2:P79,"&gt;=0,95")</f>
        <v>35</v>
      </c>
      <c r="P86" s="82"/>
      <c r="Q86" s="82">
        <f>COUNTIF(R2:R79,"&gt;=0,95")</f>
        <v>9</v>
      </c>
      <c r="R86" s="82"/>
      <c r="S86" s="82">
        <f>COUNTIF(T2:T79,"&gt;=0,95")</f>
        <v>37</v>
      </c>
      <c r="T86" s="82"/>
      <c r="U86" s="85">
        <f>COUNTIF(V2:V79,"&gt;=0,95")</f>
        <v>30</v>
      </c>
      <c r="V86" s="85"/>
      <c r="W86" s="82">
        <f>COUNTIF(X2:X79,"&gt;=0,95")</f>
        <v>27</v>
      </c>
      <c r="X86" s="82"/>
      <c r="Z86" s="82">
        <f>COUNTIF(AA2:AA79,"&gt;=0,95")</f>
        <v>18</v>
      </c>
      <c r="AA86" s="82"/>
    </row>
    <row r="87" spans="1:32" x14ac:dyDescent="0.25">
      <c r="B87" s="84" t="s">
        <v>174</v>
      </c>
      <c r="C87" s="84"/>
      <c r="D87" s="84"/>
      <c r="E87" s="83">
        <f>E86/78</f>
        <v>0.67948717948717952</v>
      </c>
      <c r="F87" s="83"/>
      <c r="G87" s="83">
        <f>G86/78</f>
        <v>0.32051282051282054</v>
      </c>
      <c r="H87" s="83"/>
      <c r="I87" s="83">
        <f>I86/78</f>
        <v>0.32051282051282054</v>
      </c>
      <c r="J87" s="83"/>
      <c r="K87" s="83">
        <f>K86/78</f>
        <v>0.57692307692307687</v>
      </c>
      <c r="L87" s="83"/>
      <c r="M87" s="83">
        <f>M86/78</f>
        <v>0.64102564102564108</v>
      </c>
      <c r="N87" s="83"/>
      <c r="O87" s="83">
        <f>O86/78</f>
        <v>0.44871794871794873</v>
      </c>
      <c r="P87" s="83"/>
      <c r="Q87" s="83">
        <f>Q86/78</f>
        <v>0.11538461538461539</v>
      </c>
      <c r="R87" s="83"/>
      <c r="S87" s="83">
        <f>S86/78</f>
        <v>0.47435897435897434</v>
      </c>
      <c r="T87" s="83"/>
      <c r="U87" s="83">
        <f>U86/78</f>
        <v>0.38461538461538464</v>
      </c>
      <c r="V87" s="83"/>
      <c r="W87" s="83">
        <f>W86/78</f>
        <v>0.34615384615384615</v>
      </c>
      <c r="X87" s="83"/>
      <c r="Z87" s="83">
        <f>Z86/78</f>
        <v>0.23076923076923078</v>
      </c>
      <c r="AA87" s="83"/>
    </row>
    <row r="89" spans="1:32" x14ac:dyDescent="0.25">
      <c r="A89" s="76" t="s">
        <v>191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32" x14ac:dyDescent="0.25">
      <c r="A90" s="76" t="s">
        <v>186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32" x14ac:dyDescent="0.25">
      <c r="A91" s="77" t="s">
        <v>160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</row>
    <row r="92" spans="1:32" x14ac:dyDescent="0.25">
      <c r="A92" s="75" t="s">
        <v>183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</row>
    <row r="93" spans="1:32" ht="15" customHeight="1" x14ac:dyDescent="0.25">
      <c r="A93" s="79" t="s">
        <v>180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</row>
    <row r="94" spans="1:32" x14ac:dyDescent="0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</row>
    <row r="95" spans="1:32" ht="15" customHeight="1" x14ac:dyDescent="0.25">
      <c r="A95" s="86" t="s">
        <v>182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1:32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</row>
    <row r="97" spans="1:12" ht="17.25" x14ac:dyDescent="0.25">
      <c r="A97" s="74" t="s">
        <v>89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75" t="s">
        <v>90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</row>
    <row r="99" spans="1:12" x14ac:dyDescent="0.25">
      <c r="A99" s="75" t="s">
        <v>91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</row>
  </sheetData>
  <autoFilter ref="A1:X86"/>
  <mergeCells count="34"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  <mergeCell ref="W87:X87"/>
    <mergeCell ref="Z87:AA87"/>
    <mergeCell ref="A92:L92"/>
    <mergeCell ref="A97:L97"/>
    <mergeCell ref="A98:L98"/>
    <mergeCell ref="M87:N87"/>
    <mergeCell ref="O87:P87"/>
    <mergeCell ref="Q87:R87"/>
    <mergeCell ref="S87:T87"/>
    <mergeCell ref="U87:V87"/>
    <mergeCell ref="B87:D87"/>
    <mergeCell ref="E87:F87"/>
    <mergeCell ref="G87:H87"/>
    <mergeCell ref="I87:J87"/>
    <mergeCell ref="K87:L87"/>
    <mergeCell ref="A99:L99"/>
    <mergeCell ref="A93:L94"/>
    <mergeCell ref="A95:L96"/>
    <mergeCell ref="A91:L91"/>
    <mergeCell ref="A89:L89"/>
    <mergeCell ref="A90:L90"/>
  </mergeCells>
  <conditionalFormatting sqref="E87:X87">
    <cfRule type="cellIs" dxfId="17" priority="3" operator="lessThan">
      <formula>0.7</formula>
    </cfRule>
    <cfRule type="cellIs" dxfId="16" priority="4" operator="greaterThanOrEqual">
      <formula>0.7</formula>
    </cfRule>
  </conditionalFormatting>
  <conditionalFormatting sqref="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7"/>
  <sheetViews>
    <sheetView showGridLines="0" workbookViewId="0">
      <pane ySplit="1" topLeftCell="A2" activePane="bottomLeft" state="frozen"/>
      <selection activeCell="A95" sqref="A95:L96"/>
      <selection pane="bottomLeft" activeCell="F2" sqref="F2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C2/12*10</f>
        <v>350.83333333333337</v>
      </c>
      <c r="E2" s="71">
        <v>412</v>
      </c>
      <c r="F2" s="71">
        <f>E2/12*10</f>
        <v>343.33333333333337</v>
      </c>
      <c r="G2" s="39">
        <v>263</v>
      </c>
      <c r="H2" s="40">
        <f>G2/D2</f>
        <v>0.74964370546318282</v>
      </c>
      <c r="I2" s="39">
        <v>245</v>
      </c>
      <c r="J2" s="40">
        <f>I2/D2</f>
        <v>0.69833729216152007</v>
      </c>
      <c r="K2" s="39">
        <v>300</v>
      </c>
      <c r="L2" s="40">
        <f>K2/F2</f>
        <v>0.87378640776699024</v>
      </c>
      <c r="M2" s="39">
        <v>302</v>
      </c>
      <c r="N2" s="40">
        <f>M2/D2</f>
        <v>0.86080760095011866</v>
      </c>
      <c r="O2" s="39">
        <v>289</v>
      </c>
      <c r="P2" s="40">
        <f>O2/F2</f>
        <v>0.84174757281553392</v>
      </c>
      <c r="Q2" s="39">
        <v>288</v>
      </c>
      <c r="R2" s="40">
        <f>Q2/D2</f>
        <v>0.82090261282660326</v>
      </c>
      <c r="S2" s="39">
        <v>262</v>
      </c>
      <c r="T2" s="40">
        <f>S2/F2</f>
        <v>0.76310679611650478</v>
      </c>
      <c r="U2" s="39">
        <v>316</v>
      </c>
      <c r="V2" s="40">
        <f>U2/D2</f>
        <v>0.90071258907363416</v>
      </c>
      <c r="W2" s="39">
        <v>301</v>
      </c>
      <c r="X2" s="40">
        <f>W2/F2</f>
        <v>0.87669902912621345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C3/12*10</f>
        <v>133.33333333333334</v>
      </c>
      <c r="E3" s="71">
        <v>158</v>
      </c>
      <c r="F3" s="71">
        <f t="shared" ref="F3:F66" si="1">E3/12*10</f>
        <v>131.66666666666666</v>
      </c>
      <c r="G3" s="39">
        <v>123</v>
      </c>
      <c r="H3" s="40">
        <f t="shared" ref="H3:H66" si="2">G3/D3</f>
        <v>0.92249999999999999</v>
      </c>
      <c r="I3" s="39">
        <v>117</v>
      </c>
      <c r="J3" s="40">
        <f t="shared" ref="J3:J66" si="3">I3/D3</f>
        <v>0.87749999999999995</v>
      </c>
      <c r="K3" s="39">
        <v>90</v>
      </c>
      <c r="L3" s="40">
        <f t="shared" ref="L3:L66" si="4">K3/F3</f>
        <v>0.68354430379746844</v>
      </c>
      <c r="M3" s="39">
        <v>128</v>
      </c>
      <c r="N3" s="40">
        <f t="shared" ref="N3:N66" si="5">M3/D3</f>
        <v>0.96</v>
      </c>
      <c r="O3" s="39">
        <v>70</v>
      </c>
      <c r="P3" s="40">
        <f t="shared" ref="P3:P66" si="6">O3/F3</f>
        <v>0.53164556962025322</v>
      </c>
      <c r="Q3" s="39">
        <v>134</v>
      </c>
      <c r="R3" s="40">
        <f t="shared" ref="R3:R66" si="7">Q3/D3</f>
        <v>1.0049999999999999</v>
      </c>
      <c r="S3" s="39">
        <v>81</v>
      </c>
      <c r="T3" s="40">
        <f t="shared" ref="T3:T66" si="8">S3/F3</f>
        <v>0.61518987341772158</v>
      </c>
      <c r="U3" s="39">
        <v>126</v>
      </c>
      <c r="V3" s="40">
        <f t="shared" ref="V3:V66" si="9">U3/D3</f>
        <v>0.94499999999999995</v>
      </c>
      <c r="W3" s="39">
        <v>80</v>
      </c>
      <c r="X3" s="40">
        <f t="shared" ref="X3:X66" si="10">W3/F3</f>
        <v>0.60759493670886078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100</v>
      </c>
      <c r="E4" s="71">
        <v>136</v>
      </c>
      <c r="F4" s="71">
        <f t="shared" si="1"/>
        <v>113.33333333333334</v>
      </c>
      <c r="G4" s="39">
        <v>121</v>
      </c>
      <c r="H4" s="40">
        <f t="shared" si="2"/>
        <v>1.21</v>
      </c>
      <c r="I4" s="39">
        <v>112</v>
      </c>
      <c r="J4" s="40">
        <f t="shared" si="3"/>
        <v>1.1200000000000001</v>
      </c>
      <c r="K4" s="39">
        <v>91</v>
      </c>
      <c r="L4" s="40">
        <f t="shared" si="4"/>
        <v>0.80294117647058816</v>
      </c>
      <c r="M4" s="39">
        <v>109</v>
      </c>
      <c r="N4" s="40">
        <f t="shared" si="5"/>
        <v>1.0900000000000001</v>
      </c>
      <c r="O4" s="39">
        <v>87</v>
      </c>
      <c r="P4" s="40">
        <f t="shared" si="6"/>
        <v>0.76764705882352935</v>
      </c>
      <c r="Q4" s="39">
        <v>109</v>
      </c>
      <c r="R4" s="40">
        <f t="shared" si="7"/>
        <v>1.0900000000000001</v>
      </c>
      <c r="S4" s="39">
        <v>85</v>
      </c>
      <c r="T4" s="40">
        <f t="shared" si="8"/>
        <v>0.74999999999999989</v>
      </c>
      <c r="U4" s="39">
        <v>109</v>
      </c>
      <c r="V4" s="40">
        <f t="shared" si="9"/>
        <v>1.0900000000000001</v>
      </c>
      <c r="W4" s="39">
        <v>92</v>
      </c>
      <c r="X4" s="40">
        <f t="shared" si="10"/>
        <v>0.81176470588235283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285.83333333333331</v>
      </c>
      <c r="E5" s="71">
        <v>363</v>
      </c>
      <c r="F5" s="71">
        <f t="shared" si="1"/>
        <v>302.5</v>
      </c>
      <c r="G5" s="39">
        <v>254</v>
      </c>
      <c r="H5" s="40">
        <f t="shared" si="2"/>
        <v>0.88862973760932951</v>
      </c>
      <c r="I5" s="39">
        <v>240</v>
      </c>
      <c r="J5" s="40">
        <f t="shared" si="3"/>
        <v>0.83965014577259478</v>
      </c>
      <c r="K5" s="39">
        <v>238</v>
      </c>
      <c r="L5" s="40">
        <f t="shared" si="4"/>
        <v>0.78677685950413223</v>
      </c>
      <c r="M5" s="39">
        <v>262</v>
      </c>
      <c r="N5" s="40">
        <f t="shared" si="5"/>
        <v>0.91661807580174937</v>
      </c>
      <c r="O5" s="39">
        <v>224</v>
      </c>
      <c r="P5" s="40">
        <f t="shared" si="6"/>
        <v>0.740495867768595</v>
      </c>
      <c r="Q5" s="39">
        <v>261</v>
      </c>
      <c r="R5" s="40">
        <f t="shared" si="7"/>
        <v>0.91311953352769681</v>
      </c>
      <c r="S5" s="39">
        <v>237</v>
      </c>
      <c r="T5" s="40">
        <f t="shared" si="8"/>
        <v>0.78347107438016528</v>
      </c>
      <c r="U5" s="39">
        <v>260</v>
      </c>
      <c r="V5" s="40">
        <f t="shared" si="9"/>
        <v>0.90962099125364437</v>
      </c>
      <c r="W5" s="39">
        <v>239</v>
      </c>
      <c r="X5" s="40">
        <f t="shared" si="10"/>
        <v>0.79008264462809918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115.83333333333334</v>
      </c>
      <c r="E6" s="71">
        <v>176</v>
      </c>
      <c r="F6" s="71">
        <f t="shared" si="1"/>
        <v>146.66666666666666</v>
      </c>
      <c r="G6" s="39">
        <v>84</v>
      </c>
      <c r="H6" s="40">
        <f t="shared" si="2"/>
        <v>0.72517985611510782</v>
      </c>
      <c r="I6" s="39">
        <v>77</v>
      </c>
      <c r="J6" s="40">
        <f t="shared" si="3"/>
        <v>0.66474820143884883</v>
      </c>
      <c r="K6" s="39">
        <v>131</v>
      </c>
      <c r="L6" s="40">
        <f t="shared" si="4"/>
        <v>0.89318181818181819</v>
      </c>
      <c r="M6" s="39">
        <v>89</v>
      </c>
      <c r="N6" s="40">
        <f t="shared" si="5"/>
        <v>0.76834532374100717</v>
      </c>
      <c r="O6" s="39">
        <v>113</v>
      </c>
      <c r="P6" s="40">
        <f t="shared" si="6"/>
        <v>0.7704545454545455</v>
      </c>
      <c r="Q6" s="39">
        <v>94</v>
      </c>
      <c r="R6" s="40">
        <f t="shared" si="7"/>
        <v>0.8115107913669064</v>
      </c>
      <c r="S6" s="39">
        <v>126</v>
      </c>
      <c r="T6" s="40">
        <f t="shared" si="8"/>
        <v>0.85909090909090913</v>
      </c>
      <c r="U6" s="39">
        <v>93</v>
      </c>
      <c r="V6" s="40">
        <f t="shared" si="9"/>
        <v>0.80287769784172658</v>
      </c>
      <c r="W6" s="39">
        <v>125</v>
      </c>
      <c r="X6" s="40">
        <f t="shared" si="10"/>
        <v>0.85227272727272729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84.166666666666657</v>
      </c>
      <c r="E7" s="71">
        <v>118</v>
      </c>
      <c r="F7" s="71">
        <f t="shared" si="1"/>
        <v>98.333333333333343</v>
      </c>
      <c r="G7" s="39">
        <v>63</v>
      </c>
      <c r="H7" s="40">
        <f t="shared" si="2"/>
        <v>0.74851485148514862</v>
      </c>
      <c r="I7" s="39">
        <v>62</v>
      </c>
      <c r="J7" s="40">
        <f t="shared" si="3"/>
        <v>0.73663366336633673</v>
      </c>
      <c r="K7" s="39">
        <v>85</v>
      </c>
      <c r="L7" s="40">
        <f t="shared" si="4"/>
        <v>0.86440677966101687</v>
      </c>
      <c r="M7" s="39">
        <v>84</v>
      </c>
      <c r="N7" s="40">
        <f t="shared" si="5"/>
        <v>0.99801980198019813</v>
      </c>
      <c r="O7" s="39">
        <v>81</v>
      </c>
      <c r="P7" s="40">
        <f t="shared" si="6"/>
        <v>0.82372881355932193</v>
      </c>
      <c r="Q7" s="39">
        <v>86</v>
      </c>
      <c r="R7" s="40">
        <f t="shared" si="7"/>
        <v>1.0217821782178218</v>
      </c>
      <c r="S7" s="39">
        <v>86</v>
      </c>
      <c r="T7" s="40">
        <f t="shared" si="8"/>
        <v>0.87457627118644055</v>
      </c>
      <c r="U7" s="39">
        <v>80</v>
      </c>
      <c r="V7" s="40">
        <f t="shared" si="9"/>
        <v>0.95049504950495056</v>
      </c>
      <c r="W7" s="39">
        <v>85</v>
      </c>
      <c r="X7" s="40">
        <f t="shared" si="10"/>
        <v>0.86440677966101687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324.16666666666663</v>
      </c>
      <c r="E8" s="71">
        <v>420</v>
      </c>
      <c r="F8" s="71">
        <f t="shared" si="1"/>
        <v>350</v>
      </c>
      <c r="G8" s="39">
        <v>331</v>
      </c>
      <c r="H8" s="40">
        <f t="shared" si="2"/>
        <v>1.0210796915167095</v>
      </c>
      <c r="I8" s="39">
        <v>316</v>
      </c>
      <c r="J8" s="40">
        <f t="shared" si="3"/>
        <v>0.97480719794344484</v>
      </c>
      <c r="K8" s="39">
        <v>290</v>
      </c>
      <c r="L8" s="40">
        <f t="shared" si="4"/>
        <v>0.82857142857142863</v>
      </c>
      <c r="M8" s="39">
        <v>303</v>
      </c>
      <c r="N8" s="40">
        <f t="shared" si="5"/>
        <v>0.93470437017994867</v>
      </c>
      <c r="O8" s="39">
        <v>293</v>
      </c>
      <c r="P8" s="40">
        <f t="shared" si="6"/>
        <v>0.83714285714285719</v>
      </c>
      <c r="Q8" s="39">
        <v>314</v>
      </c>
      <c r="R8" s="40">
        <f t="shared" si="7"/>
        <v>0.9686375321336762</v>
      </c>
      <c r="S8" s="39">
        <v>304</v>
      </c>
      <c r="T8" s="40">
        <f t="shared" si="8"/>
        <v>0.86857142857142855</v>
      </c>
      <c r="U8" s="39">
        <v>301</v>
      </c>
      <c r="V8" s="40">
        <f t="shared" si="9"/>
        <v>0.92853470437018004</v>
      </c>
      <c r="W8" s="39">
        <v>318</v>
      </c>
      <c r="X8" s="40">
        <f t="shared" si="10"/>
        <v>0.90857142857142859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62.5</v>
      </c>
      <c r="E9" s="71">
        <v>98</v>
      </c>
      <c r="F9" s="71">
        <f t="shared" si="1"/>
        <v>81.666666666666657</v>
      </c>
      <c r="G9" s="39">
        <v>65</v>
      </c>
      <c r="H9" s="40">
        <f t="shared" si="2"/>
        <v>1.04</v>
      </c>
      <c r="I9" s="39">
        <v>63</v>
      </c>
      <c r="J9" s="40">
        <f t="shared" si="3"/>
        <v>1.008</v>
      </c>
      <c r="K9" s="39">
        <v>0</v>
      </c>
      <c r="L9" s="40">
        <f t="shared" si="4"/>
        <v>0</v>
      </c>
      <c r="M9" s="39">
        <v>66</v>
      </c>
      <c r="N9" s="40">
        <f t="shared" si="5"/>
        <v>1.056</v>
      </c>
      <c r="O9" s="39">
        <v>35</v>
      </c>
      <c r="P9" s="40">
        <f t="shared" si="6"/>
        <v>0.4285714285714286</v>
      </c>
      <c r="Q9" s="39">
        <v>61</v>
      </c>
      <c r="R9" s="40">
        <f t="shared" si="7"/>
        <v>0.97599999999999998</v>
      </c>
      <c r="S9" s="39">
        <v>32</v>
      </c>
      <c r="T9" s="40">
        <f t="shared" si="8"/>
        <v>0.39183673469387759</v>
      </c>
      <c r="U9" s="39">
        <v>56</v>
      </c>
      <c r="V9" s="40">
        <f t="shared" si="9"/>
        <v>0.89600000000000002</v>
      </c>
      <c r="W9" s="39">
        <v>34</v>
      </c>
      <c r="X9" s="40">
        <f t="shared" si="10"/>
        <v>0.41632653061224495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1207.5</v>
      </c>
      <c r="E10" s="71">
        <v>1611</v>
      </c>
      <c r="F10" s="71">
        <f t="shared" si="1"/>
        <v>1342.5</v>
      </c>
      <c r="G10" s="39">
        <v>1191</v>
      </c>
      <c r="H10" s="40">
        <f t="shared" si="2"/>
        <v>0.98633540372670803</v>
      </c>
      <c r="I10" s="39">
        <v>1123</v>
      </c>
      <c r="J10" s="40">
        <f t="shared" si="3"/>
        <v>0.93002070393374736</v>
      </c>
      <c r="K10" s="39">
        <v>885</v>
      </c>
      <c r="L10" s="40">
        <f t="shared" si="4"/>
        <v>0.65921787709497204</v>
      </c>
      <c r="M10" s="39">
        <v>1064</v>
      </c>
      <c r="N10" s="40">
        <f t="shared" si="5"/>
        <v>0.88115942028985506</v>
      </c>
      <c r="O10" s="39">
        <v>782</v>
      </c>
      <c r="P10" s="40">
        <f t="shared" si="6"/>
        <v>0.58249534450651774</v>
      </c>
      <c r="Q10" s="39">
        <v>1129</v>
      </c>
      <c r="R10" s="40">
        <f t="shared" si="7"/>
        <v>0.93498964803312634</v>
      </c>
      <c r="S10" s="39">
        <v>887</v>
      </c>
      <c r="T10" s="40">
        <f t="shared" si="8"/>
        <v>0.66070763500931096</v>
      </c>
      <c r="U10" s="39">
        <v>1082</v>
      </c>
      <c r="V10" s="40">
        <f t="shared" si="9"/>
        <v>0.89606625258799166</v>
      </c>
      <c r="W10" s="39">
        <v>912</v>
      </c>
      <c r="X10" s="40">
        <f t="shared" si="10"/>
        <v>0.67932960893854744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120.83333333333334</v>
      </c>
      <c r="E11" s="71">
        <v>164</v>
      </c>
      <c r="F11" s="71">
        <f t="shared" si="1"/>
        <v>136.66666666666666</v>
      </c>
      <c r="G11" s="39">
        <v>114</v>
      </c>
      <c r="H11" s="40">
        <f t="shared" si="2"/>
        <v>0.94344827586206892</v>
      </c>
      <c r="I11" s="39">
        <v>103</v>
      </c>
      <c r="J11" s="40">
        <f t="shared" si="3"/>
        <v>0.85241379310344823</v>
      </c>
      <c r="K11" s="39">
        <v>110</v>
      </c>
      <c r="L11" s="40">
        <f t="shared" si="4"/>
        <v>0.80487804878048785</v>
      </c>
      <c r="M11" s="39">
        <v>106</v>
      </c>
      <c r="N11" s="40">
        <f t="shared" si="5"/>
        <v>0.87724137931034474</v>
      </c>
      <c r="O11" s="39">
        <v>110</v>
      </c>
      <c r="P11" s="40">
        <f t="shared" si="6"/>
        <v>0.80487804878048785</v>
      </c>
      <c r="Q11" s="39">
        <v>109</v>
      </c>
      <c r="R11" s="40">
        <f t="shared" si="7"/>
        <v>0.90206896551724136</v>
      </c>
      <c r="S11" s="39">
        <v>110</v>
      </c>
      <c r="T11" s="40">
        <f t="shared" si="8"/>
        <v>0.80487804878048785</v>
      </c>
      <c r="U11" s="39">
        <v>111</v>
      </c>
      <c r="V11" s="40">
        <f t="shared" si="9"/>
        <v>0.9186206896551723</v>
      </c>
      <c r="W11" s="39">
        <v>100</v>
      </c>
      <c r="X11" s="40">
        <f t="shared" si="10"/>
        <v>0.73170731707317083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316.66666666666669</v>
      </c>
      <c r="E12" s="71">
        <v>412</v>
      </c>
      <c r="F12" s="71">
        <f t="shared" si="1"/>
        <v>343.33333333333337</v>
      </c>
      <c r="G12" s="39">
        <v>292</v>
      </c>
      <c r="H12" s="40">
        <f t="shared" si="2"/>
        <v>0.92210526315789465</v>
      </c>
      <c r="I12" s="39">
        <v>268</v>
      </c>
      <c r="J12" s="40">
        <f t="shared" si="3"/>
        <v>0.84631578947368413</v>
      </c>
      <c r="K12" s="39">
        <v>215</v>
      </c>
      <c r="L12" s="40">
        <f t="shared" si="4"/>
        <v>0.62621359223300965</v>
      </c>
      <c r="M12" s="39">
        <v>297</v>
      </c>
      <c r="N12" s="40">
        <f t="shared" si="5"/>
        <v>0.93789473684210523</v>
      </c>
      <c r="O12" s="39">
        <v>252</v>
      </c>
      <c r="P12" s="40">
        <f t="shared" si="6"/>
        <v>0.73398058252427179</v>
      </c>
      <c r="Q12" s="39">
        <v>294</v>
      </c>
      <c r="R12" s="40">
        <f t="shared" si="7"/>
        <v>0.92842105263157892</v>
      </c>
      <c r="S12" s="39">
        <v>267</v>
      </c>
      <c r="T12" s="40">
        <f t="shared" si="8"/>
        <v>0.77766990291262128</v>
      </c>
      <c r="U12" s="39">
        <v>285</v>
      </c>
      <c r="V12" s="40">
        <f t="shared" si="9"/>
        <v>0.89999999999999991</v>
      </c>
      <c r="W12" s="39">
        <v>278</v>
      </c>
      <c r="X12" s="40">
        <f t="shared" si="10"/>
        <v>0.8097087378640776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527.5</v>
      </c>
      <c r="E13" s="71">
        <v>646</v>
      </c>
      <c r="F13" s="71">
        <f t="shared" si="1"/>
        <v>538.33333333333337</v>
      </c>
      <c r="G13" s="39">
        <v>408</v>
      </c>
      <c r="H13" s="40">
        <f t="shared" si="2"/>
        <v>0.77345971563981042</v>
      </c>
      <c r="I13" s="39">
        <v>382</v>
      </c>
      <c r="J13" s="40">
        <f t="shared" si="3"/>
        <v>0.72417061611374411</v>
      </c>
      <c r="K13" s="39">
        <v>336</v>
      </c>
      <c r="L13" s="40">
        <f t="shared" si="4"/>
        <v>0.62414860681114548</v>
      </c>
      <c r="M13" s="39">
        <v>371</v>
      </c>
      <c r="N13" s="40">
        <f t="shared" si="5"/>
        <v>0.70331753554502374</v>
      </c>
      <c r="O13" s="39">
        <v>305</v>
      </c>
      <c r="P13" s="40">
        <f t="shared" si="6"/>
        <v>0.56656346749226005</v>
      </c>
      <c r="Q13" s="39">
        <v>391</v>
      </c>
      <c r="R13" s="40">
        <f t="shared" si="7"/>
        <v>0.74123222748815165</v>
      </c>
      <c r="S13" s="39">
        <v>325</v>
      </c>
      <c r="T13" s="40">
        <f t="shared" si="8"/>
        <v>0.60371517027863775</v>
      </c>
      <c r="U13" s="39">
        <v>346</v>
      </c>
      <c r="V13" s="40">
        <f t="shared" si="9"/>
        <v>0.65592417061611374</v>
      </c>
      <c r="W13" s="39">
        <v>315</v>
      </c>
      <c r="X13" s="40">
        <f t="shared" si="10"/>
        <v>0.5851393188854489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138.33333333333334</v>
      </c>
      <c r="E14" s="71">
        <v>219</v>
      </c>
      <c r="F14" s="71">
        <f t="shared" si="1"/>
        <v>182.5</v>
      </c>
      <c r="G14" s="39">
        <v>168</v>
      </c>
      <c r="H14" s="40">
        <f t="shared" si="2"/>
        <v>1.2144578313253012</v>
      </c>
      <c r="I14" s="39">
        <v>128</v>
      </c>
      <c r="J14" s="40">
        <f t="shared" si="3"/>
        <v>0.92530120481927702</v>
      </c>
      <c r="K14" s="39">
        <v>99</v>
      </c>
      <c r="L14" s="40">
        <f t="shared" si="4"/>
        <v>0.54246575342465753</v>
      </c>
      <c r="M14" s="39">
        <v>140</v>
      </c>
      <c r="N14" s="40">
        <f t="shared" si="5"/>
        <v>1.0120481927710843</v>
      </c>
      <c r="O14" s="39">
        <v>117</v>
      </c>
      <c r="P14" s="40">
        <f t="shared" si="6"/>
        <v>0.64109589041095894</v>
      </c>
      <c r="Q14" s="39">
        <v>136</v>
      </c>
      <c r="R14" s="40">
        <f t="shared" si="7"/>
        <v>0.98313253012048185</v>
      </c>
      <c r="S14" s="39">
        <v>114</v>
      </c>
      <c r="T14" s="40">
        <f t="shared" si="8"/>
        <v>0.62465753424657533</v>
      </c>
      <c r="U14" s="39">
        <v>133</v>
      </c>
      <c r="V14" s="40">
        <f t="shared" si="9"/>
        <v>0.96144578313253004</v>
      </c>
      <c r="W14" s="39">
        <v>111</v>
      </c>
      <c r="X14" s="40">
        <f t="shared" si="10"/>
        <v>0.60821917808219184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90.833333333333343</v>
      </c>
      <c r="E15" s="71">
        <v>127</v>
      </c>
      <c r="F15" s="71">
        <f t="shared" si="1"/>
        <v>105.83333333333334</v>
      </c>
      <c r="G15" s="39">
        <v>107</v>
      </c>
      <c r="H15" s="40">
        <f t="shared" si="2"/>
        <v>1.1779816513761467</v>
      </c>
      <c r="I15" s="39">
        <v>104</v>
      </c>
      <c r="J15" s="40">
        <f t="shared" si="3"/>
        <v>1.1449541284403668</v>
      </c>
      <c r="K15" s="39">
        <v>88</v>
      </c>
      <c r="L15" s="40">
        <f t="shared" si="4"/>
        <v>0.83149606299212586</v>
      </c>
      <c r="M15" s="39">
        <v>93</v>
      </c>
      <c r="N15" s="40">
        <f t="shared" si="5"/>
        <v>1.0238532110091743</v>
      </c>
      <c r="O15" s="39">
        <v>95</v>
      </c>
      <c r="P15" s="40">
        <f t="shared" si="6"/>
        <v>0.89763779527559051</v>
      </c>
      <c r="Q15" s="39">
        <v>99</v>
      </c>
      <c r="R15" s="40">
        <f t="shared" si="7"/>
        <v>1.0899082568807339</v>
      </c>
      <c r="S15" s="39">
        <v>104</v>
      </c>
      <c r="T15" s="40">
        <f t="shared" si="8"/>
        <v>0.98267716535433058</v>
      </c>
      <c r="U15" s="39">
        <v>85</v>
      </c>
      <c r="V15" s="40">
        <f t="shared" si="9"/>
        <v>0.93577981651376141</v>
      </c>
      <c r="W15" s="39">
        <v>81</v>
      </c>
      <c r="X15" s="40">
        <f t="shared" si="10"/>
        <v>0.76535433070866132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169.16666666666669</v>
      </c>
      <c r="E16" s="71">
        <v>213</v>
      </c>
      <c r="F16" s="71">
        <f t="shared" si="1"/>
        <v>177.5</v>
      </c>
      <c r="G16" s="39">
        <v>200</v>
      </c>
      <c r="H16" s="40">
        <f t="shared" si="2"/>
        <v>1.1822660098522166</v>
      </c>
      <c r="I16" s="39">
        <v>199</v>
      </c>
      <c r="J16" s="40">
        <f t="shared" si="3"/>
        <v>1.1763546798029556</v>
      </c>
      <c r="K16" s="39">
        <v>180</v>
      </c>
      <c r="L16" s="40">
        <f t="shared" si="4"/>
        <v>1.0140845070422535</v>
      </c>
      <c r="M16" s="39">
        <v>191</v>
      </c>
      <c r="N16" s="40">
        <f t="shared" si="5"/>
        <v>1.1290640394088669</v>
      </c>
      <c r="O16" s="39">
        <v>166</v>
      </c>
      <c r="P16" s="40">
        <f t="shared" si="6"/>
        <v>0.93521126760563378</v>
      </c>
      <c r="Q16" s="39">
        <v>193</v>
      </c>
      <c r="R16" s="40">
        <f t="shared" si="7"/>
        <v>1.140886699507389</v>
      </c>
      <c r="S16" s="39">
        <v>174</v>
      </c>
      <c r="T16" s="40">
        <f t="shared" si="8"/>
        <v>0.9802816901408451</v>
      </c>
      <c r="U16" s="39">
        <v>189</v>
      </c>
      <c r="V16" s="40">
        <f t="shared" si="9"/>
        <v>1.1172413793103446</v>
      </c>
      <c r="W16" s="39">
        <v>179</v>
      </c>
      <c r="X16" s="40">
        <f t="shared" si="10"/>
        <v>1.0084507042253521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2125</v>
      </c>
      <c r="E17" s="71">
        <v>2762</v>
      </c>
      <c r="F17" s="71">
        <f t="shared" si="1"/>
        <v>2301.6666666666665</v>
      </c>
      <c r="G17" s="39">
        <v>1910</v>
      </c>
      <c r="H17" s="40">
        <f t="shared" si="2"/>
        <v>0.89882352941176469</v>
      </c>
      <c r="I17" s="39">
        <v>1723</v>
      </c>
      <c r="J17" s="40">
        <f t="shared" si="3"/>
        <v>0.81082352941176472</v>
      </c>
      <c r="K17" s="39">
        <v>1535</v>
      </c>
      <c r="L17" s="40">
        <f t="shared" si="4"/>
        <v>0.66690803765387408</v>
      </c>
      <c r="M17" s="39">
        <v>1797</v>
      </c>
      <c r="N17" s="40">
        <f t="shared" si="5"/>
        <v>0.84564705882352942</v>
      </c>
      <c r="O17" s="39">
        <v>1513</v>
      </c>
      <c r="P17" s="40">
        <f t="shared" si="6"/>
        <v>0.65734974656046352</v>
      </c>
      <c r="Q17" s="39">
        <v>1814</v>
      </c>
      <c r="R17" s="40">
        <f t="shared" si="7"/>
        <v>0.85364705882352943</v>
      </c>
      <c r="S17" s="39">
        <v>1481</v>
      </c>
      <c r="T17" s="40">
        <f t="shared" si="8"/>
        <v>0.64344677769732084</v>
      </c>
      <c r="U17" s="39">
        <v>1650</v>
      </c>
      <c r="V17" s="40">
        <f t="shared" si="9"/>
        <v>0.77647058823529413</v>
      </c>
      <c r="W17" s="39">
        <v>1534</v>
      </c>
      <c r="X17" s="40">
        <f t="shared" si="10"/>
        <v>0.66647356987690087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4387.5</v>
      </c>
      <c r="E18" s="71">
        <v>5769</v>
      </c>
      <c r="F18" s="71">
        <f t="shared" si="1"/>
        <v>4807.5</v>
      </c>
      <c r="G18" s="39">
        <v>3801</v>
      </c>
      <c r="H18" s="40">
        <f t="shared" si="2"/>
        <v>0.86632478632478638</v>
      </c>
      <c r="I18" s="39">
        <v>3636</v>
      </c>
      <c r="J18" s="40">
        <f t="shared" si="3"/>
        <v>0.82871794871794868</v>
      </c>
      <c r="K18" s="39">
        <v>3298</v>
      </c>
      <c r="L18" s="40">
        <f t="shared" si="4"/>
        <v>0.6860114404576183</v>
      </c>
      <c r="M18" s="39">
        <v>3418</v>
      </c>
      <c r="N18" s="40">
        <f t="shared" si="5"/>
        <v>0.77903133903133903</v>
      </c>
      <c r="O18" s="39">
        <v>2891</v>
      </c>
      <c r="P18" s="40">
        <f t="shared" si="6"/>
        <v>0.6013520540821633</v>
      </c>
      <c r="Q18" s="39">
        <v>3577</v>
      </c>
      <c r="R18" s="40">
        <f t="shared" si="7"/>
        <v>0.81527065527065523</v>
      </c>
      <c r="S18" s="39">
        <v>3228</v>
      </c>
      <c r="T18" s="40">
        <f t="shared" si="8"/>
        <v>0.67145085803432136</v>
      </c>
      <c r="U18" s="39">
        <v>3091</v>
      </c>
      <c r="V18" s="40">
        <f t="shared" si="9"/>
        <v>0.7045014245014245</v>
      </c>
      <c r="W18" s="39">
        <v>3359</v>
      </c>
      <c r="X18" s="40">
        <f t="shared" si="10"/>
        <v>0.6986999479979199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339.16666666666663</v>
      </c>
      <c r="E19" s="71">
        <v>428</v>
      </c>
      <c r="F19" s="71">
        <f t="shared" si="1"/>
        <v>356.66666666666663</v>
      </c>
      <c r="G19" s="39">
        <v>375</v>
      </c>
      <c r="H19" s="40">
        <f t="shared" si="2"/>
        <v>1.1056511056511058</v>
      </c>
      <c r="I19" s="39">
        <v>345</v>
      </c>
      <c r="J19" s="40">
        <f t="shared" si="3"/>
        <v>1.0171990171990173</v>
      </c>
      <c r="K19" s="39">
        <v>334</v>
      </c>
      <c r="L19" s="40">
        <f t="shared" si="4"/>
        <v>0.93644859813084125</v>
      </c>
      <c r="M19" s="39">
        <v>369</v>
      </c>
      <c r="N19" s="40">
        <f t="shared" si="5"/>
        <v>1.087960687960688</v>
      </c>
      <c r="O19" s="39">
        <v>296</v>
      </c>
      <c r="P19" s="40">
        <f t="shared" si="6"/>
        <v>0.82990654205607484</v>
      </c>
      <c r="Q19" s="39">
        <v>375</v>
      </c>
      <c r="R19" s="40">
        <f t="shared" si="7"/>
        <v>1.1056511056511058</v>
      </c>
      <c r="S19" s="39">
        <v>305</v>
      </c>
      <c r="T19" s="40">
        <f t="shared" si="8"/>
        <v>0.85514018691588789</v>
      </c>
      <c r="U19" s="39">
        <v>388</v>
      </c>
      <c r="V19" s="40">
        <f t="shared" si="9"/>
        <v>1.1439803439803442</v>
      </c>
      <c r="W19" s="39">
        <v>325</v>
      </c>
      <c r="X19" s="40">
        <f t="shared" si="10"/>
        <v>0.91121495327102808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1242.5</v>
      </c>
      <c r="E20" s="71">
        <v>1427</v>
      </c>
      <c r="F20" s="71">
        <f t="shared" si="1"/>
        <v>1189.1666666666667</v>
      </c>
      <c r="G20" s="39">
        <v>943</v>
      </c>
      <c r="H20" s="40">
        <f t="shared" si="2"/>
        <v>0.75895372233400404</v>
      </c>
      <c r="I20" s="39">
        <v>770</v>
      </c>
      <c r="J20" s="40">
        <f t="shared" si="3"/>
        <v>0.61971830985915488</v>
      </c>
      <c r="K20" s="39">
        <v>883</v>
      </c>
      <c r="L20" s="40">
        <f t="shared" si="4"/>
        <v>0.74253679046951637</v>
      </c>
      <c r="M20" s="39">
        <v>932</v>
      </c>
      <c r="N20" s="40">
        <f t="shared" si="5"/>
        <v>0.75010060362173037</v>
      </c>
      <c r="O20" s="39">
        <v>777</v>
      </c>
      <c r="P20" s="40">
        <f t="shared" si="6"/>
        <v>0.65339873861247366</v>
      </c>
      <c r="Q20" s="39">
        <v>943</v>
      </c>
      <c r="R20" s="40">
        <f t="shared" si="7"/>
        <v>0.75895372233400404</v>
      </c>
      <c r="S20" s="39">
        <v>768</v>
      </c>
      <c r="T20" s="40">
        <f t="shared" si="8"/>
        <v>0.64583041345480019</v>
      </c>
      <c r="U20" s="39">
        <v>913</v>
      </c>
      <c r="V20" s="40">
        <f t="shared" si="9"/>
        <v>0.73480885311871225</v>
      </c>
      <c r="W20" s="39">
        <v>847</v>
      </c>
      <c r="X20" s="40">
        <f t="shared" si="10"/>
        <v>0.71226348983882271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325</v>
      </c>
      <c r="E21" s="71">
        <v>530</v>
      </c>
      <c r="F21" s="71">
        <f t="shared" si="1"/>
        <v>441.66666666666663</v>
      </c>
      <c r="G21" s="39">
        <v>331</v>
      </c>
      <c r="H21" s="40">
        <f t="shared" si="2"/>
        <v>1.0184615384615385</v>
      </c>
      <c r="I21" s="39">
        <v>330</v>
      </c>
      <c r="J21" s="40">
        <f t="shared" si="3"/>
        <v>1.0153846153846153</v>
      </c>
      <c r="K21" s="39">
        <v>287</v>
      </c>
      <c r="L21" s="40">
        <f t="shared" si="4"/>
        <v>0.64981132075471704</v>
      </c>
      <c r="M21" s="39">
        <v>314</v>
      </c>
      <c r="N21" s="40">
        <f t="shared" si="5"/>
        <v>0.96615384615384614</v>
      </c>
      <c r="O21" s="39">
        <v>260</v>
      </c>
      <c r="P21" s="40">
        <f t="shared" si="6"/>
        <v>0.58867924528301896</v>
      </c>
      <c r="Q21" s="39">
        <v>312</v>
      </c>
      <c r="R21" s="40">
        <f t="shared" si="7"/>
        <v>0.96</v>
      </c>
      <c r="S21" s="39">
        <v>260</v>
      </c>
      <c r="T21" s="40">
        <f t="shared" si="8"/>
        <v>0.58867924528301896</v>
      </c>
      <c r="U21" s="39">
        <v>307</v>
      </c>
      <c r="V21" s="40">
        <f t="shared" si="9"/>
        <v>0.94461538461538463</v>
      </c>
      <c r="W21" s="39">
        <v>289</v>
      </c>
      <c r="X21" s="40">
        <f t="shared" si="10"/>
        <v>0.65433962264150947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148.33333333333334</v>
      </c>
      <c r="E22" s="71">
        <v>174</v>
      </c>
      <c r="F22" s="71">
        <f t="shared" si="1"/>
        <v>145</v>
      </c>
      <c r="G22" s="39">
        <v>112</v>
      </c>
      <c r="H22" s="40">
        <f t="shared" si="2"/>
        <v>0.75505617977528083</v>
      </c>
      <c r="I22" s="39">
        <v>86</v>
      </c>
      <c r="J22" s="40">
        <f t="shared" si="3"/>
        <v>0.57977528089887642</v>
      </c>
      <c r="K22" s="39">
        <v>99</v>
      </c>
      <c r="L22" s="40">
        <f t="shared" si="4"/>
        <v>0.6827586206896552</v>
      </c>
      <c r="M22" s="39">
        <v>95</v>
      </c>
      <c r="N22" s="40">
        <f t="shared" si="5"/>
        <v>0.6404494382022472</v>
      </c>
      <c r="O22" s="39">
        <v>94</v>
      </c>
      <c r="P22" s="40">
        <f t="shared" si="6"/>
        <v>0.64827586206896548</v>
      </c>
      <c r="Q22" s="39">
        <v>113</v>
      </c>
      <c r="R22" s="40">
        <f t="shared" si="7"/>
        <v>0.76179775280898876</v>
      </c>
      <c r="S22" s="39">
        <v>88</v>
      </c>
      <c r="T22" s="40">
        <f t="shared" si="8"/>
        <v>0.60689655172413792</v>
      </c>
      <c r="U22" s="39">
        <v>115</v>
      </c>
      <c r="V22" s="40">
        <f t="shared" si="9"/>
        <v>0.77528089887640439</v>
      </c>
      <c r="W22" s="39">
        <v>103</v>
      </c>
      <c r="X22" s="40">
        <f t="shared" si="10"/>
        <v>0.71034482758620687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49.166666666666671</v>
      </c>
      <c r="E23" s="71">
        <v>63</v>
      </c>
      <c r="F23" s="71">
        <f t="shared" si="1"/>
        <v>52.5</v>
      </c>
      <c r="G23" s="39">
        <v>57</v>
      </c>
      <c r="H23" s="40">
        <f t="shared" si="2"/>
        <v>1.159322033898305</v>
      </c>
      <c r="I23" s="39">
        <v>57</v>
      </c>
      <c r="J23" s="40">
        <f t="shared" si="3"/>
        <v>1.159322033898305</v>
      </c>
      <c r="K23" s="39">
        <v>39</v>
      </c>
      <c r="L23" s="40">
        <f t="shared" si="4"/>
        <v>0.74285714285714288</v>
      </c>
      <c r="M23" s="39">
        <v>49</v>
      </c>
      <c r="N23" s="40">
        <f t="shared" si="5"/>
        <v>0.99661016949152537</v>
      </c>
      <c r="O23" s="39">
        <v>39</v>
      </c>
      <c r="P23" s="40">
        <f t="shared" si="6"/>
        <v>0.74285714285714288</v>
      </c>
      <c r="Q23" s="39">
        <v>52</v>
      </c>
      <c r="R23" s="40">
        <f t="shared" si="7"/>
        <v>1.0576271186440678</v>
      </c>
      <c r="S23" s="39">
        <v>41</v>
      </c>
      <c r="T23" s="40">
        <f t="shared" si="8"/>
        <v>0.78095238095238095</v>
      </c>
      <c r="U23" s="39">
        <v>49</v>
      </c>
      <c r="V23" s="40">
        <f t="shared" si="9"/>
        <v>0.99661016949152537</v>
      </c>
      <c r="W23" s="39">
        <v>42</v>
      </c>
      <c r="X23" s="40">
        <f t="shared" si="10"/>
        <v>0.8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369.16666666666663</v>
      </c>
      <c r="E24" s="71">
        <v>440</v>
      </c>
      <c r="F24" s="71">
        <f t="shared" si="1"/>
        <v>366.66666666666663</v>
      </c>
      <c r="G24" s="39">
        <v>357</v>
      </c>
      <c r="H24" s="40">
        <f t="shared" si="2"/>
        <v>0.9670428893905193</v>
      </c>
      <c r="I24" s="39">
        <v>327</v>
      </c>
      <c r="J24" s="40">
        <f t="shared" si="3"/>
        <v>0.88577878103837482</v>
      </c>
      <c r="K24" s="39">
        <v>331</v>
      </c>
      <c r="L24" s="40">
        <f t="shared" si="4"/>
        <v>0.90272727272727282</v>
      </c>
      <c r="M24" s="39">
        <v>326</v>
      </c>
      <c r="N24" s="40">
        <f t="shared" si="5"/>
        <v>0.88306997742663662</v>
      </c>
      <c r="O24" s="39">
        <v>327</v>
      </c>
      <c r="P24" s="40">
        <f t="shared" si="6"/>
        <v>0.89181818181818195</v>
      </c>
      <c r="Q24" s="39">
        <v>323</v>
      </c>
      <c r="R24" s="40">
        <f t="shared" si="7"/>
        <v>0.87494356659142225</v>
      </c>
      <c r="S24" s="39">
        <v>342</v>
      </c>
      <c r="T24" s="40">
        <f t="shared" si="8"/>
        <v>0.93272727272727285</v>
      </c>
      <c r="U24" s="39">
        <v>310</v>
      </c>
      <c r="V24" s="40">
        <f t="shared" si="9"/>
        <v>0.83972911963882624</v>
      </c>
      <c r="W24" s="39">
        <v>330</v>
      </c>
      <c r="X24" s="40">
        <f t="shared" si="10"/>
        <v>0.90000000000000013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71.666666666666671</v>
      </c>
      <c r="E25" s="71">
        <v>102</v>
      </c>
      <c r="F25" s="71">
        <f t="shared" si="1"/>
        <v>85</v>
      </c>
      <c r="G25" s="39">
        <v>69</v>
      </c>
      <c r="H25" s="40">
        <f t="shared" si="2"/>
        <v>0.96279069767441849</v>
      </c>
      <c r="I25" s="39">
        <v>60</v>
      </c>
      <c r="J25" s="40">
        <f t="shared" si="3"/>
        <v>0.83720930232558133</v>
      </c>
      <c r="K25" s="39">
        <v>67</v>
      </c>
      <c r="L25" s="40">
        <f t="shared" si="4"/>
        <v>0.78823529411764703</v>
      </c>
      <c r="M25" s="39">
        <v>63</v>
      </c>
      <c r="N25" s="40">
        <f t="shared" si="5"/>
        <v>0.87906976744186038</v>
      </c>
      <c r="O25" s="39">
        <v>63</v>
      </c>
      <c r="P25" s="40">
        <f t="shared" si="6"/>
        <v>0.74117647058823533</v>
      </c>
      <c r="Q25" s="39">
        <v>68</v>
      </c>
      <c r="R25" s="40">
        <f t="shared" si="7"/>
        <v>0.94883720930232551</v>
      </c>
      <c r="S25" s="39">
        <v>61</v>
      </c>
      <c r="T25" s="40">
        <f t="shared" si="8"/>
        <v>0.71764705882352942</v>
      </c>
      <c r="U25" s="39">
        <v>59</v>
      </c>
      <c r="V25" s="40">
        <f t="shared" si="9"/>
        <v>0.82325581395348835</v>
      </c>
      <c r="W25" s="39">
        <v>67</v>
      </c>
      <c r="X25" s="40">
        <f t="shared" si="10"/>
        <v>0.78823529411764703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215.83333333333331</v>
      </c>
      <c r="E26" s="71">
        <v>321</v>
      </c>
      <c r="F26" s="71">
        <f t="shared" si="1"/>
        <v>267.5</v>
      </c>
      <c r="G26" s="39">
        <v>201</v>
      </c>
      <c r="H26" s="40">
        <f t="shared" si="2"/>
        <v>0.93127413127413139</v>
      </c>
      <c r="I26" s="39">
        <v>186</v>
      </c>
      <c r="J26" s="40">
        <f t="shared" si="3"/>
        <v>0.86177606177606181</v>
      </c>
      <c r="K26" s="39">
        <v>187</v>
      </c>
      <c r="L26" s="40">
        <f t="shared" si="4"/>
        <v>0.69906542056074772</v>
      </c>
      <c r="M26" s="39">
        <v>178</v>
      </c>
      <c r="N26" s="40">
        <f t="shared" si="5"/>
        <v>0.82471042471042477</v>
      </c>
      <c r="O26" s="39">
        <v>185</v>
      </c>
      <c r="P26" s="40">
        <f t="shared" si="6"/>
        <v>0.69158878504672894</v>
      </c>
      <c r="Q26" s="39">
        <v>184</v>
      </c>
      <c r="R26" s="40">
        <f t="shared" si="7"/>
        <v>0.8525096525096526</v>
      </c>
      <c r="S26" s="39">
        <v>188</v>
      </c>
      <c r="T26" s="40">
        <f t="shared" si="8"/>
        <v>0.702803738317757</v>
      </c>
      <c r="U26" s="39">
        <v>185</v>
      </c>
      <c r="V26" s="40">
        <f t="shared" si="9"/>
        <v>0.85714285714285721</v>
      </c>
      <c r="W26" s="39">
        <v>194</v>
      </c>
      <c r="X26" s="40">
        <f t="shared" si="10"/>
        <v>0.72523364485981312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225.83333333333331</v>
      </c>
      <c r="E27" s="71">
        <v>322</v>
      </c>
      <c r="F27" s="71">
        <f t="shared" si="1"/>
        <v>268.33333333333331</v>
      </c>
      <c r="G27" s="39">
        <v>191</v>
      </c>
      <c r="H27" s="40">
        <f t="shared" si="2"/>
        <v>0.84575645756457574</v>
      </c>
      <c r="I27" s="39">
        <v>190</v>
      </c>
      <c r="J27" s="40">
        <f t="shared" si="3"/>
        <v>0.84132841328413288</v>
      </c>
      <c r="K27" s="39">
        <v>154</v>
      </c>
      <c r="L27" s="40">
        <f t="shared" si="4"/>
        <v>0.57391304347826089</v>
      </c>
      <c r="M27" s="39">
        <v>181</v>
      </c>
      <c r="N27" s="40">
        <f t="shared" si="5"/>
        <v>0.80147601476014763</v>
      </c>
      <c r="O27" s="39">
        <v>144</v>
      </c>
      <c r="P27" s="40">
        <f t="shared" si="6"/>
        <v>0.53664596273291931</v>
      </c>
      <c r="Q27" s="39">
        <v>174</v>
      </c>
      <c r="R27" s="40">
        <f t="shared" si="7"/>
        <v>0.77047970479704808</v>
      </c>
      <c r="S27" s="39">
        <v>148</v>
      </c>
      <c r="T27" s="40">
        <f t="shared" si="8"/>
        <v>0.55155279503105592</v>
      </c>
      <c r="U27" s="39">
        <v>159</v>
      </c>
      <c r="V27" s="40">
        <f t="shared" si="9"/>
        <v>0.70405904059040592</v>
      </c>
      <c r="W27" s="39">
        <v>162</v>
      </c>
      <c r="X27" s="40">
        <f t="shared" si="10"/>
        <v>0.60372670807453421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106.66666666666666</v>
      </c>
      <c r="E28" s="71">
        <v>184</v>
      </c>
      <c r="F28" s="71">
        <f t="shared" si="1"/>
        <v>153.33333333333334</v>
      </c>
      <c r="G28" s="39">
        <v>123</v>
      </c>
      <c r="H28" s="40">
        <f t="shared" si="2"/>
        <v>1.1531250000000002</v>
      </c>
      <c r="I28" s="39">
        <v>116</v>
      </c>
      <c r="J28" s="40">
        <f t="shared" si="3"/>
        <v>1.0875000000000001</v>
      </c>
      <c r="K28" s="39">
        <v>97</v>
      </c>
      <c r="L28" s="40">
        <f t="shared" si="4"/>
        <v>0.63260869565217392</v>
      </c>
      <c r="M28" s="39">
        <v>125</v>
      </c>
      <c r="N28" s="40">
        <f t="shared" si="5"/>
        <v>1.171875</v>
      </c>
      <c r="O28" s="39">
        <v>93</v>
      </c>
      <c r="P28" s="40">
        <f t="shared" si="6"/>
        <v>0.60652173913043472</v>
      </c>
      <c r="Q28" s="39">
        <v>129</v>
      </c>
      <c r="R28" s="40">
        <f t="shared" si="7"/>
        <v>1.2093750000000001</v>
      </c>
      <c r="S28" s="39">
        <v>99</v>
      </c>
      <c r="T28" s="40">
        <f t="shared" si="8"/>
        <v>0.64565217391304341</v>
      </c>
      <c r="U28" s="39">
        <v>119</v>
      </c>
      <c r="V28" s="40">
        <f t="shared" si="9"/>
        <v>1.1156250000000001</v>
      </c>
      <c r="W28" s="39">
        <v>100</v>
      </c>
      <c r="X28" s="40">
        <f t="shared" si="10"/>
        <v>0.65217391304347827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357.5</v>
      </c>
      <c r="E29" s="71">
        <v>427</v>
      </c>
      <c r="F29" s="71">
        <f t="shared" si="1"/>
        <v>355.83333333333337</v>
      </c>
      <c r="G29" s="39">
        <v>308</v>
      </c>
      <c r="H29" s="40">
        <f t="shared" si="2"/>
        <v>0.86153846153846159</v>
      </c>
      <c r="I29" s="39">
        <v>306</v>
      </c>
      <c r="J29" s="40">
        <f t="shared" si="3"/>
        <v>0.85594405594405598</v>
      </c>
      <c r="K29" s="39">
        <v>237</v>
      </c>
      <c r="L29" s="40">
        <f t="shared" si="4"/>
        <v>0.66604215456674465</v>
      </c>
      <c r="M29" s="39">
        <v>288</v>
      </c>
      <c r="N29" s="40">
        <f t="shared" si="5"/>
        <v>0.80559440559440565</v>
      </c>
      <c r="O29" s="39">
        <v>168</v>
      </c>
      <c r="P29" s="40">
        <f t="shared" si="6"/>
        <v>0.47213114754098356</v>
      </c>
      <c r="Q29" s="39">
        <v>281</v>
      </c>
      <c r="R29" s="40">
        <f t="shared" si="7"/>
        <v>0.78601398601398598</v>
      </c>
      <c r="S29" s="39">
        <v>159</v>
      </c>
      <c r="T29" s="40">
        <f t="shared" si="8"/>
        <v>0.44683840749414516</v>
      </c>
      <c r="U29" s="39">
        <v>283</v>
      </c>
      <c r="V29" s="40">
        <f t="shared" si="9"/>
        <v>0.79160839160839158</v>
      </c>
      <c r="W29" s="39">
        <v>230</v>
      </c>
      <c r="X29" s="40">
        <f t="shared" si="10"/>
        <v>0.64637002341920369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1516.6666666666665</v>
      </c>
      <c r="E30" s="71">
        <v>1788</v>
      </c>
      <c r="F30" s="71">
        <f t="shared" si="1"/>
        <v>1490</v>
      </c>
      <c r="G30" s="39">
        <v>1265</v>
      </c>
      <c r="H30" s="40">
        <f t="shared" si="2"/>
        <v>0.8340659340659341</v>
      </c>
      <c r="I30" s="39">
        <v>1164</v>
      </c>
      <c r="J30" s="40">
        <f t="shared" si="3"/>
        <v>0.76747252747252759</v>
      </c>
      <c r="K30" s="39">
        <v>969</v>
      </c>
      <c r="L30" s="40">
        <f t="shared" si="4"/>
        <v>0.65033557046979862</v>
      </c>
      <c r="M30" s="39">
        <v>1126</v>
      </c>
      <c r="N30" s="40">
        <f t="shared" si="5"/>
        <v>0.74241758241758249</v>
      </c>
      <c r="O30" s="39">
        <v>912</v>
      </c>
      <c r="P30" s="40">
        <f t="shared" si="6"/>
        <v>0.61208053691275166</v>
      </c>
      <c r="Q30" s="39">
        <v>1196</v>
      </c>
      <c r="R30" s="40">
        <f t="shared" si="7"/>
        <v>0.7885714285714287</v>
      </c>
      <c r="S30" s="39">
        <v>1042</v>
      </c>
      <c r="T30" s="40">
        <f t="shared" si="8"/>
        <v>0.69932885906040265</v>
      </c>
      <c r="U30" s="39">
        <v>1144</v>
      </c>
      <c r="V30" s="40">
        <f t="shared" si="9"/>
        <v>0.75428571428571434</v>
      </c>
      <c r="W30" s="39">
        <v>1080</v>
      </c>
      <c r="X30" s="40">
        <f t="shared" si="10"/>
        <v>0.72483221476510062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306.66666666666669</v>
      </c>
      <c r="E31" s="71">
        <v>409</v>
      </c>
      <c r="F31" s="71">
        <f t="shared" si="1"/>
        <v>340.83333333333337</v>
      </c>
      <c r="G31" s="39">
        <v>321</v>
      </c>
      <c r="H31" s="40">
        <f t="shared" si="2"/>
        <v>1.0467391304347826</v>
      </c>
      <c r="I31" s="39">
        <v>271</v>
      </c>
      <c r="J31" s="40">
        <f t="shared" si="3"/>
        <v>0.88369565217391299</v>
      </c>
      <c r="K31" s="39">
        <v>264</v>
      </c>
      <c r="L31" s="40">
        <f t="shared" si="4"/>
        <v>0.77457212713936419</v>
      </c>
      <c r="M31" s="39">
        <v>325</v>
      </c>
      <c r="N31" s="40">
        <f t="shared" si="5"/>
        <v>1.0597826086956521</v>
      </c>
      <c r="O31" s="39">
        <v>236</v>
      </c>
      <c r="P31" s="40">
        <f t="shared" si="6"/>
        <v>0.6924205378973104</v>
      </c>
      <c r="Q31" s="39">
        <v>323</v>
      </c>
      <c r="R31" s="40">
        <f t="shared" si="7"/>
        <v>1.0532608695652173</v>
      </c>
      <c r="S31" s="39">
        <v>226</v>
      </c>
      <c r="T31" s="40">
        <f t="shared" si="8"/>
        <v>0.66308068459657699</v>
      </c>
      <c r="U31" s="39">
        <v>336</v>
      </c>
      <c r="V31" s="40">
        <f t="shared" si="9"/>
        <v>1.0956521739130434</v>
      </c>
      <c r="W31" s="39">
        <v>256</v>
      </c>
      <c r="X31" s="40">
        <f t="shared" si="10"/>
        <v>0.75110024449877744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122.5</v>
      </c>
      <c r="E32" s="71">
        <v>161</v>
      </c>
      <c r="F32" s="71">
        <f t="shared" si="1"/>
        <v>134.16666666666666</v>
      </c>
      <c r="G32" s="39">
        <v>115</v>
      </c>
      <c r="H32" s="40">
        <f t="shared" si="2"/>
        <v>0.93877551020408168</v>
      </c>
      <c r="I32" s="39">
        <v>115</v>
      </c>
      <c r="J32" s="40">
        <f t="shared" si="3"/>
        <v>0.93877551020408168</v>
      </c>
      <c r="K32" s="39">
        <v>121</v>
      </c>
      <c r="L32" s="40">
        <f t="shared" si="4"/>
        <v>0.90186335403726714</v>
      </c>
      <c r="M32" s="39">
        <v>109</v>
      </c>
      <c r="N32" s="40">
        <f t="shared" si="5"/>
        <v>0.88979591836734695</v>
      </c>
      <c r="O32" s="39">
        <v>106</v>
      </c>
      <c r="P32" s="40">
        <f t="shared" si="6"/>
        <v>0.79006211180124231</v>
      </c>
      <c r="Q32" s="39">
        <v>109</v>
      </c>
      <c r="R32" s="40">
        <f t="shared" si="7"/>
        <v>0.88979591836734695</v>
      </c>
      <c r="S32" s="39">
        <v>110</v>
      </c>
      <c r="T32" s="40">
        <f t="shared" si="8"/>
        <v>0.81987577639751563</v>
      </c>
      <c r="U32" s="39">
        <v>113</v>
      </c>
      <c r="V32" s="40">
        <f t="shared" si="9"/>
        <v>0.92244897959183669</v>
      </c>
      <c r="W32" s="39">
        <v>120</v>
      </c>
      <c r="X32" s="40">
        <f t="shared" si="10"/>
        <v>0.89440993788819878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108.33333333333334</v>
      </c>
      <c r="E33" s="71">
        <v>150</v>
      </c>
      <c r="F33" s="71">
        <f t="shared" si="1"/>
        <v>125</v>
      </c>
      <c r="G33" s="39">
        <v>92</v>
      </c>
      <c r="H33" s="40">
        <f t="shared" si="2"/>
        <v>0.84923076923076912</v>
      </c>
      <c r="I33" s="39">
        <v>77</v>
      </c>
      <c r="J33" s="40">
        <f t="shared" si="3"/>
        <v>0.71076923076923071</v>
      </c>
      <c r="K33" s="39">
        <v>96</v>
      </c>
      <c r="L33" s="40">
        <f t="shared" si="4"/>
        <v>0.76800000000000002</v>
      </c>
      <c r="M33" s="39">
        <v>96</v>
      </c>
      <c r="N33" s="40">
        <f t="shared" si="5"/>
        <v>0.88615384615384607</v>
      </c>
      <c r="O33" s="39">
        <v>90</v>
      </c>
      <c r="P33" s="40">
        <f t="shared" si="6"/>
        <v>0.72</v>
      </c>
      <c r="Q33" s="39">
        <v>104</v>
      </c>
      <c r="R33" s="40">
        <f t="shared" si="7"/>
        <v>0.96</v>
      </c>
      <c r="S33" s="39">
        <v>83</v>
      </c>
      <c r="T33" s="40">
        <f t="shared" si="8"/>
        <v>0.66400000000000003</v>
      </c>
      <c r="U33" s="39">
        <v>92</v>
      </c>
      <c r="V33" s="40">
        <f t="shared" si="9"/>
        <v>0.84923076923076912</v>
      </c>
      <c r="W33" s="39">
        <v>104</v>
      </c>
      <c r="X33" s="40">
        <f t="shared" si="10"/>
        <v>0.83199999999999996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98.333333333333343</v>
      </c>
      <c r="E34" s="71">
        <v>150</v>
      </c>
      <c r="F34" s="71">
        <f t="shared" si="1"/>
        <v>125</v>
      </c>
      <c r="G34" s="39">
        <v>96</v>
      </c>
      <c r="H34" s="40">
        <f t="shared" si="2"/>
        <v>0.9762711864406779</v>
      </c>
      <c r="I34" s="39">
        <v>93</v>
      </c>
      <c r="J34" s="40">
        <f t="shared" si="3"/>
        <v>0.94576271186440664</v>
      </c>
      <c r="K34" s="39">
        <v>94</v>
      </c>
      <c r="L34" s="40">
        <f t="shared" si="4"/>
        <v>0.752</v>
      </c>
      <c r="M34" s="39">
        <v>103</v>
      </c>
      <c r="N34" s="40">
        <f t="shared" si="5"/>
        <v>1.047457627118644</v>
      </c>
      <c r="O34" s="39">
        <v>93</v>
      </c>
      <c r="P34" s="40">
        <f t="shared" si="6"/>
        <v>0.74399999999999999</v>
      </c>
      <c r="Q34" s="39">
        <v>99</v>
      </c>
      <c r="R34" s="40">
        <f t="shared" si="7"/>
        <v>1.006779661016949</v>
      </c>
      <c r="S34" s="39">
        <v>90</v>
      </c>
      <c r="T34" s="40">
        <f t="shared" si="8"/>
        <v>0.72</v>
      </c>
      <c r="U34" s="39">
        <v>111</v>
      </c>
      <c r="V34" s="40">
        <f t="shared" si="9"/>
        <v>1.1288135593220339</v>
      </c>
      <c r="W34" s="39">
        <v>88</v>
      </c>
      <c r="X34" s="40">
        <f t="shared" si="10"/>
        <v>0.70399999999999996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149.16666666666666</v>
      </c>
      <c r="E35" s="71">
        <v>210</v>
      </c>
      <c r="F35" s="71">
        <f t="shared" si="1"/>
        <v>175</v>
      </c>
      <c r="G35" s="39">
        <v>141</v>
      </c>
      <c r="H35" s="40">
        <f t="shared" si="2"/>
        <v>0.94525139664804481</v>
      </c>
      <c r="I35" s="39">
        <v>120</v>
      </c>
      <c r="J35" s="40">
        <f t="shared" si="3"/>
        <v>0.8044692737430168</v>
      </c>
      <c r="K35" s="39">
        <v>159</v>
      </c>
      <c r="L35" s="40">
        <f t="shared" si="4"/>
        <v>0.90857142857142859</v>
      </c>
      <c r="M35" s="39">
        <v>148</v>
      </c>
      <c r="N35" s="40">
        <f t="shared" si="5"/>
        <v>0.99217877094972073</v>
      </c>
      <c r="O35" s="39">
        <v>138</v>
      </c>
      <c r="P35" s="40">
        <f t="shared" si="6"/>
        <v>0.78857142857142859</v>
      </c>
      <c r="Q35" s="39">
        <v>160</v>
      </c>
      <c r="R35" s="40">
        <f t="shared" si="7"/>
        <v>1.0726256983240223</v>
      </c>
      <c r="S35" s="39">
        <v>150</v>
      </c>
      <c r="T35" s="40">
        <f t="shared" si="8"/>
        <v>0.8571428571428571</v>
      </c>
      <c r="U35" s="39">
        <v>166</v>
      </c>
      <c r="V35" s="40">
        <f t="shared" si="9"/>
        <v>1.1128491620111733</v>
      </c>
      <c r="W35" s="39">
        <v>153</v>
      </c>
      <c r="X35" s="40">
        <f t="shared" si="10"/>
        <v>0.87428571428571433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118.33333333333334</v>
      </c>
      <c r="E36" s="71">
        <v>149</v>
      </c>
      <c r="F36" s="71">
        <f t="shared" si="1"/>
        <v>124.16666666666666</v>
      </c>
      <c r="G36" s="39">
        <v>109</v>
      </c>
      <c r="H36" s="40">
        <f t="shared" si="2"/>
        <v>0.92112676056338016</v>
      </c>
      <c r="I36" s="39">
        <v>110</v>
      </c>
      <c r="J36" s="40">
        <f t="shared" si="3"/>
        <v>0.92957746478873227</v>
      </c>
      <c r="K36" s="39">
        <v>96</v>
      </c>
      <c r="L36" s="40">
        <f t="shared" si="4"/>
        <v>0.77315436241610747</v>
      </c>
      <c r="M36" s="39">
        <v>105</v>
      </c>
      <c r="N36" s="40">
        <f t="shared" si="5"/>
        <v>0.88732394366197176</v>
      </c>
      <c r="O36" s="39">
        <v>98</v>
      </c>
      <c r="P36" s="40">
        <f t="shared" si="6"/>
        <v>0.78926174496644297</v>
      </c>
      <c r="Q36" s="39">
        <v>106</v>
      </c>
      <c r="R36" s="40">
        <f t="shared" si="7"/>
        <v>0.89577464788732386</v>
      </c>
      <c r="S36" s="39">
        <v>101</v>
      </c>
      <c r="T36" s="40">
        <f t="shared" si="8"/>
        <v>0.81342281879194633</v>
      </c>
      <c r="U36" s="39">
        <v>111</v>
      </c>
      <c r="V36" s="40">
        <f t="shared" si="9"/>
        <v>0.93802816901408448</v>
      </c>
      <c r="W36" s="39">
        <v>107</v>
      </c>
      <c r="X36" s="40">
        <f t="shared" si="10"/>
        <v>0.86174496644295306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463.33333333333337</v>
      </c>
      <c r="E37" s="71">
        <v>539</v>
      </c>
      <c r="F37" s="71">
        <f t="shared" si="1"/>
        <v>449.16666666666663</v>
      </c>
      <c r="G37" s="39">
        <v>395</v>
      </c>
      <c r="H37" s="40">
        <f t="shared" si="2"/>
        <v>0.85251798561151071</v>
      </c>
      <c r="I37" s="39">
        <v>383</v>
      </c>
      <c r="J37" s="40">
        <f t="shared" si="3"/>
        <v>0.82661870503597112</v>
      </c>
      <c r="K37" s="39">
        <v>238</v>
      </c>
      <c r="L37" s="40">
        <f t="shared" si="4"/>
        <v>0.52987012987012994</v>
      </c>
      <c r="M37" s="39">
        <v>352</v>
      </c>
      <c r="N37" s="40">
        <f t="shared" si="5"/>
        <v>0.75971223021582723</v>
      </c>
      <c r="O37" s="39">
        <v>303</v>
      </c>
      <c r="P37" s="40">
        <f t="shared" si="6"/>
        <v>0.67458256029684605</v>
      </c>
      <c r="Q37" s="39">
        <v>322</v>
      </c>
      <c r="R37" s="40">
        <f t="shared" si="7"/>
        <v>0.69496402877697838</v>
      </c>
      <c r="S37" s="39">
        <v>295</v>
      </c>
      <c r="T37" s="40">
        <f t="shared" si="8"/>
        <v>0.6567717996289425</v>
      </c>
      <c r="U37" s="39">
        <v>314</v>
      </c>
      <c r="V37" s="40">
        <f t="shared" si="9"/>
        <v>0.67769784172661862</v>
      </c>
      <c r="W37" s="39">
        <v>299</v>
      </c>
      <c r="X37" s="40">
        <f t="shared" si="10"/>
        <v>0.66567717996289433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86.666666666666657</v>
      </c>
      <c r="E38" s="71">
        <v>106</v>
      </c>
      <c r="F38" s="71">
        <f t="shared" si="1"/>
        <v>88.333333333333343</v>
      </c>
      <c r="G38" s="39">
        <v>92</v>
      </c>
      <c r="H38" s="40">
        <f t="shared" si="2"/>
        <v>1.0615384615384618</v>
      </c>
      <c r="I38" s="39">
        <v>91</v>
      </c>
      <c r="J38" s="40">
        <f t="shared" si="3"/>
        <v>1.05</v>
      </c>
      <c r="K38" s="39">
        <v>85</v>
      </c>
      <c r="L38" s="40">
        <f t="shared" si="4"/>
        <v>0.96226415094339612</v>
      </c>
      <c r="M38" s="39">
        <v>89</v>
      </c>
      <c r="N38" s="40">
        <f t="shared" si="5"/>
        <v>1.026923076923077</v>
      </c>
      <c r="O38" s="39">
        <v>84</v>
      </c>
      <c r="P38" s="40">
        <f t="shared" si="6"/>
        <v>0.95094339622641499</v>
      </c>
      <c r="Q38" s="39">
        <v>84</v>
      </c>
      <c r="R38" s="40">
        <f t="shared" si="7"/>
        <v>0.96923076923076934</v>
      </c>
      <c r="S38" s="39">
        <v>79</v>
      </c>
      <c r="T38" s="40">
        <f t="shared" si="8"/>
        <v>0.89433962264150935</v>
      </c>
      <c r="U38" s="39">
        <v>95</v>
      </c>
      <c r="V38" s="40">
        <f t="shared" si="9"/>
        <v>1.0961538461538463</v>
      </c>
      <c r="W38" s="39">
        <v>85</v>
      </c>
      <c r="X38" s="40">
        <f t="shared" si="10"/>
        <v>0.96226415094339612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371.66666666666663</v>
      </c>
      <c r="E39" s="71">
        <v>448</v>
      </c>
      <c r="F39" s="71">
        <f t="shared" si="1"/>
        <v>373.33333333333337</v>
      </c>
      <c r="G39" s="39">
        <v>307</v>
      </c>
      <c r="H39" s="40">
        <f t="shared" si="2"/>
        <v>0.8260089686098655</v>
      </c>
      <c r="I39" s="39">
        <v>295</v>
      </c>
      <c r="J39" s="40">
        <f t="shared" si="3"/>
        <v>0.79372197309417047</v>
      </c>
      <c r="K39" s="39">
        <v>270</v>
      </c>
      <c r="L39" s="40">
        <f t="shared" si="4"/>
        <v>0.72321428571428559</v>
      </c>
      <c r="M39" s="39">
        <v>285</v>
      </c>
      <c r="N39" s="40">
        <f t="shared" si="5"/>
        <v>0.76681614349775795</v>
      </c>
      <c r="O39" s="39">
        <v>247</v>
      </c>
      <c r="P39" s="40">
        <f t="shared" si="6"/>
        <v>0.66160714285714284</v>
      </c>
      <c r="Q39" s="39">
        <v>288</v>
      </c>
      <c r="R39" s="40">
        <f t="shared" si="7"/>
        <v>0.77488789237668165</v>
      </c>
      <c r="S39" s="39">
        <v>253</v>
      </c>
      <c r="T39" s="40">
        <f t="shared" si="8"/>
        <v>0.67767857142857135</v>
      </c>
      <c r="U39" s="39">
        <v>277</v>
      </c>
      <c r="V39" s="40">
        <f t="shared" si="9"/>
        <v>0.74529147982062793</v>
      </c>
      <c r="W39" s="39">
        <v>259</v>
      </c>
      <c r="X39" s="40">
        <f t="shared" si="10"/>
        <v>0.69374999999999998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379.16666666666663</v>
      </c>
      <c r="E40" s="71">
        <v>539</v>
      </c>
      <c r="F40" s="71">
        <f t="shared" si="1"/>
        <v>449.16666666666663</v>
      </c>
      <c r="G40" s="39">
        <v>429</v>
      </c>
      <c r="H40" s="40">
        <f t="shared" si="2"/>
        <v>1.1314285714285715</v>
      </c>
      <c r="I40" s="39">
        <v>355</v>
      </c>
      <c r="J40" s="40">
        <f t="shared" si="3"/>
        <v>0.93626373626373638</v>
      </c>
      <c r="K40" s="39">
        <v>311</v>
      </c>
      <c r="L40" s="40">
        <f t="shared" si="4"/>
        <v>0.69239332096474959</v>
      </c>
      <c r="M40" s="39">
        <v>391</v>
      </c>
      <c r="N40" s="40">
        <f t="shared" si="5"/>
        <v>1.0312087912087913</v>
      </c>
      <c r="O40" s="39">
        <v>305</v>
      </c>
      <c r="P40" s="40">
        <f t="shared" si="6"/>
        <v>0.67903525046382196</v>
      </c>
      <c r="Q40" s="39">
        <v>382</v>
      </c>
      <c r="R40" s="40">
        <f t="shared" si="7"/>
        <v>1.0074725274725276</v>
      </c>
      <c r="S40" s="39">
        <v>298</v>
      </c>
      <c r="T40" s="40">
        <f t="shared" si="8"/>
        <v>0.66345083487940637</v>
      </c>
      <c r="U40" s="39">
        <v>371</v>
      </c>
      <c r="V40" s="40">
        <f t="shared" si="9"/>
        <v>0.9784615384615386</v>
      </c>
      <c r="W40" s="39">
        <v>310</v>
      </c>
      <c r="X40" s="40">
        <f t="shared" si="10"/>
        <v>0.69016697588126164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125</v>
      </c>
      <c r="E41" s="71">
        <v>150</v>
      </c>
      <c r="F41" s="71">
        <f t="shared" si="1"/>
        <v>125</v>
      </c>
      <c r="G41" s="39">
        <v>115</v>
      </c>
      <c r="H41" s="40">
        <f t="shared" si="2"/>
        <v>0.92</v>
      </c>
      <c r="I41" s="39">
        <v>112</v>
      </c>
      <c r="J41" s="40">
        <f t="shared" si="3"/>
        <v>0.89600000000000002</v>
      </c>
      <c r="K41" s="39">
        <v>117</v>
      </c>
      <c r="L41" s="40">
        <f t="shared" si="4"/>
        <v>0.93600000000000005</v>
      </c>
      <c r="M41" s="39">
        <v>120</v>
      </c>
      <c r="N41" s="40">
        <f t="shared" si="5"/>
        <v>0.96</v>
      </c>
      <c r="O41" s="39">
        <v>116</v>
      </c>
      <c r="P41" s="40">
        <f t="shared" si="6"/>
        <v>0.92800000000000005</v>
      </c>
      <c r="Q41" s="39">
        <v>116</v>
      </c>
      <c r="R41" s="40">
        <f t="shared" si="7"/>
        <v>0.92800000000000005</v>
      </c>
      <c r="S41" s="39">
        <v>118</v>
      </c>
      <c r="T41" s="40">
        <f t="shared" si="8"/>
        <v>0.94399999999999995</v>
      </c>
      <c r="U41" s="39">
        <v>122</v>
      </c>
      <c r="V41" s="40">
        <f t="shared" si="9"/>
        <v>0.97599999999999998</v>
      </c>
      <c r="W41" s="39">
        <v>108</v>
      </c>
      <c r="X41" s="40">
        <f t="shared" si="10"/>
        <v>0.86399999999999999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133.33333333333334</v>
      </c>
      <c r="E42" s="71">
        <v>191</v>
      </c>
      <c r="F42" s="71">
        <f t="shared" si="1"/>
        <v>159.16666666666666</v>
      </c>
      <c r="G42" s="39">
        <v>132</v>
      </c>
      <c r="H42" s="40">
        <f t="shared" si="2"/>
        <v>0.98999999999999988</v>
      </c>
      <c r="I42" s="39">
        <v>126</v>
      </c>
      <c r="J42" s="40">
        <f t="shared" si="3"/>
        <v>0.94499999999999995</v>
      </c>
      <c r="K42" s="39">
        <v>88</v>
      </c>
      <c r="L42" s="40">
        <f t="shared" si="4"/>
        <v>0.55287958115183244</v>
      </c>
      <c r="M42" s="39">
        <v>133</v>
      </c>
      <c r="N42" s="40">
        <f t="shared" si="5"/>
        <v>0.99749999999999994</v>
      </c>
      <c r="O42" s="39">
        <v>105</v>
      </c>
      <c r="P42" s="40">
        <f t="shared" si="6"/>
        <v>0.65968586387434558</v>
      </c>
      <c r="Q42" s="39">
        <v>125</v>
      </c>
      <c r="R42" s="40">
        <f t="shared" si="7"/>
        <v>0.93749999999999989</v>
      </c>
      <c r="S42" s="39">
        <v>106</v>
      </c>
      <c r="T42" s="40">
        <f t="shared" si="8"/>
        <v>0.66596858638743461</v>
      </c>
      <c r="U42" s="39">
        <v>111</v>
      </c>
      <c r="V42" s="40">
        <f t="shared" si="9"/>
        <v>0.83249999999999991</v>
      </c>
      <c r="W42" s="39">
        <v>110</v>
      </c>
      <c r="X42" s="40">
        <f t="shared" si="10"/>
        <v>0.69109947643979064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80</v>
      </c>
      <c r="E43" s="71">
        <v>112</v>
      </c>
      <c r="F43" s="71">
        <f t="shared" si="1"/>
        <v>93.333333333333343</v>
      </c>
      <c r="G43" s="39">
        <v>78</v>
      </c>
      <c r="H43" s="40">
        <f t="shared" si="2"/>
        <v>0.97499999999999998</v>
      </c>
      <c r="I43" s="39">
        <v>74</v>
      </c>
      <c r="J43" s="40">
        <f t="shared" si="3"/>
        <v>0.92500000000000004</v>
      </c>
      <c r="K43" s="39">
        <v>94</v>
      </c>
      <c r="L43" s="40">
        <f t="shared" si="4"/>
        <v>1.0071428571428571</v>
      </c>
      <c r="M43" s="39">
        <v>76</v>
      </c>
      <c r="N43" s="40">
        <f t="shared" si="5"/>
        <v>0.95</v>
      </c>
      <c r="O43" s="39">
        <v>92</v>
      </c>
      <c r="P43" s="40">
        <f t="shared" si="6"/>
        <v>0.98571428571428565</v>
      </c>
      <c r="Q43" s="39">
        <v>76</v>
      </c>
      <c r="R43" s="40">
        <f t="shared" si="7"/>
        <v>0.95</v>
      </c>
      <c r="S43" s="39">
        <v>88</v>
      </c>
      <c r="T43" s="40">
        <f t="shared" si="8"/>
        <v>0.94285714285714273</v>
      </c>
      <c r="U43" s="39">
        <v>76</v>
      </c>
      <c r="V43" s="40">
        <f t="shared" si="9"/>
        <v>0.95</v>
      </c>
      <c r="W43" s="39">
        <v>90</v>
      </c>
      <c r="X43" s="40">
        <f t="shared" si="10"/>
        <v>0.96428571428571419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2176.6666666666665</v>
      </c>
      <c r="E44" s="71">
        <v>2837</v>
      </c>
      <c r="F44" s="71">
        <f t="shared" si="1"/>
        <v>2364.1666666666665</v>
      </c>
      <c r="G44" s="39">
        <v>1829</v>
      </c>
      <c r="H44" s="40">
        <f t="shared" si="2"/>
        <v>0.84027565084226652</v>
      </c>
      <c r="I44" s="39">
        <v>1708</v>
      </c>
      <c r="J44" s="40">
        <f t="shared" si="3"/>
        <v>0.78468606431852994</v>
      </c>
      <c r="K44" s="39">
        <v>1353</v>
      </c>
      <c r="L44" s="40">
        <f t="shared" si="4"/>
        <v>0.57229467747620733</v>
      </c>
      <c r="M44" s="39">
        <v>1721</v>
      </c>
      <c r="N44" s="40">
        <f t="shared" si="5"/>
        <v>0.79065849923430331</v>
      </c>
      <c r="O44" s="39">
        <v>1273</v>
      </c>
      <c r="P44" s="40">
        <f t="shared" si="6"/>
        <v>0.53845611561508644</v>
      </c>
      <c r="Q44" s="39">
        <v>1671</v>
      </c>
      <c r="R44" s="40">
        <f t="shared" si="7"/>
        <v>0.7676875957120981</v>
      </c>
      <c r="S44" s="39">
        <v>1334</v>
      </c>
      <c r="T44" s="40">
        <f t="shared" si="8"/>
        <v>0.56425801903419104</v>
      </c>
      <c r="U44" s="39">
        <v>1740</v>
      </c>
      <c r="V44" s="40">
        <f t="shared" si="9"/>
        <v>0.7993874425727413</v>
      </c>
      <c r="W44" s="39">
        <v>1361</v>
      </c>
      <c r="X44" s="40">
        <f t="shared" si="10"/>
        <v>0.57567853366231936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145</v>
      </c>
      <c r="E45" s="71">
        <v>227</v>
      </c>
      <c r="F45" s="71">
        <f t="shared" si="1"/>
        <v>189.16666666666669</v>
      </c>
      <c r="G45" s="39">
        <v>115</v>
      </c>
      <c r="H45" s="40">
        <f t="shared" si="2"/>
        <v>0.7931034482758621</v>
      </c>
      <c r="I45" s="39">
        <v>107</v>
      </c>
      <c r="J45" s="40">
        <f t="shared" si="3"/>
        <v>0.73793103448275865</v>
      </c>
      <c r="K45" s="39">
        <v>106</v>
      </c>
      <c r="L45" s="40">
        <f t="shared" si="4"/>
        <v>0.56035242290748888</v>
      </c>
      <c r="M45" s="39">
        <v>107</v>
      </c>
      <c r="N45" s="40">
        <f t="shared" si="5"/>
        <v>0.73793103448275865</v>
      </c>
      <c r="O45" s="39">
        <v>96</v>
      </c>
      <c r="P45" s="40">
        <f t="shared" si="6"/>
        <v>0.50748898678414089</v>
      </c>
      <c r="Q45" s="39">
        <v>107</v>
      </c>
      <c r="R45" s="40">
        <f t="shared" si="7"/>
        <v>0.73793103448275865</v>
      </c>
      <c r="S45" s="39">
        <v>96</v>
      </c>
      <c r="T45" s="40">
        <f t="shared" si="8"/>
        <v>0.50748898678414089</v>
      </c>
      <c r="U45" s="39">
        <v>109</v>
      </c>
      <c r="V45" s="40">
        <f t="shared" si="9"/>
        <v>0.75172413793103443</v>
      </c>
      <c r="W45" s="39">
        <v>100</v>
      </c>
      <c r="X45" s="40">
        <f t="shared" si="10"/>
        <v>0.52863436123348018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449.16666666666663</v>
      </c>
      <c r="E46" s="71">
        <v>556</v>
      </c>
      <c r="F46" s="71">
        <f t="shared" si="1"/>
        <v>463.33333333333337</v>
      </c>
      <c r="G46" s="39">
        <v>424</v>
      </c>
      <c r="H46" s="40">
        <f t="shared" si="2"/>
        <v>0.94397031539888687</v>
      </c>
      <c r="I46" s="39">
        <v>394</v>
      </c>
      <c r="J46" s="40">
        <f t="shared" si="3"/>
        <v>0.87717996289424871</v>
      </c>
      <c r="K46" s="39">
        <v>344</v>
      </c>
      <c r="L46" s="40">
        <f t="shared" si="4"/>
        <v>0.74244604316546758</v>
      </c>
      <c r="M46" s="39">
        <v>441</v>
      </c>
      <c r="N46" s="40">
        <f t="shared" si="5"/>
        <v>0.98181818181818192</v>
      </c>
      <c r="O46" s="39">
        <v>334</v>
      </c>
      <c r="P46" s="40">
        <f t="shared" si="6"/>
        <v>0.72086330935251797</v>
      </c>
      <c r="Q46" s="39">
        <v>436</v>
      </c>
      <c r="R46" s="40">
        <f t="shared" si="7"/>
        <v>0.97068645640074225</v>
      </c>
      <c r="S46" s="39">
        <v>370</v>
      </c>
      <c r="T46" s="40">
        <f t="shared" si="8"/>
        <v>0.79856115107913661</v>
      </c>
      <c r="U46" s="39">
        <v>390</v>
      </c>
      <c r="V46" s="40">
        <f t="shared" si="9"/>
        <v>0.86827458256029688</v>
      </c>
      <c r="W46" s="39">
        <v>364</v>
      </c>
      <c r="X46" s="40">
        <f t="shared" si="10"/>
        <v>0.78561151079136682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207.5</v>
      </c>
      <c r="E47" s="71">
        <v>243</v>
      </c>
      <c r="F47" s="71">
        <f t="shared" si="1"/>
        <v>202.5</v>
      </c>
      <c r="G47" s="39">
        <v>184</v>
      </c>
      <c r="H47" s="40">
        <f t="shared" si="2"/>
        <v>0.88674698795180718</v>
      </c>
      <c r="I47" s="39">
        <v>153</v>
      </c>
      <c r="J47" s="40">
        <f t="shared" si="3"/>
        <v>0.73734939759036144</v>
      </c>
      <c r="K47" s="39">
        <v>154</v>
      </c>
      <c r="L47" s="40">
        <f t="shared" si="4"/>
        <v>0.76049382716049385</v>
      </c>
      <c r="M47" s="39">
        <v>215</v>
      </c>
      <c r="N47" s="40">
        <f t="shared" si="5"/>
        <v>1.036144578313253</v>
      </c>
      <c r="O47" s="39">
        <v>147</v>
      </c>
      <c r="P47" s="40">
        <f t="shared" si="6"/>
        <v>0.72592592592592597</v>
      </c>
      <c r="Q47" s="39">
        <v>213</v>
      </c>
      <c r="R47" s="40">
        <f t="shared" si="7"/>
        <v>1.0265060240963855</v>
      </c>
      <c r="S47" s="39">
        <v>133</v>
      </c>
      <c r="T47" s="40">
        <f t="shared" si="8"/>
        <v>0.65679012345679011</v>
      </c>
      <c r="U47" s="39">
        <v>196</v>
      </c>
      <c r="V47" s="40">
        <f t="shared" si="9"/>
        <v>0.944578313253012</v>
      </c>
      <c r="W47" s="39">
        <v>139</v>
      </c>
      <c r="X47" s="40">
        <f t="shared" si="10"/>
        <v>0.68641975308641978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121.66666666666666</v>
      </c>
      <c r="E48" s="71">
        <v>145</v>
      </c>
      <c r="F48" s="71">
        <f t="shared" si="1"/>
        <v>120.83333333333334</v>
      </c>
      <c r="G48" s="39">
        <v>104</v>
      </c>
      <c r="H48" s="40">
        <f t="shared" si="2"/>
        <v>0.85479452054794525</v>
      </c>
      <c r="I48" s="39">
        <v>99</v>
      </c>
      <c r="J48" s="40">
        <f t="shared" si="3"/>
        <v>0.8136986301369864</v>
      </c>
      <c r="K48" s="39">
        <v>119</v>
      </c>
      <c r="L48" s="40">
        <f t="shared" si="4"/>
        <v>0.98482758620689648</v>
      </c>
      <c r="M48" s="39">
        <v>121</v>
      </c>
      <c r="N48" s="40">
        <f t="shared" si="5"/>
        <v>0.9945205479452055</v>
      </c>
      <c r="O48" s="39">
        <v>107</v>
      </c>
      <c r="P48" s="40">
        <f t="shared" si="6"/>
        <v>0.88551724137931032</v>
      </c>
      <c r="Q48" s="39">
        <v>122</v>
      </c>
      <c r="R48" s="40">
        <f t="shared" si="7"/>
        <v>1.0027397260273974</v>
      </c>
      <c r="S48" s="39">
        <v>114</v>
      </c>
      <c r="T48" s="40">
        <f t="shared" si="8"/>
        <v>0.94344827586206892</v>
      </c>
      <c r="U48" s="39">
        <v>130</v>
      </c>
      <c r="V48" s="40">
        <f t="shared" si="9"/>
        <v>1.0684931506849316</v>
      </c>
      <c r="W48" s="39">
        <v>110</v>
      </c>
      <c r="X48" s="40">
        <f t="shared" si="10"/>
        <v>0.91034482758620683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255.83333333333331</v>
      </c>
      <c r="E49" s="71">
        <v>329</v>
      </c>
      <c r="F49" s="71">
        <f t="shared" si="1"/>
        <v>274.16666666666669</v>
      </c>
      <c r="G49" s="39">
        <v>202</v>
      </c>
      <c r="H49" s="40">
        <f t="shared" si="2"/>
        <v>0.78957654723127046</v>
      </c>
      <c r="I49" s="39">
        <v>184</v>
      </c>
      <c r="J49" s="40">
        <f t="shared" si="3"/>
        <v>0.71921824104234533</v>
      </c>
      <c r="K49" s="39">
        <v>164</v>
      </c>
      <c r="L49" s="40">
        <f t="shared" si="4"/>
        <v>0.598176291793313</v>
      </c>
      <c r="M49" s="39">
        <v>193</v>
      </c>
      <c r="N49" s="40">
        <f t="shared" si="5"/>
        <v>0.75439739413680784</v>
      </c>
      <c r="O49" s="39">
        <v>139</v>
      </c>
      <c r="P49" s="40">
        <f t="shared" si="6"/>
        <v>0.50699088145896654</v>
      </c>
      <c r="Q49" s="39">
        <v>195</v>
      </c>
      <c r="R49" s="40">
        <f t="shared" si="7"/>
        <v>0.76221498371335505</v>
      </c>
      <c r="S49" s="39">
        <v>144</v>
      </c>
      <c r="T49" s="40">
        <f t="shared" si="8"/>
        <v>0.52522796352583578</v>
      </c>
      <c r="U49" s="39">
        <v>182</v>
      </c>
      <c r="V49" s="40">
        <f t="shared" si="9"/>
        <v>0.71140065146579812</v>
      </c>
      <c r="W49" s="39">
        <v>165</v>
      </c>
      <c r="X49" s="40">
        <f t="shared" si="10"/>
        <v>0.60182370820668685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211.66666666666669</v>
      </c>
      <c r="E50" s="71">
        <v>264</v>
      </c>
      <c r="F50" s="71">
        <f t="shared" si="1"/>
        <v>220</v>
      </c>
      <c r="G50" s="39">
        <v>217</v>
      </c>
      <c r="H50" s="40">
        <f t="shared" si="2"/>
        <v>1.0251968503937008</v>
      </c>
      <c r="I50" s="39">
        <v>205</v>
      </c>
      <c r="J50" s="40">
        <f t="shared" si="3"/>
        <v>0.96850393700787396</v>
      </c>
      <c r="K50" s="39">
        <v>183</v>
      </c>
      <c r="L50" s="40">
        <f t="shared" si="4"/>
        <v>0.83181818181818179</v>
      </c>
      <c r="M50" s="39">
        <v>220</v>
      </c>
      <c r="N50" s="40">
        <f t="shared" si="5"/>
        <v>1.0393700787401574</v>
      </c>
      <c r="O50" s="39">
        <v>181</v>
      </c>
      <c r="P50" s="40">
        <f t="shared" si="6"/>
        <v>0.82272727272727275</v>
      </c>
      <c r="Q50" s="39">
        <v>226</v>
      </c>
      <c r="R50" s="40">
        <f t="shared" si="7"/>
        <v>1.0677165354330709</v>
      </c>
      <c r="S50" s="39">
        <v>190</v>
      </c>
      <c r="T50" s="40">
        <f t="shared" si="8"/>
        <v>0.86363636363636365</v>
      </c>
      <c r="U50" s="39">
        <v>224</v>
      </c>
      <c r="V50" s="40">
        <f t="shared" si="9"/>
        <v>1.0582677165354331</v>
      </c>
      <c r="W50" s="39">
        <v>196</v>
      </c>
      <c r="X50" s="40">
        <f t="shared" si="10"/>
        <v>0.89090909090909087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72.5</v>
      </c>
      <c r="E51" s="71">
        <v>73</v>
      </c>
      <c r="F51" s="71">
        <f t="shared" si="1"/>
        <v>60.833333333333329</v>
      </c>
      <c r="G51" s="39">
        <v>63</v>
      </c>
      <c r="H51" s="40">
        <f t="shared" si="2"/>
        <v>0.86896551724137927</v>
      </c>
      <c r="I51" s="39">
        <v>63</v>
      </c>
      <c r="J51" s="40">
        <f t="shared" si="3"/>
        <v>0.86896551724137927</v>
      </c>
      <c r="K51" s="39">
        <v>48</v>
      </c>
      <c r="L51" s="40">
        <f t="shared" si="4"/>
        <v>0.78904109589041105</v>
      </c>
      <c r="M51" s="39">
        <v>69</v>
      </c>
      <c r="N51" s="40">
        <f t="shared" si="5"/>
        <v>0.9517241379310345</v>
      </c>
      <c r="O51" s="39">
        <v>51</v>
      </c>
      <c r="P51" s="40">
        <f t="shared" si="6"/>
        <v>0.83835616438356175</v>
      </c>
      <c r="Q51" s="39">
        <v>70</v>
      </c>
      <c r="R51" s="40">
        <f t="shared" si="7"/>
        <v>0.96551724137931039</v>
      </c>
      <c r="S51" s="39">
        <v>48</v>
      </c>
      <c r="T51" s="40">
        <f t="shared" si="8"/>
        <v>0.78904109589041105</v>
      </c>
      <c r="U51" s="39">
        <v>67</v>
      </c>
      <c r="V51" s="40">
        <f t="shared" si="9"/>
        <v>0.92413793103448272</v>
      </c>
      <c r="W51" s="39">
        <v>49</v>
      </c>
      <c r="X51" s="40">
        <f t="shared" si="10"/>
        <v>0.80547945205479454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160</v>
      </c>
      <c r="E52" s="71">
        <v>244</v>
      </c>
      <c r="F52" s="71">
        <f t="shared" si="1"/>
        <v>203.33333333333331</v>
      </c>
      <c r="G52" s="39">
        <v>188</v>
      </c>
      <c r="H52" s="40">
        <f t="shared" si="2"/>
        <v>1.175</v>
      </c>
      <c r="I52" s="39">
        <v>175</v>
      </c>
      <c r="J52" s="40">
        <f t="shared" si="3"/>
        <v>1.09375</v>
      </c>
      <c r="K52" s="39">
        <v>197</v>
      </c>
      <c r="L52" s="40">
        <f t="shared" si="4"/>
        <v>0.9688524590163935</v>
      </c>
      <c r="M52" s="39">
        <v>192</v>
      </c>
      <c r="N52" s="40">
        <f t="shared" si="5"/>
        <v>1.2</v>
      </c>
      <c r="O52" s="39">
        <v>199</v>
      </c>
      <c r="P52" s="40">
        <f t="shared" si="6"/>
        <v>0.97868852459016398</v>
      </c>
      <c r="Q52" s="39">
        <v>184</v>
      </c>
      <c r="R52" s="40">
        <f t="shared" si="7"/>
        <v>1.1499999999999999</v>
      </c>
      <c r="S52" s="39">
        <v>190</v>
      </c>
      <c r="T52" s="40">
        <f t="shared" si="8"/>
        <v>0.93442622950819676</v>
      </c>
      <c r="U52" s="39">
        <v>188</v>
      </c>
      <c r="V52" s="40">
        <f t="shared" si="9"/>
        <v>1.175</v>
      </c>
      <c r="W52" s="39">
        <v>196</v>
      </c>
      <c r="X52" s="40">
        <f t="shared" si="10"/>
        <v>0.96393442622950831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148.33333333333334</v>
      </c>
      <c r="E53" s="71">
        <v>190</v>
      </c>
      <c r="F53" s="71">
        <f t="shared" si="1"/>
        <v>158.33333333333334</v>
      </c>
      <c r="G53" s="39">
        <v>148</v>
      </c>
      <c r="H53" s="40">
        <f t="shared" si="2"/>
        <v>0.99775280898876395</v>
      </c>
      <c r="I53" s="39">
        <v>147</v>
      </c>
      <c r="J53" s="40">
        <f t="shared" si="3"/>
        <v>0.99101123595505614</v>
      </c>
      <c r="K53" s="39">
        <v>143</v>
      </c>
      <c r="L53" s="40">
        <f t="shared" si="4"/>
        <v>0.90315789473684205</v>
      </c>
      <c r="M53" s="39">
        <v>161</v>
      </c>
      <c r="N53" s="40">
        <f t="shared" si="5"/>
        <v>1.0853932584269663</v>
      </c>
      <c r="O53" s="39">
        <v>130</v>
      </c>
      <c r="P53" s="40">
        <f t="shared" si="6"/>
        <v>0.82105263157894737</v>
      </c>
      <c r="Q53" s="39">
        <v>163</v>
      </c>
      <c r="R53" s="40">
        <f t="shared" si="7"/>
        <v>1.098876404494382</v>
      </c>
      <c r="S53" s="39">
        <v>137</v>
      </c>
      <c r="T53" s="40">
        <f t="shared" si="8"/>
        <v>0.86526315789473685</v>
      </c>
      <c r="U53" s="39">
        <v>168</v>
      </c>
      <c r="V53" s="40">
        <f t="shared" si="9"/>
        <v>1.1325842696629214</v>
      </c>
      <c r="W53" s="39">
        <v>135</v>
      </c>
      <c r="X53" s="40">
        <f t="shared" si="10"/>
        <v>0.85263157894736841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545.83333333333337</v>
      </c>
      <c r="E54" s="71">
        <v>685</v>
      </c>
      <c r="F54" s="71">
        <f t="shared" si="1"/>
        <v>570.83333333333337</v>
      </c>
      <c r="G54" s="39">
        <v>521</v>
      </c>
      <c r="H54" s="40">
        <f t="shared" si="2"/>
        <v>0.95450381679389307</v>
      </c>
      <c r="I54" s="39">
        <v>519</v>
      </c>
      <c r="J54" s="40">
        <f t="shared" si="3"/>
        <v>0.95083969465648843</v>
      </c>
      <c r="K54" s="39">
        <v>444</v>
      </c>
      <c r="L54" s="40">
        <f t="shared" si="4"/>
        <v>0.7778102189781021</v>
      </c>
      <c r="M54" s="39">
        <v>518</v>
      </c>
      <c r="N54" s="40">
        <f t="shared" si="5"/>
        <v>0.94900763358778617</v>
      </c>
      <c r="O54" s="39">
        <v>418</v>
      </c>
      <c r="P54" s="40">
        <f t="shared" si="6"/>
        <v>0.73226277372262771</v>
      </c>
      <c r="Q54" s="39">
        <v>511</v>
      </c>
      <c r="R54" s="40">
        <f t="shared" si="7"/>
        <v>0.93618320610687011</v>
      </c>
      <c r="S54" s="39">
        <v>426</v>
      </c>
      <c r="T54" s="40">
        <f t="shared" si="8"/>
        <v>0.74627737226277369</v>
      </c>
      <c r="U54" s="39">
        <v>531</v>
      </c>
      <c r="V54" s="40">
        <f t="shared" si="9"/>
        <v>0.97282442748091591</v>
      </c>
      <c r="W54" s="39">
        <v>421</v>
      </c>
      <c r="X54" s="40">
        <f t="shared" si="10"/>
        <v>0.73751824817518241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187.5</v>
      </c>
      <c r="E55" s="71">
        <v>341</v>
      </c>
      <c r="F55" s="71">
        <f t="shared" si="1"/>
        <v>284.16666666666669</v>
      </c>
      <c r="G55" s="39">
        <v>184</v>
      </c>
      <c r="H55" s="40">
        <f t="shared" si="2"/>
        <v>0.98133333333333328</v>
      </c>
      <c r="I55" s="39">
        <v>176</v>
      </c>
      <c r="J55" s="40">
        <f t="shared" si="3"/>
        <v>0.93866666666666665</v>
      </c>
      <c r="K55" s="39">
        <v>153</v>
      </c>
      <c r="L55" s="40">
        <f t="shared" si="4"/>
        <v>0.53841642228738995</v>
      </c>
      <c r="M55" s="39">
        <v>163</v>
      </c>
      <c r="N55" s="40">
        <f t="shared" si="5"/>
        <v>0.86933333333333329</v>
      </c>
      <c r="O55" s="39">
        <v>145</v>
      </c>
      <c r="P55" s="40">
        <f t="shared" si="6"/>
        <v>0.51026392961876832</v>
      </c>
      <c r="Q55" s="39">
        <v>164</v>
      </c>
      <c r="R55" s="40">
        <f t="shared" si="7"/>
        <v>0.8746666666666667</v>
      </c>
      <c r="S55" s="39">
        <v>149</v>
      </c>
      <c r="T55" s="40">
        <f t="shared" si="8"/>
        <v>0.52434017595307914</v>
      </c>
      <c r="U55" s="39">
        <v>159</v>
      </c>
      <c r="V55" s="40">
        <f t="shared" si="9"/>
        <v>0.84799999999999998</v>
      </c>
      <c r="W55" s="39">
        <v>147</v>
      </c>
      <c r="X55" s="40">
        <f t="shared" si="10"/>
        <v>0.51730205278592367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329.16666666666663</v>
      </c>
      <c r="E56" s="71">
        <v>452</v>
      </c>
      <c r="F56" s="71">
        <f t="shared" si="1"/>
        <v>376.66666666666663</v>
      </c>
      <c r="G56" s="39">
        <v>293</v>
      </c>
      <c r="H56" s="40">
        <f t="shared" si="2"/>
        <v>0.89012658227848107</v>
      </c>
      <c r="I56" s="39">
        <v>284</v>
      </c>
      <c r="J56" s="40">
        <f t="shared" si="3"/>
        <v>0.86278481012658237</v>
      </c>
      <c r="K56" s="39">
        <v>259</v>
      </c>
      <c r="L56" s="40">
        <f t="shared" si="4"/>
        <v>0.68761061946902657</v>
      </c>
      <c r="M56" s="39">
        <v>278</v>
      </c>
      <c r="N56" s="40">
        <f t="shared" si="5"/>
        <v>0.8445569620253166</v>
      </c>
      <c r="O56" s="39">
        <v>247</v>
      </c>
      <c r="P56" s="40">
        <f t="shared" si="6"/>
        <v>0.65575221238938064</v>
      </c>
      <c r="Q56" s="39">
        <v>286</v>
      </c>
      <c r="R56" s="40">
        <f t="shared" si="7"/>
        <v>0.86886075949367103</v>
      </c>
      <c r="S56" s="39">
        <v>277</v>
      </c>
      <c r="T56" s="40">
        <f t="shared" si="8"/>
        <v>0.7353982300884957</v>
      </c>
      <c r="U56" s="39">
        <v>277</v>
      </c>
      <c r="V56" s="40">
        <f t="shared" si="9"/>
        <v>0.84151898734177222</v>
      </c>
      <c r="W56" s="39">
        <v>292</v>
      </c>
      <c r="X56" s="40">
        <f t="shared" si="10"/>
        <v>0.77522123893805317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287.5</v>
      </c>
      <c r="E57" s="71">
        <v>441</v>
      </c>
      <c r="F57" s="71">
        <f t="shared" si="1"/>
        <v>367.5</v>
      </c>
      <c r="G57" s="39">
        <v>249</v>
      </c>
      <c r="H57" s="40">
        <f t="shared" si="2"/>
        <v>0.86608695652173917</v>
      </c>
      <c r="I57" s="39">
        <v>245</v>
      </c>
      <c r="J57" s="40">
        <f t="shared" si="3"/>
        <v>0.85217391304347823</v>
      </c>
      <c r="K57" s="39">
        <v>207</v>
      </c>
      <c r="L57" s="40">
        <f t="shared" si="4"/>
        <v>0.56326530612244896</v>
      </c>
      <c r="M57" s="39">
        <v>246</v>
      </c>
      <c r="N57" s="40">
        <f t="shared" si="5"/>
        <v>0.85565217391304349</v>
      </c>
      <c r="O57" s="39">
        <v>203</v>
      </c>
      <c r="P57" s="40">
        <f t="shared" si="6"/>
        <v>0.55238095238095242</v>
      </c>
      <c r="Q57" s="39">
        <v>246</v>
      </c>
      <c r="R57" s="40">
        <f t="shared" si="7"/>
        <v>0.85565217391304349</v>
      </c>
      <c r="S57" s="39">
        <v>209</v>
      </c>
      <c r="T57" s="40">
        <f t="shared" si="8"/>
        <v>0.56870748299319729</v>
      </c>
      <c r="U57" s="39">
        <v>230</v>
      </c>
      <c r="V57" s="40">
        <f t="shared" si="9"/>
        <v>0.8</v>
      </c>
      <c r="W57" s="39">
        <v>219</v>
      </c>
      <c r="X57" s="40">
        <f t="shared" si="10"/>
        <v>0.59591836734693882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260</v>
      </c>
      <c r="E58" s="71">
        <v>308</v>
      </c>
      <c r="F58" s="71">
        <f t="shared" si="1"/>
        <v>256.66666666666669</v>
      </c>
      <c r="G58" s="39">
        <v>223</v>
      </c>
      <c r="H58" s="40">
        <f t="shared" si="2"/>
        <v>0.85769230769230764</v>
      </c>
      <c r="I58" s="39">
        <v>214</v>
      </c>
      <c r="J58" s="40">
        <f t="shared" si="3"/>
        <v>0.82307692307692304</v>
      </c>
      <c r="K58" s="39">
        <v>189</v>
      </c>
      <c r="L58" s="40">
        <f t="shared" si="4"/>
        <v>0.73636363636363633</v>
      </c>
      <c r="M58" s="39">
        <v>213</v>
      </c>
      <c r="N58" s="40">
        <f t="shared" si="5"/>
        <v>0.81923076923076921</v>
      </c>
      <c r="O58" s="39">
        <v>177</v>
      </c>
      <c r="P58" s="40">
        <f t="shared" si="6"/>
        <v>0.68961038961038956</v>
      </c>
      <c r="Q58" s="39">
        <v>213</v>
      </c>
      <c r="R58" s="40">
        <f t="shared" si="7"/>
        <v>0.81923076923076921</v>
      </c>
      <c r="S58" s="39">
        <v>191</v>
      </c>
      <c r="T58" s="40">
        <f t="shared" si="8"/>
        <v>0.74415584415584413</v>
      </c>
      <c r="U58" s="39">
        <v>194</v>
      </c>
      <c r="V58" s="40">
        <f t="shared" si="9"/>
        <v>0.74615384615384617</v>
      </c>
      <c r="W58" s="39">
        <v>185</v>
      </c>
      <c r="X58" s="40">
        <f t="shared" si="10"/>
        <v>0.72077922077922074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77.5</v>
      </c>
      <c r="E59" s="71">
        <v>116</v>
      </c>
      <c r="F59" s="71">
        <f t="shared" si="1"/>
        <v>96.666666666666657</v>
      </c>
      <c r="G59" s="39">
        <v>73</v>
      </c>
      <c r="H59" s="40">
        <f t="shared" si="2"/>
        <v>0.9419354838709677</v>
      </c>
      <c r="I59" s="39">
        <v>74</v>
      </c>
      <c r="J59" s="40">
        <f t="shared" si="3"/>
        <v>0.95483870967741935</v>
      </c>
      <c r="K59" s="39">
        <v>76</v>
      </c>
      <c r="L59" s="40">
        <f t="shared" si="4"/>
        <v>0.78620689655172427</v>
      </c>
      <c r="M59" s="39">
        <v>82</v>
      </c>
      <c r="N59" s="40">
        <f t="shared" si="5"/>
        <v>1.0580645161290323</v>
      </c>
      <c r="O59" s="39">
        <v>69</v>
      </c>
      <c r="P59" s="40">
        <f t="shared" si="6"/>
        <v>0.71379310344827596</v>
      </c>
      <c r="Q59" s="39">
        <v>76</v>
      </c>
      <c r="R59" s="40">
        <f t="shared" si="7"/>
        <v>0.98064516129032253</v>
      </c>
      <c r="S59" s="39">
        <v>67</v>
      </c>
      <c r="T59" s="40">
        <f t="shared" si="8"/>
        <v>0.69310344827586212</v>
      </c>
      <c r="U59" s="39">
        <v>84</v>
      </c>
      <c r="V59" s="40">
        <f t="shared" si="9"/>
        <v>1.0838709677419356</v>
      </c>
      <c r="W59" s="39">
        <v>73</v>
      </c>
      <c r="X59" s="40">
        <f t="shared" si="10"/>
        <v>0.75517241379310351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169.16666666666669</v>
      </c>
      <c r="E60" s="71">
        <v>165</v>
      </c>
      <c r="F60" s="71">
        <f t="shared" si="1"/>
        <v>137.5</v>
      </c>
      <c r="G60" s="39">
        <v>152</v>
      </c>
      <c r="H60" s="40">
        <f t="shared" si="2"/>
        <v>0.89852216748768465</v>
      </c>
      <c r="I60" s="39">
        <v>147</v>
      </c>
      <c r="J60" s="40">
        <f t="shared" si="3"/>
        <v>0.86896551724137916</v>
      </c>
      <c r="K60" s="39">
        <v>170</v>
      </c>
      <c r="L60" s="40">
        <f t="shared" si="4"/>
        <v>1.2363636363636363</v>
      </c>
      <c r="M60" s="39">
        <v>169</v>
      </c>
      <c r="N60" s="40">
        <f t="shared" si="5"/>
        <v>0.99901477832512309</v>
      </c>
      <c r="O60" s="39">
        <v>167</v>
      </c>
      <c r="P60" s="40">
        <f t="shared" si="6"/>
        <v>1.2145454545454546</v>
      </c>
      <c r="Q60" s="39">
        <v>165</v>
      </c>
      <c r="R60" s="40">
        <f t="shared" si="7"/>
        <v>0.97536945812807874</v>
      </c>
      <c r="S60" s="39">
        <v>175</v>
      </c>
      <c r="T60" s="40">
        <f t="shared" si="8"/>
        <v>1.2727272727272727</v>
      </c>
      <c r="U60" s="39">
        <v>169</v>
      </c>
      <c r="V60" s="40">
        <f t="shared" si="9"/>
        <v>0.99901477832512309</v>
      </c>
      <c r="W60" s="39">
        <v>162</v>
      </c>
      <c r="X60" s="40">
        <f t="shared" si="10"/>
        <v>1.1781818181818182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240.83333333333331</v>
      </c>
      <c r="E61" s="71">
        <v>255</v>
      </c>
      <c r="F61" s="71">
        <f t="shared" si="1"/>
        <v>212.5</v>
      </c>
      <c r="G61" s="39">
        <v>242</v>
      </c>
      <c r="H61" s="40">
        <f t="shared" si="2"/>
        <v>1.0048442906574395</v>
      </c>
      <c r="I61" s="39">
        <v>231</v>
      </c>
      <c r="J61" s="40">
        <f t="shared" si="3"/>
        <v>0.95916955017301042</v>
      </c>
      <c r="K61" s="39">
        <v>208</v>
      </c>
      <c r="L61" s="40">
        <f t="shared" si="4"/>
        <v>0.97882352941176476</v>
      </c>
      <c r="M61" s="39">
        <v>251</v>
      </c>
      <c r="N61" s="40">
        <f t="shared" si="5"/>
        <v>1.0422145328719723</v>
      </c>
      <c r="O61" s="39">
        <v>197</v>
      </c>
      <c r="P61" s="40">
        <f t="shared" si="6"/>
        <v>0.92705882352941171</v>
      </c>
      <c r="Q61" s="39">
        <v>248</v>
      </c>
      <c r="R61" s="40">
        <f t="shared" si="7"/>
        <v>1.029757785467128</v>
      </c>
      <c r="S61" s="39">
        <v>166</v>
      </c>
      <c r="T61" s="40">
        <f t="shared" si="8"/>
        <v>0.78117647058823525</v>
      </c>
      <c r="U61" s="39">
        <v>264</v>
      </c>
      <c r="V61" s="40">
        <f t="shared" si="9"/>
        <v>1.0961937716262977</v>
      </c>
      <c r="W61" s="39">
        <v>201</v>
      </c>
      <c r="X61" s="40">
        <f t="shared" si="10"/>
        <v>0.94588235294117651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96.666666666666657</v>
      </c>
      <c r="E62" s="71">
        <v>139</v>
      </c>
      <c r="F62" s="71">
        <f t="shared" si="1"/>
        <v>115.83333333333334</v>
      </c>
      <c r="G62" s="39">
        <v>106</v>
      </c>
      <c r="H62" s="40">
        <f t="shared" si="2"/>
        <v>1.0965517241379312</v>
      </c>
      <c r="I62" s="39">
        <v>94</v>
      </c>
      <c r="J62" s="40">
        <f t="shared" si="3"/>
        <v>0.97241379310344833</v>
      </c>
      <c r="K62" s="39">
        <v>109</v>
      </c>
      <c r="L62" s="40">
        <f t="shared" si="4"/>
        <v>0.94100719424460422</v>
      </c>
      <c r="M62" s="39">
        <v>97</v>
      </c>
      <c r="N62" s="40">
        <f t="shared" si="5"/>
        <v>1.0034482758620691</v>
      </c>
      <c r="O62" s="39">
        <v>97</v>
      </c>
      <c r="P62" s="40">
        <f t="shared" si="6"/>
        <v>0.83741007194244599</v>
      </c>
      <c r="Q62" s="39">
        <v>97</v>
      </c>
      <c r="R62" s="40">
        <f t="shared" si="7"/>
        <v>1.0034482758620691</v>
      </c>
      <c r="S62" s="39">
        <v>106</v>
      </c>
      <c r="T62" s="40">
        <f t="shared" si="8"/>
        <v>0.91510791366906463</v>
      </c>
      <c r="U62" s="39">
        <v>105</v>
      </c>
      <c r="V62" s="40">
        <f t="shared" si="9"/>
        <v>1.0862068965517242</v>
      </c>
      <c r="W62" s="39">
        <v>103</v>
      </c>
      <c r="X62" s="40">
        <f t="shared" si="10"/>
        <v>0.88920863309352516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97.5</v>
      </c>
      <c r="E63" s="71">
        <v>151</v>
      </c>
      <c r="F63" s="71">
        <f t="shared" si="1"/>
        <v>125.83333333333334</v>
      </c>
      <c r="G63" s="39">
        <v>79</v>
      </c>
      <c r="H63" s="40">
        <f t="shared" si="2"/>
        <v>0.81025641025641026</v>
      </c>
      <c r="I63" s="39">
        <v>74</v>
      </c>
      <c r="J63" s="40">
        <f t="shared" si="3"/>
        <v>0.75897435897435894</v>
      </c>
      <c r="K63" s="39">
        <v>62</v>
      </c>
      <c r="L63" s="40">
        <f t="shared" si="4"/>
        <v>0.49271523178807941</v>
      </c>
      <c r="M63" s="39">
        <v>84</v>
      </c>
      <c r="N63" s="40">
        <f t="shared" si="5"/>
        <v>0.86153846153846159</v>
      </c>
      <c r="O63" s="39">
        <v>65</v>
      </c>
      <c r="P63" s="40">
        <f t="shared" si="6"/>
        <v>0.51655629139072845</v>
      </c>
      <c r="Q63" s="39">
        <v>80</v>
      </c>
      <c r="R63" s="40">
        <f t="shared" si="7"/>
        <v>0.82051282051282048</v>
      </c>
      <c r="S63" s="39">
        <v>64</v>
      </c>
      <c r="T63" s="40">
        <f t="shared" si="8"/>
        <v>0.50860927152317881</v>
      </c>
      <c r="U63" s="39">
        <v>84</v>
      </c>
      <c r="V63" s="40">
        <f t="shared" si="9"/>
        <v>0.86153846153846159</v>
      </c>
      <c r="W63" s="39">
        <v>66</v>
      </c>
      <c r="X63" s="40">
        <f t="shared" si="10"/>
        <v>0.52450331125827809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595.83333333333337</v>
      </c>
      <c r="E64" s="71">
        <v>590</v>
      </c>
      <c r="F64" s="71">
        <f t="shared" si="1"/>
        <v>491.66666666666663</v>
      </c>
      <c r="G64" s="39">
        <v>491</v>
      </c>
      <c r="H64" s="40">
        <f t="shared" si="2"/>
        <v>0.82405594405594396</v>
      </c>
      <c r="I64" s="39">
        <v>459</v>
      </c>
      <c r="J64" s="40">
        <f t="shared" si="3"/>
        <v>0.77034965034965031</v>
      </c>
      <c r="K64" s="39">
        <v>412</v>
      </c>
      <c r="L64" s="40">
        <f t="shared" si="4"/>
        <v>0.83796610169491537</v>
      </c>
      <c r="M64" s="39">
        <v>488</v>
      </c>
      <c r="N64" s="40">
        <f t="shared" si="5"/>
        <v>0.81902097902097892</v>
      </c>
      <c r="O64" s="39">
        <v>417</v>
      </c>
      <c r="P64" s="40">
        <f t="shared" si="6"/>
        <v>0.84813559322033905</v>
      </c>
      <c r="Q64" s="39">
        <v>492</v>
      </c>
      <c r="R64" s="40">
        <f t="shared" si="7"/>
        <v>0.82573426573426567</v>
      </c>
      <c r="S64" s="39">
        <v>418</v>
      </c>
      <c r="T64" s="40">
        <f t="shared" si="8"/>
        <v>0.85016949152542376</v>
      </c>
      <c r="U64" s="39">
        <v>473</v>
      </c>
      <c r="V64" s="40">
        <f t="shared" si="9"/>
        <v>0.79384615384615376</v>
      </c>
      <c r="W64" s="39">
        <v>431</v>
      </c>
      <c r="X64" s="40">
        <f t="shared" si="10"/>
        <v>0.87661016949152548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260</v>
      </c>
      <c r="E65" s="71">
        <v>276</v>
      </c>
      <c r="F65" s="71">
        <f t="shared" si="1"/>
        <v>230</v>
      </c>
      <c r="G65" s="39">
        <v>213</v>
      </c>
      <c r="H65" s="40">
        <f t="shared" si="2"/>
        <v>0.81923076923076921</v>
      </c>
      <c r="I65" s="39">
        <v>214</v>
      </c>
      <c r="J65" s="40">
        <f t="shared" si="3"/>
        <v>0.82307692307692304</v>
      </c>
      <c r="K65" s="39">
        <v>161</v>
      </c>
      <c r="L65" s="40">
        <f t="shared" si="4"/>
        <v>0.7</v>
      </c>
      <c r="M65" s="39">
        <v>206</v>
      </c>
      <c r="N65" s="40">
        <f t="shared" si="5"/>
        <v>0.79230769230769227</v>
      </c>
      <c r="O65" s="39">
        <v>164</v>
      </c>
      <c r="P65" s="40">
        <f t="shared" si="6"/>
        <v>0.71304347826086956</v>
      </c>
      <c r="Q65" s="39">
        <v>208</v>
      </c>
      <c r="R65" s="40">
        <f t="shared" si="7"/>
        <v>0.8</v>
      </c>
      <c r="S65" s="39">
        <v>170</v>
      </c>
      <c r="T65" s="40">
        <f t="shared" si="8"/>
        <v>0.73913043478260865</v>
      </c>
      <c r="U65" s="39">
        <v>213</v>
      </c>
      <c r="V65" s="40">
        <f t="shared" si="9"/>
        <v>0.81923076923076921</v>
      </c>
      <c r="W65" s="39">
        <v>162</v>
      </c>
      <c r="X65" s="40">
        <f t="shared" si="10"/>
        <v>0.70434782608695656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87.5</v>
      </c>
      <c r="E66" s="71">
        <v>118</v>
      </c>
      <c r="F66" s="71">
        <f t="shared" si="1"/>
        <v>98.333333333333343</v>
      </c>
      <c r="G66" s="39">
        <v>85</v>
      </c>
      <c r="H66" s="40">
        <f t="shared" si="2"/>
        <v>0.97142857142857142</v>
      </c>
      <c r="I66" s="39">
        <v>85</v>
      </c>
      <c r="J66" s="40">
        <f t="shared" si="3"/>
        <v>0.97142857142857142</v>
      </c>
      <c r="K66" s="39">
        <v>73</v>
      </c>
      <c r="L66" s="40">
        <f t="shared" si="4"/>
        <v>0.74237288135593216</v>
      </c>
      <c r="M66" s="39">
        <v>87</v>
      </c>
      <c r="N66" s="40">
        <f t="shared" si="5"/>
        <v>0.99428571428571433</v>
      </c>
      <c r="O66" s="39">
        <v>61</v>
      </c>
      <c r="P66" s="40">
        <f t="shared" si="6"/>
        <v>0.62033898305084745</v>
      </c>
      <c r="Q66" s="39">
        <v>87</v>
      </c>
      <c r="R66" s="40">
        <f t="shared" si="7"/>
        <v>0.99428571428571433</v>
      </c>
      <c r="S66" s="39">
        <v>64</v>
      </c>
      <c r="T66" s="40">
        <f t="shared" si="8"/>
        <v>0.6508474576271186</v>
      </c>
      <c r="U66" s="39">
        <v>97</v>
      </c>
      <c r="V66" s="40">
        <f t="shared" si="9"/>
        <v>1.1085714285714285</v>
      </c>
      <c r="W66" s="39">
        <v>67</v>
      </c>
      <c r="X66" s="40">
        <f t="shared" si="10"/>
        <v>0.68135593220338975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C67/12*10</f>
        <v>325</v>
      </c>
      <c r="E67" s="71">
        <v>510</v>
      </c>
      <c r="F67" s="71">
        <f t="shared" ref="F67:F79" si="12">E67/12*10</f>
        <v>425</v>
      </c>
      <c r="G67" s="39">
        <v>338</v>
      </c>
      <c r="H67" s="40">
        <f t="shared" ref="H67:H79" si="13">G67/D67</f>
        <v>1.04</v>
      </c>
      <c r="I67" s="39">
        <v>330</v>
      </c>
      <c r="J67" s="40">
        <f t="shared" ref="J67:J79" si="14">I67/D67</f>
        <v>1.0153846153846153</v>
      </c>
      <c r="K67" s="39">
        <v>273</v>
      </c>
      <c r="L67" s="40">
        <f t="shared" ref="L67:L79" si="15">K67/F67</f>
        <v>0.64235294117647057</v>
      </c>
      <c r="M67" s="39">
        <v>328</v>
      </c>
      <c r="N67" s="40">
        <f t="shared" ref="N67:N79" si="16">M67/D67</f>
        <v>1.0092307692307692</v>
      </c>
      <c r="O67" s="39">
        <v>267</v>
      </c>
      <c r="P67" s="40">
        <f t="shared" ref="P67:P79" si="17">O67/F67</f>
        <v>0.62823529411764711</v>
      </c>
      <c r="Q67" s="39">
        <v>326</v>
      </c>
      <c r="R67" s="40">
        <f t="shared" ref="R67:R79" si="18">Q67/D67</f>
        <v>1.003076923076923</v>
      </c>
      <c r="S67" s="39">
        <v>265</v>
      </c>
      <c r="T67" s="40">
        <f t="shared" ref="T67:T79" si="19">S67/F67</f>
        <v>0.62352941176470589</v>
      </c>
      <c r="U67" s="39">
        <v>345</v>
      </c>
      <c r="V67" s="40">
        <f t="shared" ref="V67:V79" si="20">U67/D67</f>
        <v>1.0615384615384615</v>
      </c>
      <c r="W67" s="39">
        <v>263</v>
      </c>
      <c r="X67" s="40">
        <f t="shared" ref="X67:X79" si="21">W67/F67</f>
        <v>0.61882352941176466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113.33333333333334</v>
      </c>
      <c r="E68" s="71">
        <v>132</v>
      </c>
      <c r="F68" s="71">
        <f t="shared" si="12"/>
        <v>110</v>
      </c>
      <c r="G68" s="39">
        <v>90</v>
      </c>
      <c r="H68" s="40">
        <f t="shared" si="13"/>
        <v>0.79411764705882348</v>
      </c>
      <c r="I68" s="39">
        <v>89</v>
      </c>
      <c r="J68" s="40">
        <f t="shared" si="14"/>
        <v>0.78529411764705881</v>
      </c>
      <c r="K68" s="39">
        <v>72</v>
      </c>
      <c r="L68" s="40">
        <f t="shared" si="15"/>
        <v>0.65454545454545454</v>
      </c>
      <c r="M68" s="39">
        <v>61</v>
      </c>
      <c r="N68" s="40">
        <f t="shared" si="16"/>
        <v>0.53823529411764703</v>
      </c>
      <c r="O68" s="39">
        <v>68</v>
      </c>
      <c r="P68" s="40">
        <f t="shared" si="17"/>
        <v>0.61818181818181817</v>
      </c>
      <c r="Q68" s="39">
        <v>66</v>
      </c>
      <c r="R68" s="40">
        <f t="shared" si="18"/>
        <v>0.58235294117647052</v>
      </c>
      <c r="S68" s="39">
        <v>72</v>
      </c>
      <c r="T68" s="40">
        <f t="shared" si="19"/>
        <v>0.65454545454545454</v>
      </c>
      <c r="U68" s="39">
        <v>66</v>
      </c>
      <c r="V68" s="40">
        <f t="shared" si="20"/>
        <v>0.58235294117647052</v>
      </c>
      <c r="W68" s="39">
        <v>74</v>
      </c>
      <c r="X68" s="40">
        <f t="shared" si="21"/>
        <v>0.67272727272727273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1550</v>
      </c>
      <c r="E69" s="71">
        <v>2010</v>
      </c>
      <c r="F69" s="71">
        <f t="shared" si="12"/>
        <v>1675</v>
      </c>
      <c r="G69" s="39">
        <v>1286</v>
      </c>
      <c r="H69" s="40">
        <f t="shared" si="13"/>
        <v>0.82967741935483874</v>
      </c>
      <c r="I69" s="39">
        <v>1160</v>
      </c>
      <c r="J69" s="40">
        <f t="shared" si="14"/>
        <v>0.74838709677419357</v>
      </c>
      <c r="K69" s="39">
        <v>1048</v>
      </c>
      <c r="L69" s="40">
        <f t="shared" si="15"/>
        <v>0.62567164179104473</v>
      </c>
      <c r="M69" s="39">
        <v>1252</v>
      </c>
      <c r="N69" s="40">
        <f t="shared" si="16"/>
        <v>0.80774193548387097</v>
      </c>
      <c r="O69" s="39">
        <v>1028</v>
      </c>
      <c r="P69" s="40">
        <f t="shared" si="17"/>
        <v>0.61373134328358214</v>
      </c>
      <c r="Q69" s="39">
        <v>1291</v>
      </c>
      <c r="R69" s="40">
        <f t="shared" si="18"/>
        <v>0.8329032258064516</v>
      </c>
      <c r="S69" s="39">
        <v>1069</v>
      </c>
      <c r="T69" s="40">
        <f t="shared" si="19"/>
        <v>0.63820895522388055</v>
      </c>
      <c r="U69" s="39">
        <v>1139</v>
      </c>
      <c r="V69" s="40">
        <f t="shared" si="20"/>
        <v>0.73483870967741938</v>
      </c>
      <c r="W69" s="39">
        <v>1074</v>
      </c>
      <c r="X69" s="40">
        <f t="shared" si="21"/>
        <v>0.64119402985074625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95</v>
      </c>
      <c r="E70" s="71">
        <v>154</v>
      </c>
      <c r="F70" s="71">
        <f t="shared" si="12"/>
        <v>128.33333333333334</v>
      </c>
      <c r="G70" s="39">
        <v>93</v>
      </c>
      <c r="H70" s="40">
        <f t="shared" si="13"/>
        <v>0.97894736842105268</v>
      </c>
      <c r="I70" s="39">
        <v>90</v>
      </c>
      <c r="J70" s="40">
        <f t="shared" si="14"/>
        <v>0.94736842105263153</v>
      </c>
      <c r="K70" s="39">
        <v>98</v>
      </c>
      <c r="L70" s="40">
        <f t="shared" si="15"/>
        <v>0.76363636363636356</v>
      </c>
      <c r="M70" s="39">
        <v>103</v>
      </c>
      <c r="N70" s="40">
        <f t="shared" si="16"/>
        <v>1.0842105263157895</v>
      </c>
      <c r="O70" s="39">
        <v>89</v>
      </c>
      <c r="P70" s="40">
        <f t="shared" si="17"/>
        <v>0.6935064935064934</v>
      </c>
      <c r="Q70" s="39">
        <v>107</v>
      </c>
      <c r="R70" s="40">
        <f t="shared" si="18"/>
        <v>1.1263157894736842</v>
      </c>
      <c r="S70" s="39">
        <v>94</v>
      </c>
      <c r="T70" s="40">
        <f t="shared" si="19"/>
        <v>0.73246753246753238</v>
      </c>
      <c r="U70" s="39">
        <v>99</v>
      </c>
      <c r="V70" s="40">
        <f t="shared" si="20"/>
        <v>1.0421052631578946</v>
      </c>
      <c r="W70" s="39">
        <v>93</v>
      </c>
      <c r="X70" s="40">
        <f t="shared" si="21"/>
        <v>0.72467532467532458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6184.1666666666661</v>
      </c>
      <c r="E71" s="71">
        <v>8250</v>
      </c>
      <c r="F71" s="71">
        <f t="shared" si="12"/>
        <v>6875</v>
      </c>
      <c r="G71" s="39">
        <v>5482</v>
      </c>
      <c r="H71" s="40">
        <f t="shared" si="13"/>
        <v>0.88645735076135301</v>
      </c>
      <c r="I71" s="39">
        <v>5355</v>
      </c>
      <c r="J71" s="40">
        <f t="shared" si="14"/>
        <v>0.86592103490095684</v>
      </c>
      <c r="K71" s="39">
        <v>4072</v>
      </c>
      <c r="L71" s="40">
        <f t="shared" si="15"/>
        <v>0.59229090909090909</v>
      </c>
      <c r="M71" s="39">
        <v>4831</v>
      </c>
      <c r="N71" s="40">
        <f t="shared" si="16"/>
        <v>0.78118851906751119</v>
      </c>
      <c r="O71" s="39">
        <v>4038</v>
      </c>
      <c r="P71" s="40">
        <f t="shared" si="17"/>
        <v>0.5873454545454545</v>
      </c>
      <c r="Q71" s="39">
        <v>4869</v>
      </c>
      <c r="R71" s="40">
        <f t="shared" si="18"/>
        <v>0.7873332434981809</v>
      </c>
      <c r="S71" s="39">
        <v>4178</v>
      </c>
      <c r="T71" s="40">
        <f t="shared" si="19"/>
        <v>0.60770909090909087</v>
      </c>
      <c r="U71" s="39">
        <v>4492</v>
      </c>
      <c r="V71" s="40">
        <f t="shared" si="20"/>
        <v>0.72637110901495761</v>
      </c>
      <c r="W71" s="39">
        <v>3822</v>
      </c>
      <c r="X71" s="40">
        <f t="shared" si="21"/>
        <v>0.55592727272727271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379.16666666666663</v>
      </c>
      <c r="E72" s="71">
        <v>602</v>
      </c>
      <c r="F72" s="71">
        <f t="shared" si="12"/>
        <v>501.66666666666663</v>
      </c>
      <c r="G72" s="39">
        <v>328</v>
      </c>
      <c r="H72" s="40">
        <f t="shared" si="13"/>
        <v>0.86505494505494518</v>
      </c>
      <c r="I72" s="39">
        <v>284</v>
      </c>
      <c r="J72" s="40">
        <f t="shared" si="14"/>
        <v>0.74901098901098906</v>
      </c>
      <c r="K72" s="39">
        <v>241</v>
      </c>
      <c r="L72" s="40">
        <f t="shared" si="15"/>
        <v>0.48039867109634554</v>
      </c>
      <c r="M72" s="39">
        <v>300</v>
      </c>
      <c r="N72" s="40">
        <f t="shared" si="16"/>
        <v>0.79120879120879128</v>
      </c>
      <c r="O72" s="39">
        <v>225</v>
      </c>
      <c r="P72" s="40">
        <f t="shared" si="17"/>
        <v>0.44850498338870437</v>
      </c>
      <c r="Q72" s="39">
        <v>335</v>
      </c>
      <c r="R72" s="40">
        <f t="shared" si="18"/>
        <v>0.8835164835164836</v>
      </c>
      <c r="S72" s="39">
        <v>211</v>
      </c>
      <c r="T72" s="40">
        <f t="shared" si="19"/>
        <v>0.4205980066445183</v>
      </c>
      <c r="U72" s="39">
        <v>300</v>
      </c>
      <c r="V72" s="40">
        <f t="shared" si="20"/>
        <v>0.79120879120879128</v>
      </c>
      <c r="W72" s="39">
        <v>254</v>
      </c>
      <c r="X72" s="40">
        <f t="shared" si="21"/>
        <v>0.50631229235880404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205</v>
      </c>
      <c r="E73" s="71">
        <v>330</v>
      </c>
      <c r="F73" s="71">
        <f t="shared" si="12"/>
        <v>275</v>
      </c>
      <c r="G73" s="39">
        <v>203</v>
      </c>
      <c r="H73" s="40">
        <f t="shared" si="13"/>
        <v>0.99024390243902438</v>
      </c>
      <c r="I73" s="39">
        <v>191</v>
      </c>
      <c r="J73" s="40">
        <f t="shared" si="14"/>
        <v>0.93170731707317078</v>
      </c>
      <c r="K73" s="39">
        <v>199</v>
      </c>
      <c r="L73" s="40">
        <f t="shared" si="15"/>
        <v>0.72363636363636363</v>
      </c>
      <c r="M73" s="39">
        <v>201</v>
      </c>
      <c r="N73" s="40">
        <f t="shared" si="16"/>
        <v>0.98048780487804876</v>
      </c>
      <c r="O73" s="39">
        <v>183</v>
      </c>
      <c r="P73" s="40">
        <f t="shared" si="17"/>
        <v>0.66545454545454541</v>
      </c>
      <c r="Q73" s="39">
        <v>210</v>
      </c>
      <c r="R73" s="40">
        <f t="shared" si="18"/>
        <v>1.024390243902439</v>
      </c>
      <c r="S73" s="39">
        <v>211</v>
      </c>
      <c r="T73" s="40">
        <f t="shared" si="19"/>
        <v>0.76727272727272722</v>
      </c>
      <c r="U73" s="39">
        <v>201</v>
      </c>
      <c r="V73" s="40">
        <f t="shared" si="20"/>
        <v>0.98048780487804876</v>
      </c>
      <c r="W73" s="39">
        <v>208</v>
      </c>
      <c r="X73" s="40">
        <f t="shared" si="21"/>
        <v>0.75636363636363635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281.66666666666669</v>
      </c>
      <c r="E74" s="71">
        <v>323</v>
      </c>
      <c r="F74" s="71">
        <f t="shared" si="12"/>
        <v>269.16666666666669</v>
      </c>
      <c r="G74" s="39">
        <v>299</v>
      </c>
      <c r="H74" s="40">
        <f t="shared" si="13"/>
        <v>1.0615384615384615</v>
      </c>
      <c r="I74" s="39">
        <v>270</v>
      </c>
      <c r="J74" s="40">
        <f t="shared" si="14"/>
        <v>0.95857988165680463</v>
      </c>
      <c r="K74" s="39">
        <v>212</v>
      </c>
      <c r="L74" s="40">
        <f t="shared" si="15"/>
        <v>0.78761609907120733</v>
      </c>
      <c r="M74" s="39">
        <v>299</v>
      </c>
      <c r="N74" s="40">
        <f t="shared" si="16"/>
        <v>1.0615384615384615</v>
      </c>
      <c r="O74" s="39">
        <v>205</v>
      </c>
      <c r="P74" s="40">
        <f t="shared" si="17"/>
        <v>0.76160990712074295</v>
      </c>
      <c r="Q74" s="39">
        <v>296</v>
      </c>
      <c r="R74" s="40">
        <f t="shared" si="18"/>
        <v>1.0508875739644969</v>
      </c>
      <c r="S74" s="39">
        <v>207</v>
      </c>
      <c r="T74" s="40">
        <f t="shared" si="19"/>
        <v>0.76904024767801848</v>
      </c>
      <c r="U74" s="39">
        <v>311</v>
      </c>
      <c r="V74" s="40">
        <f t="shared" si="20"/>
        <v>1.1041420118343195</v>
      </c>
      <c r="W74" s="39">
        <v>211</v>
      </c>
      <c r="X74" s="40">
        <f t="shared" si="21"/>
        <v>0.78390092879256956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838.33333333333326</v>
      </c>
      <c r="E75" s="71">
        <v>1164</v>
      </c>
      <c r="F75" s="71">
        <f t="shared" si="12"/>
        <v>970</v>
      </c>
      <c r="G75" s="39">
        <v>768</v>
      </c>
      <c r="H75" s="40">
        <f t="shared" si="13"/>
        <v>0.91610337972167011</v>
      </c>
      <c r="I75" s="39">
        <v>743</v>
      </c>
      <c r="J75" s="40">
        <f t="shared" si="14"/>
        <v>0.88628230616302195</v>
      </c>
      <c r="K75" s="39">
        <v>561</v>
      </c>
      <c r="L75" s="40">
        <f t="shared" si="15"/>
        <v>0.57835051546391758</v>
      </c>
      <c r="M75" s="39">
        <v>660</v>
      </c>
      <c r="N75" s="40">
        <f t="shared" si="16"/>
        <v>0.7872763419483102</v>
      </c>
      <c r="O75" s="39">
        <v>493</v>
      </c>
      <c r="P75" s="40">
        <f t="shared" si="17"/>
        <v>0.50824742268041234</v>
      </c>
      <c r="Q75" s="39">
        <v>664</v>
      </c>
      <c r="R75" s="40">
        <f t="shared" si="18"/>
        <v>0.79204771371769389</v>
      </c>
      <c r="S75" s="39">
        <v>521</v>
      </c>
      <c r="T75" s="40">
        <f t="shared" si="19"/>
        <v>0.53711340206185565</v>
      </c>
      <c r="U75" s="39">
        <v>587</v>
      </c>
      <c r="V75" s="40">
        <f t="shared" si="20"/>
        <v>0.70019880715705773</v>
      </c>
      <c r="W75" s="39">
        <v>549</v>
      </c>
      <c r="X75" s="40">
        <f t="shared" si="21"/>
        <v>0.56597938144329896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86.666666666666657</v>
      </c>
      <c r="E76" s="71">
        <v>119</v>
      </c>
      <c r="F76" s="71">
        <f t="shared" si="12"/>
        <v>99.166666666666657</v>
      </c>
      <c r="G76" s="39">
        <v>90</v>
      </c>
      <c r="H76" s="40">
        <f t="shared" si="13"/>
        <v>1.0384615384615385</v>
      </c>
      <c r="I76" s="39">
        <v>91</v>
      </c>
      <c r="J76" s="40">
        <f t="shared" si="14"/>
        <v>1.05</v>
      </c>
      <c r="K76" s="39">
        <v>97</v>
      </c>
      <c r="L76" s="40">
        <f t="shared" si="15"/>
        <v>0.97815126050420176</v>
      </c>
      <c r="M76" s="39">
        <v>106</v>
      </c>
      <c r="N76" s="40">
        <f t="shared" si="16"/>
        <v>1.2230769230769232</v>
      </c>
      <c r="O76" s="39">
        <v>91</v>
      </c>
      <c r="P76" s="40">
        <f t="shared" si="17"/>
        <v>0.91764705882352948</v>
      </c>
      <c r="Q76" s="39">
        <v>112</v>
      </c>
      <c r="R76" s="40">
        <f t="shared" si="18"/>
        <v>1.2923076923076924</v>
      </c>
      <c r="S76" s="39">
        <v>95</v>
      </c>
      <c r="T76" s="40">
        <f t="shared" si="19"/>
        <v>0.95798319327731096</v>
      </c>
      <c r="U76" s="39">
        <v>110</v>
      </c>
      <c r="V76" s="40">
        <f t="shared" si="20"/>
        <v>1.2692307692307694</v>
      </c>
      <c r="W76" s="39">
        <v>91</v>
      </c>
      <c r="X76" s="40">
        <f t="shared" si="21"/>
        <v>0.91764705882352948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175.83333333333331</v>
      </c>
      <c r="E77" s="71">
        <v>192</v>
      </c>
      <c r="F77" s="71">
        <f t="shared" si="12"/>
        <v>160</v>
      </c>
      <c r="G77" s="39">
        <v>205</v>
      </c>
      <c r="H77" s="40">
        <f t="shared" si="13"/>
        <v>1.1658767772511849</v>
      </c>
      <c r="I77" s="39">
        <v>191</v>
      </c>
      <c r="J77" s="40">
        <f t="shared" si="14"/>
        <v>1.0862559241706162</v>
      </c>
      <c r="K77" s="39">
        <v>161</v>
      </c>
      <c r="L77" s="40">
        <f t="shared" si="15"/>
        <v>1.0062500000000001</v>
      </c>
      <c r="M77" s="39">
        <v>186</v>
      </c>
      <c r="N77" s="40">
        <f t="shared" si="16"/>
        <v>1.0578199052132702</v>
      </c>
      <c r="O77" s="39">
        <v>141</v>
      </c>
      <c r="P77" s="40">
        <f t="shared" si="17"/>
        <v>0.88124999999999998</v>
      </c>
      <c r="Q77" s="39">
        <v>196</v>
      </c>
      <c r="R77" s="40">
        <f t="shared" si="18"/>
        <v>1.1146919431279623</v>
      </c>
      <c r="S77" s="39">
        <v>150</v>
      </c>
      <c r="T77" s="40">
        <f t="shared" si="19"/>
        <v>0.9375</v>
      </c>
      <c r="U77" s="39">
        <v>195</v>
      </c>
      <c r="V77" s="40">
        <f t="shared" si="20"/>
        <v>1.109004739336493</v>
      </c>
      <c r="W77" s="39">
        <v>158</v>
      </c>
      <c r="X77" s="40">
        <f t="shared" si="21"/>
        <v>0.98750000000000004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4937.5</v>
      </c>
      <c r="E78" s="71">
        <v>6302</v>
      </c>
      <c r="F78" s="71">
        <f t="shared" si="12"/>
        <v>5251.6666666666661</v>
      </c>
      <c r="G78" s="39">
        <v>3670</v>
      </c>
      <c r="H78" s="40">
        <f t="shared" si="13"/>
        <v>0.74329113924050638</v>
      </c>
      <c r="I78" s="39">
        <v>3207</v>
      </c>
      <c r="J78" s="40">
        <f t="shared" si="14"/>
        <v>0.64951898734177216</v>
      </c>
      <c r="K78" s="39">
        <v>3189</v>
      </c>
      <c r="L78" s="40">
        <f t="shared" si="15"/>
        <v>0.60723579815931461</v>
      </c>
      <c r="M78" s="39">
        <v>3559</v>
      </c>
      <c r="N78" s="40">
        <f t="shared" si="16"/>
        <v>0.7208101265822785</v>
      </c>
      <c r="O78" s="39">
        <v>2854</v>
      </c>
      <c r="P78" s="40">
        <f t="shared" si="17"/>
        <v>0.54344652491272616</v>
      </c>
      <c r="Q78" s="39">
        <v>3550</v>
      </c>
      <c r="R78" s="40">
        <f t="shared" si="18"/>
        <v>0.71898734177215184</v>
      </c>
      <c r="S78" s="39">
        <v>2859</v>
      </c>
      <c r="T78" s="40">
        <f t="shared" si="19"/>
        <v>0.54439860361789916</v>
      </c>
      <c r="U78" s="39">
        <v>3140</v>
      </c>
      <c r="V78" s="40">
        <f t="shared" si="20"/>
        <v>0.63594936708860761</v>
      </c>
      <c r="W78" s="39">
        <v>3124</v>
      </c>
      <c r="X78" s="40">
        <f t="shared" si="21"/>
        <v>0.59485877499206607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3289.166666666667</v>
      </c>
      <c r="E79" s="71">
        <v>4297</v>
      </c>
      <c r="F79" s="71">
        <f t="shared" si="12"/>
        <v>3580.833333333333</v>
      </c>
      <c r="G79" s="39">
        <v>2520</v>
      </c>
      <c r="H79" s="40">
        <f t="shared" si="13"/>
        <v>0.76615150747403082</v>
      </c>
      <c r="I79" s="39">
        <v>2327</v>
      </c>
      <c r="J79" s="40">
        <f t="shared" si="14"/>
        <v>0.70747403090955152</v>
      </c>
      <c r="K79" s="39">
        <v>2185</v>
      </c>
      <c r="L79" s="40">
        <f t="shared" si="15"/>
        <v>0.6101931580172214</v>
      </c>
      <c r="M79" s="39">
        <v>2657</v>
      </c>
      <c r="N79" s="40">
        <f t="shared" si="16"/>
        <v>0.80780339498353171</v>
      </c>
      <c r="O79" s="39">
        <v>2126</v>
      </c>
      <c r="P79" s="40">
        <f t="shared" si="17"/>
        <v>0.5937165464277403</v>
      </c>
      <c r="Q79" s="39">
        <v>2634</v>
      </c>
      <c r="R79" s="40">
        <f t="shared" si="18"/>
        <v>0.80081074233595129</v>
      </c>
      <c r="S79" s="39">
        <v>2146</v>
      </c>
      <c r="T79" s="40">
        <f t="shared" si="19"/>
        <v>0.59930183849197116</v>
      </c>
      <c r="U79" s="39">
        <v>2464</v>
      </c>
      <c r="V79" s="40">
        <f t="shared" si="20"/>
        <v>0.74912591841905241</v>
      </c>
      <c r="W79" s="39">
        <v>2084</v>
      </c>
      <c r="X79" s="40">
        <f t="shared" si="21"/>
        <v>0.5819874330928555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34">
        <f>SUMIF($A$2:$A$79,"Norte",E$2:E$79)</f>
        <v>6573</v>
      </c>
      <c r="F81" s="34">
        <f>SUMIF($A$2:$A$79,"Norte",F$2:F$79)</f>
        <v>5477.5</v>
      </c>
      <c r="G81" s="39">
        <f>SUMIF($A$2:$A$79,"Norte",G$2:G$79)</f>
        <v>4452</v>
      </c>
      <c r="H81" s="40">
        <f t="shared" ref="H81:H84" si="22">G81/D81</f>
        <v>0.9122950819672131</v>
      </c>
      <c r="I81" s="39">
        <f>SUMIF($A$2:$A$79,"Norte",I$2:I$79)</f>
        <v>4139</v>
      </c>
      <c r="J81" s="40">
        <f t="shared" ref="J81:J84" si="23">I81/D81</f>
        <v>0.84815573770491803</v>
      </c>
      <c r="K81" s="39">
        <f>SUMIF($A$2:$A$79,"Norte",K$2:K$79)</f>
        <v>3672</v>
      </c>
      <c r="L81" s="40">
        <f>K81/F81</f>
        <v>0.67037882245549973</v>
      </c>
      <c r="M81" s="39">
        <f>SUMIF($A$2:$A$79,"Norte",M$2:M$79)</f>
        <v>4293</v>
      </c>
      <c r="N81" s="40">
        <f t="shared" ref="N81:N84" si="24">M81/D81</f>
        <v>0.87971311475409841</v>
      </c>
      <c r="O81" s="39">
        <f>SUMIF($A$2:$A$79,"Norte",O$2:O$79)</f>
        <v>3530</v>
      </c>
      <c r="P81" s="40">
        <f>O81/F81</f>
        <v>0.64445458694659974</v>
      </c>
      <c r="Q81" s="39">
        <f>SUMIF($A$2:$A$79,"Norte",Q$2:Q$79)</f>
        <v>4357</v>
      </c>
      <c r="R81" s="40">
        <f t="shared" ref="R81:R84" si="25">Q81/D81</f>
        <v>0.89282786885245902</v>
      </c>
      <c r="S81" s="39">
        <f>SUMIF($A$2:$A$79,"Norte",S$2:S$79)</f>
        <v>3647</v>
      </c>
      <c r="T81" s="40">
        <f>S81/F81</f>
        <v>0.66581469648562297</v>
      </c>
      <c r="U81" s="39">
        <f>SUMIF($A$2:$A$79,"Norte",U$2:U$79)</f>
        <v>4130</v>
      </c>
      <c r="V81" s="40">
        <f t="shared" ref="V81:V84" si="26">U81/D81</f>
        <v>0.84631147540983609</v>
      </c>
      <c r="W81" s="39">
        <f>SUMIF($A$2:$A$79,"Norte",W$2:W$79)</f>
        <v>3714</v>
      </c>
      <c r="X81" s="40">
        <f>W81/F81</f>
        <v>0.67804655408489278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34">
        <f>SUMIF($A$2:$A$79,"Central",E$2:E$79)</f>
        <v>7658</v>
      </c>
      <c r="F82" s="34">
        <f>SUMIF($A$2:$A$79,"Central",F$2:F$79)</f>
        <v>6381.6666666666661</v>
      </c>
      <c r="G82" s="39">
        <f>SUMIF($A$2:$A$79,"Central",G$2:G$79)</f>
        <v>5065</v>
      </c>
      <c r="H82" s="40">
        <f t="shared" si="22"/>
        <v>0.87566633049992793</v>
      </c>
      <c r="I82" s="39">
        <f>SUMIF($A$2:$A$79,"Central",I$2:I$79)</f>
        <v>4629</v>
      </c>
      <c r="J82" s="40">
        <f t="shared" si="23"/>
        <v>0.80028814291888772</v>
      </c>
      <c r="K82" s="39">
        <f>SUMIF($A$2:$A$79,"Central",K$2:K$79)</f>
        <v>4156</v>
      </c>
      <c r="L82" s="40">
        <f t="shared" ref="L82:L85" si="27">K82/F82</f>
        <v>0.65124053277618188</v>
      </c>
      <c r="M82" s="39">
        <f>SUMIF($A$2:$A$79,"Central",M$2:M$79)</f>
        <v>4914</v>
      </c>
      <c r="N82" s="40">
        <f t="shared" si="24"/>
        <v>0.84956058204869611</v>
      </c>
      <c r="O82" s="39">
        <f>SUMIF($A$2:$A$79,"Central",O$2:O$79)</f>
        <v>3891</v>
      </c>
      <c r="P82" s="40">
        <f t="shared" ref="P82:P85" si="28">O82/F82</f>
        <v>0.6097153303734657</v>
      </c>
      <c r="Q82" s="39">
        <f>SUMIF($A$2:$A$79,"Central",Q$2:Q$79)</f>
        <v>4924</v>
      </c>
      <c r="R82" s="40">
        <f t="shared" si="25"/>
        <v>0.85128943956202274</v>
      </c>
      <c r="S82" s="39">
        <f>SUMIF($A$2:$A$79,"Central",S$2:S$79)</f>
        <v>3948</v>
      </c>
      <c r="T82" s="40">
        <f t="shared" ref="T82:T85" si="29">S82/F82</f>
        <v>0.61864716636197448</v>
      </c>
      <c r="U82" s="39">
        <f>SUMIF($A$2:$A$79,"Central",U$2:U$79)</f>
        <v>4944</v>
      </c>
      <c r="V82" s="40">
        <f t="shared" si="26"/>
        <v>0.85474715458867589</v>
      </c>
      <c r="W82" s="39">
        <f>SUMIF($A$2:$A$79,"Central",W$2:W$79)</f>
        <v>4156</v>
      </c>
      <c r="X82" s="40">
        <f t="shared" ref="X82:X85" si="30">W82/F82</f>
        <v>0.65124053277618188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34">
        <f>SUMIF($A$2:$A$79,"Metropolitana",E$2:E$79)</f>
        <v>33453</v>
      </c>
      <c r="F83" s="34">
        <f>SUMIF($A$2:$A$79,"Metropolitana",F$2:F$79)</f>
        <v>27877.500000000004</v>
      </c>
      <c r="G83" s="39">
        <f>SUMIF($A$2:$A$79,"Metropolitana",G$2:G$79)</f>
        <v>21933</v>
      </c>
      <c r="H83" s="40">
        <f t="shared" si="22"/>
        <v>0.84637103257548951</v>
      </c>
      <c r="I83" s="39">
        <f>SUMIF($A$2:$A$79,"Metropolitana",I$2:I$79)</f>
        <v>20559</v>
      </c>
      <c r="J83" s="40">
        <f t="shared" si="23"/>
        <v>0.79334984082065796</v>
      </c>
      <c r="K83" s="39">
        <f>SUMIF($A$2:$A$79,"Metropolitana",K$2:K$79)</f>
        <v>17972</v>
      </c>
      <c r="L83" s="40">
        <f t="shared" si="27"/>
        <v>0.64467760738947166</v>
      </c>
      <c r="M83" s="39">
        <f>SUMIF($A$2:$A$79,"Metropolitana",M$2:M$79)</f>
        <v>20539</v>
      </c>
      <c r="N83" s="40">
        <f t="shared" si="24"/>
        <v>0.79257806219249438</v>
      </c>
      <c r="O83" s="39">
        <f>SUMIF($A$2:$A$79,"Metropolitana",O$2:O$79)</f>
        <v>16835</v>
      </c>
      <c r="P83" s="40">
        <f t="shared" si="28"/>
        <v>0.60389202762084115</v>
      </c>
      <c r="Q83" s="39">
        <f>SUMIF($A$2:$A$79,"Metropolitana",Q$2:Q$79)</f>
        <v>20822</v>
      </c>
      <c r="R83" s="40">
        <f t="shared" si="25"/>
        <v>0.80349872978100778</v>
      </c>
      <c r="S83" s="39">
        <f>SUMIF($A$2:$A$79,"Metropolitana",S$2:S$79)</f>
        <v>17577</v>
      </c>
      <c r="T83" s="40">
        <f t="shared" si="29"/>
        <v>0.63050847457627113</v>
      </c>
      <c r="U83" s="39">
        <f>SUMIF($A$2:$A$79,"Metropolitana",U$2:U$79)</f>
        <v>19208</v>
      </c>
      <c r="V83" s="40">
        <f t="shared" si="26"/>
        <v>0.7412161944882143</v>
      </c>
      <c r="W83" s="39">
        <f>SUMIF($A$2:$A$79,"Metropolitana",W$2:W$79)</f>
        <v>17782</v>
      </c>
      <c r="X83" s="40">
        <f t="shared" si="30"/>
        <v>0.63786207515021065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34">
        <f>SUMIF($A$2:$A$79,"sul",E$2:E$79)</f>
        <v>9170</v>
      </c>
      <c r="F84" s="34">
        <f>SUMIF($A$2:$A$79,"sul",F$2:F$79)</f>
        <v>7641.6666666666661</v>
      </c>
      <c r="G84" s="39">
        <f>SUMIF($A$2:$A$79,"sul",G$2:G$79)</f>
        <v>6556</v>
      </c>
      <c r="H84" s="40">
        <f t="shared" si="22"/>
        <v>0.92132568216418786</v>
      </c>
      <c r="I84" s="39">
        <f>SUMIF($A$2:$A$79,"sul",I$2:I$79)</f>
        <v>6109</v>
      </c>
      <c r="J84" s="40">
        <f t="shared" si="23"/>
        <v>0.85850802201662957</v>
      </c>
      <c r="K84" s="39">
        <f>SUMIF($A$2:$A$79,"sul",K$2:K$79)</f>
        <v>5630</v>
      </c>
      <c r="L84" s="40">
        <f t="shared" si="27"/>
        <v>0.73675027262813531</v>
      </c>
      <c r="M84" s="39">
        <f>SUMIF($A$2:$A$79,"sul",M$2:M$79)</f>
        <v>6317</v>
      </c>
      <c r="N84" s="40">
        <f t="shared" si="24"/>
        <v>0.88773861107858065</v>
      </c>
      <c r="O84" s="39">
        <f>SUMIF($A$2:$A$79,"sul",O$2:O$79)</f>
        <v>5430</v>
      </c>
      <c r="P84" s="40">
        <f t="shared" si="28"/>
        <v>0.71057797164667402</v>
      </c>
      <c r="Q84" s="39">
        <f>SUMIF($A$2:$A$79,"sul",Q$2:Q$79)</f>
        <v>6346</v>
      </c>
      <c r="R84" s="40">
        <f t="shared" si="25"/>
        <v>0.89181402974587187</v>
      </c>
      <c r="S84" s="39">
        <f>SUMIF($A$2:$A$79,"sul",S$2:S$79)</f>
        <v>5545</v>
      </c>
      <c r="T84" s="40">
        <f t="shared" si="29"/>
        <v>0.72562704471101425</v>
      </c>
      <c r="U84" s="39">
        <f>SUMIF($A$2:$A$79,"sul",U$2:U$79)</f>
        <v>6080</v>
      </c>
      <c r="V84" s="40">
        <f t="shared" si="26"/>
        <v>0.85443260334933835</v>
      </c>
      <c r="W84" s="39">
        <f>SUMIF($A$2:$A$79,"sul",W$2:W$79)</f>
        <v>5698</v>
      </c>
      <c r="X84" s="40">
        <f t="shared" si="30"/>
        <v>0.74564885496183209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43694.166666666664</v>
      </c>
      <c r="E85" s="36">
        <f>SUM(E2:E79)</f>
        <v>56854</v>
      </c>
      <c r="F85" s="36">
        <f>SUM(F2:F79)</f>
        <v>47378.333333333321</v>
      </c>
      <c r="G85" s="35">
        <f>SUM(G2:G79)</f>
        <v>38006</v>
      </c>
      <c r="H85" s="37">
        <f>G85/D85</f>
        <v>0.86981862567467061</v>
      </c>
      <c r="I85" s="35">
        <f>SUM(I2:I79)</f>
        <v>35436</v>
      </c>
      <c r="J85" s="37">
        <f>I85/D85</f>
        <v>0.81100070566246452</v>
      </c>
      <c r="K85" s="35">
        <f>SUM(K2:K79)</f>
        <v>31430</v>
      </c>
      <c r="L85" s="37">
        <f t="shared" si="27"/>
        <v>0.66338340310268429</v>
      </c>
      <c r="M85" s="35">
        <f>SUM(M2:M79)</f>
        <v>36063</v>
      </c>
      <c r="N85" s="37">
        <f>M85/D85</f>
        <v>0.8253504472374269</v>
      </c>
      <c r="O85" s="35">
        <f>SUM(O2:O79)</f>
        <v>29686</v>
      </c>
      <c r="P85" s="37">
        <f t="shared" si="28"/>
        <v>0.62657332817391931</v>
      </c>
      <c r="Q85" s="35">
        <f>SUM(Q2:Q79)</f>
        <v>36449</v>
      </c>
      <c r="R85" s="37">
        <f>Q85/D85</f>
        <v>0.83418457841435745</v>
      </c>
      <c r="S85" s="35">
        <f>SUM(S2:S79)</f>
        <v>30717</v>
      </c>
      <c r="T85" s="37">
        <f t="shared" si="29"/>
        <v>0.64833433003834395</v>
      </c>
      <c r="U85" s="35">
        <f>SUM(U2:U79)</f>
        <v>34362</v>
      </c>
      <c r="V85" s="37">
        <f>U85/D85</f>
        <v>0.78642076554841422</v>
      </c>
      <c r="W85" s="35">
        <f>SUM(W2:W79)</f>
        <v>31350</v>
      </c>
      <c r="X85" s="37">
        <f t="shared" si="30"/>
        <v>0.66169486755549323</v>
      </c>
    </row>
    <row r="88" spans="1:24" x14ac:dyDescent="0.25">
      <c r="A88" s="76" t="s">
        <v>191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24" x14ac:dyDescent="0.25">
      <c r="A89" s="76" t="s">
        <v>187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24" x14ac:dyDescent="0.25">
      <c r="A90" s="77" t="s">
        <v>160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24" x14ac:dyDescent="0.25">
      <c r="A91" s="75" t="s">
        <v>183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</row>
    <row r="92" spans="1:24" s="49" customFormat="1" ht="15" customHeight="1" x14ac:dyDescent="0.25">
      <c r="A92" s="79" t="s">
        <v>180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</row>
    <row r="94" spans="1:24" x14ac:dyDescent="0.25">
      <c r="A94" s="78" t="s">
        <v>181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24" ht="17.25" x14ac:dyDescent="0.25">
      <c r="A95" s="74" t="s">
        <v>89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1:24" x14ac:dyDescent="0.25">
      <c r="A96" s="75" t="s">
        <v>90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</row>
    <row r="97" spans="1:12" x14ac:dyDescent="0.25">
      <c r="A97" s="75" t="s">
        <v>91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</row>
  </sheetData>
  <mergeCells count="9">
    <mergeCell ref="A95:L95"/>
    <mergeCell ref="A96:L96"/>
    <mergeCell ref="A97:L97"/>
    <mergeCell ref="A88:L88"/>
    <mergeCell ref="A89:L89"/>
    <mergeCell ref="A90:L90"/>
    <mergeCell ref="A91:L91"/>
    <mergeCell ref="A92:L93"/>
    <mergeCell ref="A94:L9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X98"/>
  <sheetViews>
    <sheetView showGridLines="0" workbookViewId="0">
      <pane ySplit="1" topLeftCell="A2" activePane="bottomLeft" state="frozen"/>
      <selection activeCell="A92" sqref="A92:L93"/>
      <selection pane="bottomLeft" activeCell="F2" sqref="F2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C2/12*10</f>
        <v>350.83333333333337</v>
      </c>
      <c r="E2" s="71">
        <v>412</v>
      </c>
      <c r="F2" s="71">
        <f>E2/12*10</f>
        <v>343.33333333333337</v>
      </c>
      <c r="G2" s="39">
        <v>284</v>
      </c>
      <c r="H2" s="40">
        <f>G2/D2</f>
        <v>0.80950118764845602</v>
      </c>
      <c r="I2" s="39">
        <v>271</v>
      </c>
      <c r="J2" s="40">
        <f>I2/D2</f>
        <v>0.7724465558194773</v>
      </c>
      <c r="K2" s="39">
        <v>296</v>
      </c>
      <c r="L2" s="40">
        <f>K2/F2</f>
        <v>0.86213592233009695</v>
      </c>
      <c r="M2" s="39">
        <v>325</v>
      </c>
      <c r="N2" s="40">
        <f>M2/D2</f>
        <v>0.92636579572446542</v>
      </c>
      <c r="O2" s="39">
        <v>288</v>
      </c>
      <c r="P2" s="40">
        <f>O2/F2</f>
        <v>0.8388349514563106</v>
      </c>
      <c r="Q2" s="39">
        <v>312</v>
      </c>
      <c r="R2" s="40">
        <f>Q2/D2</f>
        <v>0.88931116389548681</v>
      </c>
      <c r="S2" s="39">
        <v>267</v>
      </c>
      <c r="T2" s="40">
        <f>S2/F2</f>
        <v>0.77766990291262128</v>
      </c>
      <c r="U2" s="39">
        <v>339</v>
      </c>
      <c r="V2" s="40">
        <f>U2/D2</f>
        <v>0.96627078384798093</v>
      </c>
      <c r="W2" s="39">
        <v>299</v>
      </c>
      <c r="X2" s="40">
        <f>W2/F2</f>
        <v>0.87087378640776691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C3/12*10</f>
        <v>133.33333333333334</v>
      </c>
      <c r="E3" s="71">
        <v>158</v>
      </c>
      <c r="F3" s="71">
        <f t="shared" ref="F3:F66" si="1">E3/12*10</f>
        <v>131.66666666666666</v>
      </c>
      <c r="G3" s="39">
        <v>118</v>
      </c>
      <c r="H3" s="40">
        <f t="shared" ref="H3:H66" si="2">G3/D3</f>
        <v>0.8849999999999999</v>
      </c>
      <c r="I3" s="39">
        <v>112</v>
      </c>
      <c r="J3" s="40">
        <f t="shared" ref="J3:J66" si="3">I3/D3</f>
        <v>0.84</v>
      </c>
      <c r="K3" s="39">
        <v>80</v>
      </c>
      <c r="L3" s="40">
        <f t="shared" ref="L3:L66" si="4">K3/F3</f>
        <v>0.60759493670886078</v>
      </c>
      <c r="M3" s="39">
        <v>126</v>
      </c>
      <c r="N3" s="40">
        <f t="shared" ref="N3:N66" si="5">M3/D3</f>
        <v>0.94499999999999995</v>
      </c>
      <c r="O3" s="39">
        <v>68</v>
      </c>
      <c r="P3" s="40">
        <f t="shared" ref="P3:P66" si="6">O3/F3</f>
        <v>0.51645569620253173</v>
      </c>
      <c r="Q3" s="39">
        <v>133</v>
      </c>
      <c r="R3" s="40">
        <f t="shared" ref="R3:R66" si="7">Q3/D3</f>
        <v>0.99749999999999994</v>
      </c>
      <c r="S3" s="39">
        <v>79</v>
      </c>
      <c r="T3" s="40">
        <f t="shared" ref="T3:T66" si="8">S3/F3</f>
        <v>0.60000000000000009</v>
      </c>
      <c r="U3" s="39">
        <v>122</v>
      </c>
      <c r="V3" s="40">
        <f t="shared" ref="V3:V66" si="9">U3/D3</f>
        <v>0.91499999999999992</v>
      </c>
      <c r="W3" s="39">
        <v>74</v>
      </c>
      <c r="X3" s="40">
        <f t="shared" ref="X3:X66" si="10">W3/F3</f>
        <v>0.5620253164556962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100</v>
      </c>
      <c r="E4" s="71">
        <v>136</v>
      </c>
      <c r="F4" s="71">
        <f t="shared" si="1"/>
        <v>113.33333333333334</v>
      </c>
      <c r="G4" s="39">
        <v>117</v>
      </c>
      <c r="H4" s="40">
        <f t="shared" si="2"/>
        <v>1.17</v>
      </c>
      <c r="I4" s="39">
        <v>110</v>
      </c>
      <c r="J4" s="40">
        <f t="shared" si="3"/>
        <v>1.1000000000000001</v>
      </c>
      <c r="K4" s="39">
        <v>82</v>
      </c>
      <c r="L4" s="40">
        <f t="shared" si="4"/>
        <v>0.72352941176470587</v>
      </c>
      <c r="M4" s="39">
        <v>100</v>
      </c>
      <c r="N4" s="40">
        <f t="shared" si="5"/>
        <v>1</v>
      </c>
      <c r="O4" s="39">
        <v>77</v>
      </c>
      <c r="P4" s="40">
        <f t="shared" si="6"/>
        <v>0.67941176470588227</v>
      </c>
      <c r="Q4" s="39">
        <v>99</v>
      </c>
      <c r="R4" s="40">
        <f t="shared" si="7"/>
        <v>0.99</v>
      </c>
      <c r="S4" s="39">
        <v>73</v>
      </c>
      <c r="T4" s="40">
        <f t="shared" si="8"/>
        <v>0.64411764705882346</v>
      </c>
      <c r="U4" s="39">
        <v>103</v>
      </c>
      <c r="V4" s="40">
        <f t="shared" si="9"/>
        <v>1.03</v>
      </c>
      <c r="W4" s="39">
        <v>81</v>
      </c>
      <c r="X4" s="40">
        <f t="shared" si="10"/>
        <v>0.71470588235294108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285.83333333333331</v>
      </c>
      <c r="E5" s="71">
        <v>363</v>
      </c>
      <c r="F5" s="71">
        <f t="shared" si="1"/>
        <v>302.5</v>
      </c>
      <c r="G5" s="39">
        <v>257</v>
      </c>
      <c r="H5" s="40">
        <f t="shared" si="2"/>
        <v>0.89912536443148694</v>
      </c>
      <c r="I5" s="39">
        <v>240</v>
      </c>
      <c r="J5" s="40">
        <f t="shared" si="3"/>
        <v>0.83965014577259478</v>
      </c>
      <c r="K5" s="39">
        <v>232</v>
      </c>
      <c r="L5" s="40">
        <f t="shared" si="4"/>
        <v>0.76694214876033062</v>
      </c>
      <c r="M5" s="39">
        <v>260</v>
      </c>
      <c r="N5" s="40">
        <f t="shared" si="5"/>
        <v>0.90962099125364437</v>
      </c>
      <c r="O5" s="39">
        <v>222</v>
      </c>
      <c r="P5" s="40">
        <f t="shared" si="6"/>
        <v>0.7338842975206612</v>
      </c>
      <c r="Q5" s="39">
        <v>257</v>
      </c>
      <c r="R5" s="40">
        <f t="shared" si="7"/>
        <v>0.89912536443148694</v>
      </c>
      <c r="S5" s="39">
        <v>234</v>
      </c>
      <c r="T5" s="40">
        <f t="shared" si="8"/>
        <v>0.77355371900826442</v>
      </c>
      <c r="U5" s="39">
        <v>259</v>
      </c>
      <c r="V5" s="40">
        <f t="shared" si="9"/>
        <v>0.90612244897959193</v>
      </c>
      <c r="W5" s="39">
        <v>235</v>
      </c>
      <c r="X5" s="40">
        <f t="shared" si="10"/>
        <v>0.77685950413223137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115.83333333333334</v>
      </c>
      <c r="E6" s="71">
        <v>176</v>
      </c>
      <c r="F6" s="71">
        <f t="shared" si="1"/>
        <v>146.66666666666666</v>
      </c>
      <c r="G6" s="39">
        <v>84</v>
      </c>
      <c r="H6" s="40">
        <f t="shared" si="2"/>
        <v>0.72517985611510782</v>
      </c>
      <c r="I6" s="39">
        <v>76</v>
      </c>
      <c r="J6" s="40">
        <f t="shared" si="3"/>
        <v>0.656115107913669</v>
      </c>
      <c r="K6" s="39">
        <v>139</v>
      </c>
      <c r="L6" s="40">
        <f t="shared" si="4"/>
        <v>0.94772727272727275</v>
      </c>
      <c r="M6" s="39">
        <v>90</v>
      </c>
      <c r="N6" s="40">
        <f t="shared" si="5"/>
        <v>0.77697841726618699</v>
      </c>
      <c r="O6" s="39">
        <v>125</v>
      </c>
      <c r="P6" s="40">
        <f t="shared" si="6"/>
        <v>0.85227272727272729</v>
      </c>
      <c r="Q6" s="39">
        <v>93</v>
      </c>
      <c r="R6" s="40">
        <f t="shared" si="7"/>
        <v>0.80287769784172658</v>
      </c>
      <c r="S6" s="39">
        <v>132</v>
      </c>
      <c r="T6" s="40">
        <f t="shared" si="8"/>
        <v>0.9</v>
      </c>
      <c r="U6" s="39">
        <v>94</v>
      </c>
      <c r="V6" s="40">
        <f t="shared" si="9"/>
        <v>0.8115107913669064</v>
      </c>
      <c r="W6" s="39">
        <v>133</v>
      </c>
      <c r="X6" s="40">
        <f t="shared" si="10"/>
        <v>0.90681818181818186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84.166666666666657</v>
      </c>
      <c r="E7" s="71">
        <v>118</v>
      </c>
      <c r="F7" s="71">
        <f t="shared" si="1"/>
        <v>98.333333333333343</v>
      </c>
      <c r="G7" s="39">
        <v>68</v>
      </c>
      <c r="H7" s="40">
        <f t="shared" si="2"/>
        <v>0.80792079207920797</v>
      </c>
      <c r="I7" s="39">
        <v>64</v>
      </c>
      <c r="J7" s="40">
        <f t="shared" si="3"/>
        <v>0.76039603960396052</v>
      </c>
      <c r="K7" s="39">
        <v>71</v>
      </c>
      <c r="L7" s="40">
        <f t="shared" si="4"/>
        <v>0.72203389830508469</v>
      </c>
      <c r="M7" s="39">
        <v>82</v>
      </c>
      <c r="N7" s="40">
        <f t="shared" si="5"/>
        <v>0.97425742574257435</v>
      </c>
      <c r="O7" s="39">
        <v>68</v>
      </c>
      <c r="P7" s="40">
        <f t="shared" si="6"/>
        <v>0.69152542372881354</v>
      </c>
      <c r="Q7" s="39">
        <v>82</v>
      </c>
      <c r="R7" s="40">
        <f t="shared" si="7"/>
        <v>0.97425742574257435</v>
      </c>
      <c r="S7" s="39">
        <v>72</v>
      </c>
      <c r="T7" s="40">
        <f t="shared" si="8"/>
        <v>0.73220338983050837</v>
      </c>
      <c r="U7" s="39">
        <v>81</v>
      </c>
      <c r="V7" s="40">
        <f t="shared" si="9"/>
        <v>0.96237623762376245</v>
      </c>
      <c r="W7" s="39">
        <v>70</v>
      </c>
      <c r="X7" s="40">
        <f t="shared" si="10"/>
        <v>0.7118644067796609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324.16666666666663</v>
      </c>
      <c r="E8" s="71">
        <v>420</v>
      </c>
      <c r="F8" s="71">
        <f t="shared" si="1"/>
        <v>350</v>
      </c>
      <c r="G8" s="39">
        <v>326</v>
      </c>
      <c r="H8" s="40">
        <f t="shared" si="2"/>
        <v>1.005655526992288</v>
      </c>
      <c r="I8" s="39">
        <v>307</v>
      </c>
      <c r="J8" s="40">
        <f t="shared" si="3"/>
        <v>0.94704370179948594</v>
      </c>
      <c r="K8" s="39">
        <v>277</v>
      </c>
      <c r="L8" s="40">
        <f t="shared" si="4"/>
        <v>0.79142857142857148</v>
      </c>
      <c r="M8" s="39">
        <v>298</v>
      </c>
      <c r="N8" s="40">
        <f t="shared" si="5"/>
        <v>0.91928020565552715</v>
      </c>
      <c r="O8" s="39">
        <v>281</v>
      </c>
      <c r="P8" s="40">
        <f t="shared" si="6"/>
        <v>0.80285714285714282</v>
      </c>
      <c r="Q8" s="39">
        <v>310</v>
      </c>
      <c r="R8" s="40">
        <f t="shared" si="7"/>
        <v>0.95629820051413894</v>
      </c>
      <c r="S8" s="39">
        <v>295</v>
      </c>
      <c r="T8" s="40">
        <f t="shared" si="8"/>
        <v>0.84285714285714286</v>
      </c>
      <c r="U8" s="39">
        <v>298</v>
      </c>
      <c r="V8" s="40">
        <f t="shared" si="9"/>
        <v>0.91928020565552715</v>
      </c>
      <c r="W8" s="39">
        <v>303</v>
      </c>
      <c r="X8" s="40">
        <f t="shared" si="10"/>
        <v>0.86571428571428577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62.5</v>
      </c>
      <c r="E9" s="71">
        <v>98</v>
      </c>
      <c r="F9" s="71">
        <f t="shared" si="1"/>
        <v>81.666666666666657</v>
      </c>
      <c r="G9" s="39">
        <v>55</v>
      </c>
      <c r="H9" s="40">
        <f t="shared" si="2"/>
        <v>0.88</v>
      </c>
      <c r="I9" s="39">
        <v>53</v>
      </c>
      <c r="J9" s="40">
        <f t="shared" si="3"/>
        <v>0.84799999999999998</v>
      </c>
      <c r="K9" s="39">
        <v>4</v>
      </c>
      <c r="L9" s="40">
        <f t="shared" si="4"/>
        <v>4.8979591836734698E-2</v>
      </c>
      <c r="M9" s="39">
        <v>57</v>
      </c>
      <c r="N9" s="40">
        <f t="shared" si="5"/>
        <v>0.91200000000000003</v>
      </c>
      <c r="O9" s="39">
        <v>30</v>
      </c>
      <c r="P9" s="40">
        <f t="shared" si="6"/>
        <v>0.36734693877551022</v>
      </c>
      <c r="Q9" s="39">
        <v>54</v>
      </c>
      <c r="R9" s="40">
        <f t="shared" si="7"/>
        <v>0.86399999999999999</v>
      </c>
      <c r="S9" s="39">
        <v>27</v>
      </c>
      <c r="T9" s="40">
        <f t="shared" si="8"/>
        <v>0.33061224489795921</v>
      </c>
      <c r="U9" s="39">
        <v>49</v>
      </c>
      <c r="V9" s="40">
        <f t="shared" si="9"/>
        <v>0.78400000000000003</v>
      </c>
      <c r="W9" s="39">
        <v>29</v>
      </c>
      <c r="X9" s="40">
        <f t="shared" si="10"/>
        <v>0.35510204081632657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1207.5</v>
      </c>
      <c r="E10" s="71">
        <v>1611</v>
      </c>
      <c r="F10" s="71">
        <f t="shared" si="1"/>
        <v>1342.5</v>
      </c>
      <c r="G10" s="39">
        <v>1139</v>
      </c>
      <c r="H10" s="40">
        <f t="shared" si="2"/>
        <v>0.94327122153209109</v>
      </c>
      <c r="I10" s="39">
        <v>1082</v>
      </c>
      <c r="J10" s="40">
        <f t="shared" si="3"/>
        <v>0.89606625258799166</v>
      </c>
      <c r="K10" s="39">
        <v>845</v>
      </c>
      <c r="L10" s="40">
        <f t="shared" si="4"/>
        <v>0.62942271880819367</v>
      </c>
      <c r="M10" s="39">
        <v>1002</v>
      </c>
      <c r="N10" s="40">
        <f t="shared" si="5"/>
        <v>0.82981366459627326</v>
      </c>
      <c r="O10" s="39">
        <v>734</v>
      </c>
      <c r="P10" s="40">
        <f t="shared" si="6"/>
        <v>0.54674115456238359</v>
      </c>
      <c r="Q10" s="39">
        <v>1077</v>
      </c>
      <c r="R10" s="40">
        <f t="shared" si="7"/>
        <v>0.89192546583850929</v>
      </c>
      <c r="S10" s="39">
        <v>835</v>
      </c>
      <c r="T10" s="40">
        <f t="shared" si="8"/>
        <v>0.62197392923649908</v>
      </c>
      <c r="U10" s="39">
        <v>1042</v>
      </c>
      <c r="V10" s="40">
        <f t="shared" si="9"/>
        <v>0.86293995859213246</v>
      </c>
      <c r="W10" s="39">
        <v>863</v>
      </c>
      <c r="X10" s="40">
        <f t="shared" si="10"/>
        <v>0.64283054003724394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120.83333333333334</v>
      </c>
      <c r="E11" s="71">
        <v>164</v>
      </c>
      <c r="F11" s="71">
        <f t="shared" si="1"/>
        <v>136.66666666666666</v>
      </c>
      <c r="G11" s="39">
        <v>106</v>
      </c>
      <c r="H11" s="40">
        <f t="shared" si="2"/>
        <v>0.87724137931034474</v>
      </c>
      <c r="I11" s="39">
        <v>95</v>
      </c>
      <c r="J11" s="40">
        <f t="shared" si="3"/>
        <v>0.78620689655172404</v>
      </c>
      <c r="K11" s="39">
        <v>110</v>
      </c>
      <c r="L11" s="40">
        <f t="shared" si="4"/>
        <v>0.80487804878048785</v>
      </c>
      <c r="M11" s="39">
        <v>104</v>
      </c>
      <c r="N11" s="40">
        <f t="shared" si="5"/>
        <v>0.86068965517241369</v>
      </c>
      <c r="O11" s="39">
        <v>108</v>
      </c>
      <c r="P11" s="40">
        <f t="shared" si="6"/>
        <v>0.79024390243902443</v>
      </c>
      <c r="Q11" s="39">
        <v>106</v>
      </c>
      <c r="R11" s="40">
        <f t="shared" si="7"/>
        <v>0.87724137931034474</v>
      </c>
      <c r="S11" s="39">
        <v>112</v>
      </c>
      <c r="T11" s="40">
        <f t="shared" si="8"/>
        <v>0.81951219512195128</v>
      </c>
      <c r="U11" s="39">
        <v>107</v>
      </c>
      <c r="V11" s="40">
        <f t="shared" si="9"/>
        <v>0.88551724137931032</v>
      </c>
      <c r="W11" s="39">
        <v>106</v>
      </c>
      <c r="X11" s="40">
        <f t="shared" si="10"/>
        <v>0.775609756097561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316.66666666666669</v>
      </c>
      <c r="E12" s="71">
        <v>412</v>
      </c>
      <c r="F12" s="71">
        <f t="shared" si="1"/>
        <v>343.33333333333337</v>
      </c>
      <c r="G12" s="39">
        <v>287</v>
      </c>
      <c r="H12" s="40">
        <f t="shared" si="2"/>
        <v>0.90631578947368419</v>
      </c>
      <c r="I12" s="39">
        <v>267</v>
      </c>
      <c r="J12" s="40">
        <f t="shared" si="3"/>
        <v>0.84315789473684211</v>
      </c>
      <c r="K12" s="39">
        <v>205</v>
      </c>
      <c r="L12" s="40">
        <f t="shared" si="4"/>
        <v>0.59708737864077666</v>
      </c>
      <c r="M12" s="39">
        <v>294</v>
      </c>
      <c r="N12" s="40">
        <f t="shared" si="5"/>
        <v>0.92842105263157892</v>
      </c>
      <c r="O12" s="39">
        <v>236</v>
      </c>
      <c r="P12" s="40">
        <f t="shared" si="6"/>
        <v>0.68737864077669897</v>
      </c>
      <c r="Q12" s="39">
        <v>290</v>
      </c>
      <c r="R12" s="40">
        <f t="shared" si="7"/>
        <v>0.91578947368421049</v>
      </c>
      <c r="S12" s="39">
        <v>250</v>
      </c>
      <c r="T12" s="40">
        <f t="shared" si="8"/>
        <v>0.72815533980582514</v>
      </c>
      <c r="U12" s="39">
        <v>287</v>
      </c>
      <c r="V12" s="40">
        <f t="shared" si="9"/>
        <v>0.90631578947368419</v>
      </c>
      <c r="W12" s="39">
        <v>264</v>
      </c>
      <c r="X12" s="40">
        <f t="shared" si="10"/>
        <v>0.76893203883495143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527.5</v>
      </c>
      <c r="E13" s="71">
        <v>646</v>
      </c>
      <c r="F13" s="71">
        <f t="shared" si="1"/>
        <v>538.33333333333337</v>
      </c>
      <c r="G13" s="39">
        <v>410</v>
      </c>
      <c r="H13" s="40">
        <f t="shared" si="2"/>
        <v>0.77725118483412325</v>
      </c>
      <c r="I13" s="39">
        <v>383</v>
      </c>
      <c r="J13" s="40">
        <f t="shared" si="3"/>
        <v>0.72606635071090042</v>
      </c>
      <c r="K13" s="39">
        <v>332</v>
      </c>
      <c r="L13" s="40">
        <f t="shared" si="4"/>
        <v>0.61671826625386994</v>
      </c>
      <c r="M13" s="39">
        <v>356</v>
      </c>
      <c r="N13" s="40">
        <f t="shared" si="5"/>
        <v>0.6748815165876777</v>
      </c>
      <c r="O13" s="39">
        <v>300</v>
      </c>
      <c r="P13" s="40">
        <f t="shared" si="6"/>
        <v>0.55727554179566563</v>
      </c>
      <c r="Q13" s="39">
        <v>376</v>
      </c>
      <c r="R13" s="40">
        <f t="shared" si="7"/>
        <v>0.71279620853080572</v>
      </c>
      <c r="S13" s="39">
        <v>319</v>
      </c>
      <c r="T13" s="40">
        <f t="shared" si="8"/>
        <v>0.59256965944272444</v>
      </c>
      <c r="U13" s="39">
        <v>331</v>
      </c>
      <c r="V13" s="40">
        <f t="shared" si="9"/>
        <v>0.62748815165876781</v>
      </c>
      <c r="W13" s="39">
        <v>309</v>
      </c>
      <c r="X13" s="40">
        <f t="shared" si="10"/>
        <v>0.57399380804953559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138.33333333333334</v>
      </c>
      <c r="E14" s="71">
        <v>219</v>
      </c>
      <c r="F14" s="71">
        <f t="shared" si="1"/>
        <v>182.5</v>
      </c>
      <c r="G14" s="39">
        <v>165</v>
      </c>
      <c r="H14" s="40">
        <f t="shared" si="2"/>
        <v>1.1927710843373494</v>
      </c>
      <c r="I14" s="39">
        <v>126</v>
      </c>
      <c r="J14" s="40">
        <f t="shared" si="3"/>
        <v>0.91084337349397582</v>
      </c>
      <c r="K14" s="39">
        <v>102</v>
      </c>
      <c r="L14" s="40">
        <f t="shared" si="4"/>
        <v>0.55890410958904113</v>
      </c>
      <c r="M14" s="39">
        <v>141</v>
      </c>
      <c r="N14" s="40">
        <f t="shared" si="5"/>
        <v>1.0192771084337349</v>
      </c>
      <c r="O14" s="39">
        <v>111</v>
      </c>
      <c r="P14" s="40">
        <f t="shared" si="6"/>
        <v>0.60821917808219184</v>
      </c>
      <c r="Q14" s="39">
        <v>135</v>
      </c>
      <c r="R14" s="40">
        <f t="shared" si="7"/>
        <v>0.97590361445783125</v>
      </c>
      <c r="S14" s="39">
        <v>108</v>
      </c>
      <c r="T14" s="40">
        <f t="shared" si="8"/>
        <v>0.59178082191780823</v>
      </c>
      <c r="U14" s="39">
        <v>130</v>
      </c>
      <c r="V14" s="40">
        <f t="shared" si="9"/>
        <v>0.93975903614457823</v>
      </c>
      <c r="W14" s="39">
        <v>103</v>
      </c>
      <c r="X14" s="40">
        <f t="shared" si="10"/>
        <v>0.56438356164383563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90.833333333333343</v>
      </c>
      <c r="E15" s="71">
        <v>127</v>
      </c>
      <c r="F15" s="71">
        <f t="shared" si="1"/>
        <v>105.83333333333334</v>
      </c>
      <c r="G15" s="39">
        <v>61</v>
      </c>
      <c r="H15" s="40">
        <f t="shared" si="2"/>
        <v>0.67155963302752286</v>
      </c>
      <c r="I15" s="39">
        <v>59</v>
      </c>
      <c r="J15" s="40">
        <f t="shared" si="3"/>
        <v>0.64954128440366965</v>
      </c>
      <c r="K15" s="39">
        <v>61</v>
      </c>
      <c r="L15" s="40">
        <f t="shared" si="4"/>
        <v>0.57637795275590542</v>
      </c>
      <c r="M15" s="39">
        <v>51</v>
      </c>
      <c r="N15" s="40">
        <f t="shared" si="5"/>
        <v>0.5614678899082568</v>
      </c>
      <c r="O15" s="39">
        <v>62</v>
      </c>
      <c r="P15" s="40">
        <f t="shared" si="6"/>
        <v>0.58582677165354324</v>
      </c>
      <c r="Q15" s="39">
        <v>53</v>
      </c>
      <c r="R15" s="40">
        <f t="shared" si="7"/>
        <v>0.58348623853211001</v>
      </c>
      <c r="S15" s="39">
        <v>69</v>
      </c>
      <c r="T15" s="40">
        <f t="shared" si="8"/>
        <v>0.65196850393700778</v>
      </c>
      <c r="U15" s="39">
        <v>48</v>
      </c>
      <c r="V15" s="40">
        <f t="shared" si="9"/>
        <v>0.52844036697247698</v>
      </c>
      <c r="W15" s="39">
        <v>56</v>
      </c>
      <c r="X15" s="40">
        <f t="shared" si="10"/>
        <v>0.52913385826771653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169.16666666666669</v>
      </c>
      <c r="E16" s="71">
        <v>213</v>
      </c>
      <c r="F16" s="71">
        <f t="shared" si="1"/>
        <v>177.5</v>
      </c>
      <c r="G16" s="39">
        <v>196</v>
      </c>
      <c r="H16" s="40">
        <f t="shared" si="2"/>
        <v>1.1586206896551723</v>
      </c>
      <c r="I16" s="39">
        <v>193</v>
      </c>
      <c r="J16" s="40">
        <f t="shared" si="3"/>
        <v>1.140886699507389</v>
      </c>
      <c r="K16" s="39">
        <v>172</v>
      </c>
      <c r="L16" s="40">
        <f t="shared" si="4"/>
        <v>0.96901408450704229</v>
      </c>
      <c r="M16" s="39">
        <v>181</v>
      </c>
      <c r="N16" s="40">
        <f t="shared" si="5"/>
        <v>1.0699507389162561</v>
      </c>
      <c r="O16" s="39">
        <v>161</v>
      </c>
      <c r="P16" s="40">
        <f t="shared" si="6"/>
        <v>0.90704225352112677</v>
      </c>
      <c r="Q16" s="39">
        <v>185</v>
      </c>
      <c r="R16" s="40">
        <f t="shared" si="7"/>
        <v>1.0935960591133003</v>
      </c>
      <c r="S16" s="39">
        <v>167</v>
      </c>
      <c r="T16" s="40">
        <f t="shared" si="8"/>
        <v>0.94084507042253518</v>
      </c>
      <c r="U16" s="39">
        <v>177</v>
      </c>
      <c r="V16" s="40">
        <f t="shared" si="9"/>
        <v>1.0463054187192118</v>
      </c>
      <c r="W16" s="39">
        <v>174</v>
      </c>
      <c r="X16" s="40">
        <f t="shared" si="10"/>
        <v>0.9802816901408451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2125</v>
      </c>
      <c r="E17" s="71">
        <v>2762</v>
      </c>
      <c r="F17" s="71">
        <f t="shared" si="1"/>
        <v>2301.6666666666665</v>
      </c>
      <c r="G17" s="39">
        <v>1895</v>
      </c>
      <c r="H17" s="40">
        <f t="shared" si="2"/>
        <v>0.8917647058823529</v>
      </c>
      <c r="I17" s="39">
        <v>1696</v>
      </c>
      <c r="J17" s="40">
        <f t="shared" si="3"/>
        <v>0.79811764705882349</v>
      </c>
      <c r="K17" s="39">
        <v>1532</v>
      </c>
      <c r="L17" s="40">
        <f t="shared" si="4"/>
        <v>0.66560463432295447</v>
      </c>
      <c r="M17" s="39">
        <v>1785</v>
      </c>
      <c r="N17" s="40">
        <f t="shared" si="5"/>
        <v>0.84</v>
      </c>
      <c r="O17" s="39">
        <v>1509</v>
      </c>
      <c r="P17" s="40">
        <f t="shared" si="6"/>
        <v>0.6556118754525706</v>
      </c>
      <c r="Q17" s="39">
        <v>1800</v>
      </c>
      <c r="R17" s="40">
        <f t="shared" si="7"/>
        <v>0.84705882352941175</v>
      </c>
      <c r="S17" s="39">
        <v>1503</v>
      </c>
      <c r="T17" s="40">
        <f t="shared" si="8"/>
        <v>0.65300506879073139</v>
      </c>
      <c r="U17" s="39">
        <v>1646</v>
      </c>
      <c r="V17" s="40">
        <f t="shared" si="9"/>
        <v>0.77458823529411769</v>
      </c>
      <c r="W17" s="39">
        <v>1526</v>
      </c>
      <c r="X17" s="40">
        <f t="shared" si="10"/>
        <v>0.66299782766111515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4387.5</v>
      </c>
      <c r="E18" s="71">
        <v>5769</v>
      </c>
      <c r="F18" s="71">
        <f t="shared" si="1"/>
        <v>4807.5</v>
      </c>
      <c r="G18" s="39">
        <v>3781</v>
      </c>
      <c r="H18" s="40">
        <f t="shared" si="2"/>
        <v>0.86176638176638176</v>
      </c>
      <c r="I18" s="39">
        <v>3603</v>
      </c>
      <c r="J18" s="40">
        <f t="shared" si="3"/>
        <v>0.82119658119658123</v>
      </c>
      <c r="K18" s="39">
        <v>3227</v>
      </c>
      <c r="L18" s="40">
        <f t="shared" si="4"/>
        <v>0.67124284971398851</v>
      </c>
      <c r="M18" s="39">
        <v>3409</v>
      </c>
      <c r="N18" s="40">
        <f t="shared" si="5"/>
        <v>0.77698005698005701</v>
      </c>
      <c r="O18" s="39">
        <v>2866</v>
      </c>
      <c r="P18" s="40">
        <f t="shared" si="6"/>
        <v>0.59615184607384297</v>
      </c>
      <c r="Q18" s="39">
        <v>3585</v>
      </c>
      <c r="R18" s="40">
        <f t="shared" si="7"/>
        <v>0.81709401709401708</v>
      </c>
      <c r="S18" s="39">
        <v>3192</v>
      </c>
      <c r="T18" s="40">
        <f t="shared" si="8"/>
        <v>0.66396255850234009</v>
      </c>
      <c r="U18" s="39">
        <v>3066</v>
      </c>
      <c r="V18" s="40">
        <f t="shared" si="9"/>
        <v>0.69880341880341879</v>
      </c>
      <c r="W18" s="39">
        <v>3286</v>
      </c>
      <c r="X18" s="40">
        <f t="shared" si="10"/>
        <v>0.68351534061362451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339.16666666666663</v>
      </c>
      <c r="E19" s="71">
        <v>428</v>
      </c>
      <c r="F19" s="71">
        <f t="shared" si="1"/>
        <v>356.66666666666663</v>
      </c>
      <c r="G19" s="39">
        <v>373</v>
      </c>
      <c r="H19" s="40">
        <f t="shared" si="2"/>
        <v>1.0997542997542999</v>
      </c>
      <c r="I19" s="39">
        <v>337</v>
      </c>
      <c r="J19" s="40">
        <f t="shared" si="3"/>
        <v>0.99361179361179375</v>
      </c>
      <c r="K19" s="39">
        <v>322</v>
      </c>
      <c r="L19" s="40">
        <f t="shared" si="4"/>
        <v>0.90280373831775707</v>
      </c>
      <c r="M19" s="39">
        <v>355</v>
      </c>
      <c r="N19" s="40">
        <f t="shared" si="5"/>
        <v>1.0466830466830468</v>
      </c>
      <c r="O19" s="39">
        <v>281</v>
      </c>
      <c r="P19" s="40">
        <f t="shared" si="6"/>
        <v>0.78785046728971975</v>
      </c>
      <c r="Q19" s="39">
        <v>368</v>
      </c>
      <c r="R19" s="40">
        <f t="shared" si="7"/>
        <v>1.0850122850122852</v>
      </c>
      <c r="S19" s="39">
        <v>297</v>
      </c>
      <c r="T19" s="40">
        <f t="shared" si="8"/>
        <v>0.83271028037383188</v>
      </c>
      <c r="U19" s="39">
        <v>378</v>
      </c>
      <c r="V19" s="40">
        <f t="shared" si="9"/>
        <v>1.1144963144963147</v>
      </c>
      <c r="W19" s="39">
        <v>314</v>
      </c>
      <c r="X19" s="40">
        <f t="shared" si="10"/>
        <v>0.88037383177570105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1242.5</v>
      </c>
      <c r="E20" s="71">
        <v>1427</v>
      </c>
      <c r="F20" s="71">
        <f t="shared" si="1"/>
        <v>1189.1666666666667</v>
      </c>
      <c r="G20" s="39">
        <v>927</v>
      </c>
      <c r="H20" s="40">
        <f t="shared" si="2"/>
        <v>0.74607645875251505</v>
      </c>
      <c r="I20" s="39">
        <v>761</v>
      </c>
      <c r="J20" s="40">
        <f t="shared" si="3"/>
        <v>0.6124748490945674</v>
      </c>
      <c r="K20" s="39">
        <v>860</v>
      </c>
      <c r="L20" s="40">
        <f t="shared" si="4"/>
        <v>0.7231955150665732</v>
      </c>
      <c r="M20" s="39">
        <v>858</v>
      </c>
      <c r="N20" s="40">
        <f t="shared" si="5"/>
        <v>0.69054325955734408</v>
      </c>
      <c r="O20" s="39">
        <v>761</v>
      </c>
      <c r="P20" s="40">
        <f t="shared" si="6"/>
        <v>0.63994393833216534</v>
      </c>
      <c r="Q20" s="39">
        <v>903</v>
      </c>
      <c r="R20" s="40">
        <f t="shared" si="7"/>
        <v>0.72676056338028172</v>
      </c>
      <c r="S20" s="39">
        <v>749</v>
      </c>
      <c r="T20" s="40">
        <f t="shared" si="8"/>
        <v>0.62985283812193404</v>
      </c>
      <c r="U20" s="39">
        <v>880</v>
      </c>
      <c r="V20" s="40">
        <f t="shared" si="9"/>
        <v>0.70824949698189132</v>
      </c>
      <c r="W20" s="39">
        <v>832</v>
      </c>
      <c r="X20" s="40">
        <f t="shared" si="10"/>
        <v>0.69964961457603358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325</v>
      </c>
      <c r="E21" s="71">
        <v>530</v>
      </c>
      <c r="F21" s="71">
        <f t="shared" si="1"/>
        <v>441.66666666666663</v>
      </c>
      <c r="G21" s="39">
        <v>362</v>
      </c>
      <c r="H21" s="40">
        <f t="shared" si="2"/>
        <v>1.1138461538461539</v>
      </c>
      <c r="I21" s="39">
        <v>351</v>
      </c>
      <c r="J21" s="40">
        <f t="shared" si="3"/>
        <v>1.08</v>
      </c>
      <c r="K21" s="39">
        <v>273</v>
      </c>
      <c r="L21" s="40">
        <f t="shared" si="4"/>
        <v>0.61811320754716992</v>
      </c>
      <c r="M21" s="39">
        <v>316</v>
      </c>
      <c r="N21" s="40">
        <f t="shared" si="5"/>
        <v>0.97230769230769232</v>
      </c>
      <c r="O21" s="39">
        <v>252</v>
      </c>
      <c r="P21" s="40">
        <f t="shared" si="6"/>
        <v>0.57056603773584913</v>
      </c>
      <c r="Q21" s="39">
        <v>321</v>
      </c>
      <c r="R21" s="40">
        <f t="shared" si="7"/>
        <v>0.98769230769230765</v>
      </c>
      <c r="S21" s="39">
        <v>258</v>
      </c>
      <c r="T21" s="40">
        <f t="shared" si="8"/>
        <v>0.58415094339622642</v>
      </c>
      <c r="U21" s="39">
        <v>307</v>
      </c>
      <c r="V21" s="40">
        <f t="shared" si="9"/>
        <v>0.94461538461538463</v>
      </c>
      <c r="W21" s="39">
        <v>283</v>
      </c>
      <c r="X21" s="40">
        <f t="shared" si="10"/>
        <v>0.64075471698113218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148.33333333333334</v>
      </c>
      <c r="E22" s="71">
        <v>174</v>
      </c>
      <c r="F22" s="71">
        <f t="shared" si="1"/>
        <v>145</v>
      </c>
      <c r="G22" s="39">
        <v>102</v>
      </c>
      <c r="H22" s="40">
        <f t="shared" si="2"/>
        <v>0.68764044943820224</v>
      </c>
      <c r="I22" s="39">
        <v>77</v>
      </c>
      <c r="J22" s="40">
        <f t="shared" si="3"/>
        <v>0.51910112359550553</v>
      </c>
      <c r="K22" s="39">
        <v>108</v>
      </c>
      <c r="L22" s="40">
        <f t="shared" si="4"/>
        <v>0.7448275862068966</v>
      </c>
      <c r="M22" s="39">
        <v>85</v>
      </c>
      <c r="N22" s="40">
        <f t="shared" si="5"/>
        <v>0.5730337078651685</v>
      </c>
      <c r="O22" s="39">
        <v>101</v>
      </c>
      <c r="P22" s="40">
        <f t="shared" si="6"/>
        <v>0.69655172413793098</v>
      </c>
      <c r="Q22" s="39">
        <v>103</v>
      </c>
      <c r="R22" s="40">
        <f t="shared" si="7"/>
        <v>0.69438202247191005</v>
      </c>
      <c r="S22" s="39">
        <v>95</v>
      </c>
      <c r="T22" s="40">
        <f t="shared" si="8"/>
        <v>0.65517241379310343</v>
      </c>
      <c r="U22" s="39">
        <v>104</v>
      </c>
      <c r="V22" s="40">
        <f t="shared" si="9"/>
        <v>0.70112359550561798</v>
      </c>
      <c r="W22" s="39">
        <v>107</v>
      </c>
      <c r="X22" s="40">
        <f t="shared" si="10"/>
        <v>0.73793103448275865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49.166666666666671</v>
      </c>
      <c r="E23" s="71">
        <v>63</v>
      </c>
      <c r="F23" s="71">
        <f t="shared" si="1"/>
        <v>52.5</v>
      </c>
      <c r="G23" s="39">
        <v>53</v>
      </c>
      <c r="H23" s="40">
        <f t="shared" si="2"/>
        <v>1.0779661016949151</v>
      </c>
      <c r="I23" s="39">
        <v>53</v>
      </c>
      <c r="J23" s="40">
        <f t="shared" si="3"/>
        <v>1.0779661016949151</v>
      </c>
      <c r="K23" s="39">
        <v>41</v>
      </c>
      <c r="L23" s="40">
        <f t="shared" si="4"/>
        <v>0.78095238095238095</v>
      </c>
      <c r="M23" s="39">
        <v>52</v>
      </c>
      <c r="N23" s="40">
        <f t="shared" si="5"/>
        <v>1.0576271186440678</v>
      </c>
      <c r="O23" s="39">
        <v>34</v>
      </c>
      <c r="P23" s="40">
        <f t="shared" si="6"/>
        <v>0.64761904761904765</v>
      </c>
      <c r="Q23" s="39">
        <v>53</v>
      </c>
      <c r="R23" s="40">
        <f t="shared" si="7"/>
        <v>1.0779661016949151</v>
      </c>
      <c r="S23" s="39">
        <v>37</v>
      </c>
      <c r="T23" s="40">
        <f t="shared" si="8"/>
        <v>0.70476190476190481</v>
      </c>
      <c r="U23" s="39">
        <v>51</v>
      </c>
      <c r="V23" s="40">
        <f t="shared" si="9"/>
        <v>1.0372881355932202</v>
      </c>
      <c r="W23" s="39">
        <v>37</v>
      </c>
      <c r="X23" s="40">
        <f t="shared" si="10"/>
        <v>0.70476190476190481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369.16666666666663</v>
      </c>
      <c r="E24" s="71">
        <v>440</v>
      </c>
      <c r="F24" s="71">
        <f t="shared" si="1"/>
        <v>366.66666666666663</v>
      </c>
      <c r="G24" s="39">
        <v>351</v>
      </c>
      <c r="H24" s="40">
        <f t="shared" si="2"/>
        <v>0.95079006772009034</v>
      </c>
      <c r="I24" s="39">
        <v>318</v>
      </c>
      <c r="J24" s="40">
        <f t="shared" si="3"/>
        <v>0.86139954853273148</v>
      </c>
      <c r="K24" s="39">
        <v>325</v>
      </c>
      <c r="L24" s="40">
        <f t="shared" si="4"/>
        <v>0.88636363636363646</v>
      </c>
      <c r="M24" s="39">
        <v>315</v>
      </c>
      <c r="N24" s="40">
        <f t="shared" si="5"/>
        <v>0.853273137697517</v>
      </c>
      <c r="O24" s="39">
        <v>320</v>
      </c>
      <c r="P24" s="40">
        <f t="shared" si="6"/>
        <v>0.8727272727272728</v>
      </c>
      <c r="Q24" s="39">
        <v>317</v>
      </c>
      <c r="R24" s="40">
        <f t="shared" si="7"/>
        <v>0.85869074492099329</v>
      </c>
      <c r="S24" s="39">
        <v>333</v>
      </c>
      <c r="T24" s="40">
        <f t="shared" si="8"/>
        <v>0.90818181818181831</v>
      </c>
      <c r="U24" s="39">
        <v>304</v>
      </c>
      <c r="V24" s="40">
        <f t="shared" si="9"/>
        <v>0.82347629796839739</v>
      </c>
      <c r="W24" s="39">
        <v>322</v>
      </c>
      <c r="X24" s="40">
        <f t="shared" si="10"/>
        <v>0.87818181818181829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71.666666666666671</v>
      </c>
      <c r="E25" s="71">
        <v>102</v>
      </c>
      <c r="F25" s="71">
        <f t="shared" si="1"/>
        <v>85</v>
      </c>
      <c r="G25" s="39">
        <v>61</v>
      </c>
      <c r="H25" s="40">
        <f t="shared" si="2"/>
        <v>0.85116279069767431</v>
      </c>
      <c r="I25" s="39">
        <v>52</v>
      </c>
      <c r="J25" s="40">
        <f t="shared" si="3"/>
        <v>0.72558139534883714</v>
      </c>
      <c r="K25" s="39">
        <v>57</v>
      </c>
      <c r="L25" s="40">
        <f t="shared" si="4"/>
        <v>0.6705882352941176</v>
      </c>
      <c r="M25" s="39">
        <v>50</v>
      </c>
      <c r="N25" s="40">
        <f t="shared" si="5"/>
        <v>0.69767441860465107</v>
      </c>
      <c r="O25" s="39">
        <v>52</v>
      </c>
      <c r="P25" s="40">
        <f t="shared" si="6"/>
        <v>0.61176470588235299</v>
      </c>
      <c r="Q25" s="39">
        <v>58</v>
      </c>
      <c r="R25" s="40">
        <f t="shared" si="7"/>
        <v>0.80930232558139525</v>
      </c>
      <c r="S25" s="39">
        <v>53</v>
      </c>
      <c r="T25" s="40">
        <f t="shared" si="8"/>
        <v>0.62352941176470589</v>
      </c>
      <c r="U25" s="39">
        <v>51</v>
      </c>
      <c r="V25" s="40">
        <f t="shared" si="9"/>
        <v>0.71162790697674416</v>
      </c>
      <c r="W25" s="39">
        <v>56</v>
      </c>
      <c r="X25" s="40">
        <f t="shared" si="10"/>
        <v>0.6588235294117647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215.83333333333331</v>
      </c>
      <c r="E26" s="71">
        <v>321</v>
      </c>
      <c r="F26" s="71">
        <f t="shared" si="1"/>
        <v>267.5</v>
      </c>
      <c r="G26" s="39">
        <v>198</v>
      </c>
      <c r="H26" s="40">
        <f t="shared" si="2"/>
        <v>0.91737451737451747</v>
      </c>
      <c r="I26" s="39">
        <v>186</v>
      </c>
      <c r="J26" s="40">
        <f t="shared" si="3"/>
        <v>0.86177606177606181</v>
      </c>
      <c r="K26" s="39">
        <v>186</v>
      </c>
      <c r="L26" s="40">
        <f t="shared" si="4"/>
        <v>0.69532710280373833</v>
      </c>
      <c r="M26" s="39">
        <v>180</v>
      </c>
      <c r="N26" s="40">
        <f t="shared" si="5"/>
        <v>0.83397683397683409</v>
      </c>
      <c r="O26" s="39">
        <v>186</v>
      </c>
      <c r="P26" s="40">
        <f t="shared" si="6"/>
        <v>0.69532710280373833</v>
      </c>
      <c r="Q26" s="39">
        <v>188</v>
      </c>
      <c r="R26" s="40">
        <f t="shared" si="7"/>
        <v>0.87104247104247112</v>
      </c>
      <c r="S26" s="39">
        <v>189</v>
      </c>
      <c r="T26" s="40">
        <f t="shared" si="8"/>
        <v>0.70654205607476639</v>
      </c>
      <c r="U26" s="39">
        <v>183</v>
      </c>
      <c r="V26" s="40">
        <f t="shared" si="9"/>
        <v>0.847876447876448</v>
      </c>
      <c r="W26" s="39">
        <v>193</v>
      </c>
      <c r="X26" s="40">
        <f t="shared" si="10"/>
        <v>0.72149532710280373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225.83333333333331</v>
      </c>
      <c r="E27" s="71">
        <v>322</v>
      </c>
      <c r="F27" s="71">
        <f t="shared" si="1"/>
        <v>268.33333333333331</v>
      </c>
      <c r="G27" s="39">
        <v>169</v>
      </c>
      <c r="H27" s="40">
        <f t="shared" si="2"/>
        <v>0.74833948339483403</v>
      </c>
      <c r="I27" s="39">
        <v>165</v>
      </c>
      <c r="J27" s="40">
        <f t="shared" si="3"/>
        <v>0.73062730627306283</v>
      </c>
      <c r="K27" s="39">
        <v>142</v>
      </c>
      <c r="L27" s="40">
        <f t="shared" si="4"/>
        <v>0.52919254658385095</v>
      </c>
      <c r="M27" s="39">
        <v>161</v>
      </c>
      <c r="N27" s="40">
        <f t="shared" si="5"/>
        <v>0.71291512915129163</v>
      </c>
      <c r="O27" s="39">
        <v>127</v>
      </c>
      <c r="P27" s="40">
        <f t="shared" si="6"/>
        <v>0.47329192546583854</v>
      </c>
      <c r="Q27" s="39">
        <v>155</v>
      </c>
      <c r="R27" s="40">
        <f t="shared" si="7"/>
        <v>0.68634686346863472</v>
      </c>
      <c r="S27" s="39">
        <v>135</v>
      </c>
      <c r="T27" s="40">
        <f t="shared" si="8"/>
        <v>0.50310559006211186</v>
      </c>
      <c r="U27" s="39">
        <v>147</v>
      </c>
      <c r="V27" s="40">
        <f t="shared" si="9"/>
        <v>0.65092250922509232</v>
      </c>
      <c r="W27" s="39">
        <v>146</v>
      </c>
      <c r="X27" s="40">
        <f t="shared" si="10"/>
        <v>0.54409937888198756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106.66666666666666</v>
      </c>
      <c r="E28" s="71">
        <v>184</v>
      </c>
      <c r="F28" s="71">
        <f t="shared" si="1"/>
        <v>153.33333333333334</v>
      </c>
      <c r="G28" s="39">
        <v>123</v>
      </c>
      <c r="H28" s="40">
        <f t="shared" si="2"/>
        <v>1.1531250000000002</v>
      </c>
      <c r="I28" s="39">
        <v>117</v>
      </c>
      <c r="J28" s="40">
        <f t="shared" si="3"/>
        <v>1.096875</v>
      </c>
      <c r="K28" s="39">
        <v>98</v>
      </c>
      <c r="L28" s="40">
        <f t="shared" si="4"/>
        <v>0.63913043478260867</v>
      </c>
      <c r="M28" s="39">
        <v>119</v>
      </c>
      <c r="N28" s="40">
        <f t="shared" si="5"/>
        <v>1.1156250000000001</v>
      </c>
      <c r="O28" s="39">
        <v>94</v>
      </c>
      <c r="P28" s="40">
        <f t="shared" si="6"/>
        <v>0.61304347826086958</v>
      </c>
      <c r="Q28" s="39">
        <v>121</v>
      </c>
      <c r="R28" s="40">
        <f t="shared" si="7"/>
        <v>1.1343750000000001</v>
      </c>
      <c r="S28" s="39">
        <v>100</v>
      </c>
      <c r="T28" s="40">
        <f t="shared" si="8"/>
        <v>0.65217391304347827</v>
      </c>
      <c r="U28" s="39">
        <v>113</v>
      </c>
      <c r="V28" s="40">
        <f t="shared" si="9"/>
        <v>1.0593750000000002</v>
      </c>
      <c r="W28" s="39">
        <v>100</v>
      </c>
      <c r="X28" s="40">
        <f t="shared" si="10"/>
        <v>0.65217391304347827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357.5</v>
      </c>
      <c r="E29" s="71">
        <v>427</v>
      </c>
      <c r="F29" s="71">
        <f t="shared" si="1"/>
        <v>355.83333333333337</v>
      </c>
      <c r="G29" s="39">
        <v>316</v>
      </c>
      <c r="H29" s="40">
        <f t="shared" si="2"/>
        <v>0.88391608391608389</v>
      </c>
      <c r="I29" s="39">
        <v>314</v>
      </c>
      <c r="J29" s="40">
        <f t="shared" si="3"/>
        <v>0.87832167832167829</v>
      </c>
      <c r="K29" s="39">
        <v>232</v>
      </c>
      <c r="L29" s="40">
        <f t="shared" si="4"/>
        <v>0.65199063231850107</v>
      </c>
      <c r="M29" s="39">
        <v>283</v>
      </c>
      <c r="N29" s="40">
        <f t="shared" si="5"/>
        <v>0.79160839160839158</v>
      </c>
      <c r="O29" s="39">
        <v>168</v>
      </c>
      <c r="P29" s="40">
        <f t="shared" si="6"/>
        <v>0.47213114754098356</v>
      </c>
      <c r="Q29" s="39">
        <v>281</v>
      </c>
      <c r="R29" s="40">
        <f t="shared" si="7"/>
        <v>0.78601398601398598</v>
      </c>
      <c r="S29" s="39">
        <v>163</v>
      </c>
      <c r="T29" s="40">
        <f t="shared" si="8"/>
        <v>0.45807962529273999</v>
      </c>
      <c r="U29" s="39">
        <v>277</v>
      </c>
      <c r="V29" s="40">
        <f t="shared" si="9"/>
        <v>0.77482517482517488</v>
      </c>
      <c r="W29" s="39">
        <v>227</v>
      </c>
      <c r="X29" s="40">
        <f t="shared" si="10"/>
        <v>0.6379391100702575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1516.6666666666665</v>
      </c>
      <c r="E30" s="71">
        <v>1788</v>
      </c>
      <c r="F30" s="71">
        <f t="shared" si="1"/>
        <v>1490</v>
      </c>
      <c r="G30" s="39">
        <v>1261</v>
      </c>
      <c r="H30" s="40">
        <f t="shared" si="2"/>
        <v>0.83142857142857152</v>
      </c>
      <c r="I30" s="39">
        <v>1175</v>
      </c>
      <c r="J30" s="40">
        <f t="shared" si="3"/>
        <v>0.77472527472527475</v>
      </c>
      <c r="K30" s="39">
        <v>932</v>
      </c>
      <c r="L30" s="40">
        <f t="shared" si="4"/>
        <v>0.62550335570469795</v>
      </c>
      <c r="M30" s="39">
        <v>1109</v>
      </c>
      <c r="N30" s="40">
        <f t="shared" si="5"/>
        <v>0.73120879120879123</v>
      </c>
      <c r="O30" s="39">
        <v>865</v>
      </c>
      <c r="P30" s="40">
        <f t="shared" si="6"/>
        <v>0.58053691275167785</v>
      </c>
      <c r="Q30" s="39">
        <v>1176</v>
      </c>
      <c r="R30" s="40">
        <f t="shared" si="7"/>
        <v>0.77538461538461545</v>
      </c>
      <c r="S30" s="39">
        <v>997</v>
      </c>
      <c r="T30" s="40">
        <f t="shared" si="8"/>
        <v>0.66912751677852345</v>
      </c>
      <c r="U30" s="39">
        <v>1114</v>
      </c>
      <c r="V30" s="40">
        <f t="shared" si="9"/>
        <v>0.73450549450549463</v>
      </c>
      <c r="W30" s="39">
        <v>1038</v>
      </c>
      <c r="X30" s="40">
        <f t="shared" si="10"/>
        <v>0.69664429530201344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306.66666666666669</v>
      </c>
      <c r="E31" s="71">
        <v>409</v>
      </c>
      <c r="F31" s="71">
        <f t="shared" si="1"/>
        <v>340.83333333333337</v>
      </c>
      <c r="G31" s="39">
        <v>318</v>
      </c>
      <c r="H31" s="40">
        <f t="shared" si="2"/>
        <v>1.0369565217391303</v>
      </c>
      <c r="I31" s="39">
        <v>271</v>
      </c>
      <c r="J31" s="40">
        <f t="shared" si="3"/>
        <v>0.88369565217391299</v>
      </c>
      <c r="K31" s="39">
        <v>253</v>
      </c>
      <c r="L31" s="40">
        <f t="shared" si="4"/>
        <v>0.74229828850855739</v>
      </c>
      <c r="M31" s="39">
        <v>312</v>
      </c>
      <c r="N31" s="40">
        <f t="shared" si="5"/>
        <v>1.017391304347826</v>
      </c>
      <c r="O31" s="39">
        <v>227</v>
      </c>
      <c r="P31" s="40">
        <f t="shared" si="6"/>
        <v>0.66601466992665026</v>
      </c>
      <c r="Q31" s="39">
        <v>315</v>
      </c>
      <c r="R31" s="40">
        <f t="shared" si="7"/>
        <v>1.0271739130434783</v>
      </c>
      <c r="S31" s="39">
        <v>222</v>
      </c>
      <c r="T31" s="40">
        <f t="shared" si="8"/>
        <v>0.65134474327628356</v>
      </c>
      <c r="U31" s="39">
        <v>324</v>
      </c>
      <c r="V31" s="40">
        <f t="shared" si="9"/>
        <v>1.0565217391304347</v>
      </c>
      <c r="W31" s="39">
        <v>247</v>
      </c>
      <c r="X31" s="40">
        <f t="shared" si="10"/>
        <v>0.7246943765281173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122.5</v>
      </c>
      <c r="E32" s="71">
        <v>161</v>
      </c>
      <c r="F32" s="71">
        <f t="shared" si="1"/>
        <v>134.16666666666666</v>
      </c>
      <c r="G32" s="39">
        <v>114</v>
      </c>
      <c r="H32" s="40">
        <f t="shared" si="2"/>
        <v>0.93061224489795913</v>
      </c>
      <c r="I32" s="39">
        <v>113</v>
      </c>
      <c r="J32" s="40">
        <f t="shared" si="3"/>
        <v>0.92244897959183669</v>
      </c>
      <c r="K32" s="39">
        <v>109</v>
      </c>
      <c r="L32" s="40">
        <f t="shared" si="4"/>
        <v>0.81242236024844727</v>
      </c>
      <c r="M32" s="39">
        <v>104</v>
      </c>
      <c r="N32" s="40">
        <f t="shared" si="5"/>
        <v>0.84897959183673466</v>
      </c>
      <c r="O32" s="39">
        <v>101</v>
      </c>
      <c r="P32" s="40">
        <f t="shared" si="6"/>
        <v>0.75279503105590062</v>
      </c>
      <c r="Q32" s="39">
        <v>110</v>
      </c>
      <c r="R32" s="40">
        <f t="shared" si="7"/>
        <v>0.89795918367346939</v>
      </c>
      <c r="S32" s="39">
        <v>107</v>
      </c>
      <c r="T32" s="40">
        <f t="shared" si="8"/>
        <v>0.79751552795031067</v>
      </c>
      <c r="U32" s="39">
        <v>113</v>
      </c>
      <c r="V32" s="40">
        <f t="shared" si="9"/>
        <v>0.92244897959183669</v>
      </c>
      <c r="W32" s="39">
        <v>113</v>
      </c>
      <c r="X32" s="40">
        <f t="shared" si="10"/>
        <v>0.8422360248447206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108.33333333333334</v>
      </c>
      <c r="E33" s="71">
        <v>150</v>
      </c>
      <c r="F33" s="71">
        <f t="shared" si="1"/>
        <v>125</v>
      </c>
      <c r="G33" s="39">
        <v>94</v>
      </c>
      <c r="H33" s="40">
        <f t="shared" si="2"/>
        <v>0.86769230769230765</v>
      </c>
      <c r="I33" s="39">
        <v>80</v>
      </c>
      <c r="J33" s="40">
        <f t="shared" si="3"/>
        <v>0.73846153846153839</v>
      </c>
      <c r="K33" s="39">
        <v>99</v>
      </c>
      <c r="L33" s="40">
        <f t="shared" si="4"/>
        <v>0.79200000000000004</v>
      </c>
      <c r="M33" s="39">
        <v>93</v>
      </c>
      <c r="N33" s="40">
        <f t="shared" si="5"/>
        <v>0.85846153846153839</v>
      </c>
      <c r="O33" s="39">
        <v>95</v>
      </c>
      <c r="P33" s="40">
        <f t="shared" si="6"/>
        <v>0.76</v>
      </c>
      <c r="Q33" s="39">
        <v>103</v>
      </c>
      <c r="R33" s="40">
        <f t="shared" si="7"/>
        <v>0.9507692307692307</v>
      </c>
      <c r="S33" s="39">
        <v>85</v>
      </c>
      <c r="T33" s="40">
        <f t="shared" si="8"/>
        <v>0.68</v>
      </c>
      <c r="U33" s="39">
        <v>90</v>
      </c>
      <c r="V33" s="40">
        <f t="shared" si="9"/>
        <v>0.8307692307692307</v>
      </c>
      <c r="W33" s="39">
        <v>107</v>
      </c>
      <c r="X33" s="40">
        <f t="shared" si="10"/>
        <v>0.85599999999999998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98.333333333333343</v>
      </c>
      <c r="E34" s="71">
        <v>150</v>
      </c>
      <c r="F34" s="71">
        <f t="shared" si="1"/>
        <v>125</v>
      </c>
      <c r="G34" s="39">
        <v>100</v>
      </c>
      <c r="H34" s="40">
        <f t="shared" si="2"/>
        <v>1.0169491525423728</v>
      </c>
      <c r="I34" s="39">
        <v>99</v>
      </c>
      <c r="J34" s="40">
        <f t="shared" si="3"/>
        <v>1.006779661016949</v>
      </c>
      <c r="K34" s="39">
        <v>92</v>
      </c>
      <c r="L34" s="40">
        <f t="shared" si="4"/>
        <v>0.73599999999999999</v>
      </c>
      <c r="M34" s="39">
        <v>104</v>
      </c>
      <c r="N34" s="40">
        <f t="shared" si="5"/>
        <v>1.0576271186440678</v>
      </c>
      <c r="O34" s="39">
        <v>89</v>
      </c>
      <c r="P34" s="40">
        <f t="shared" si="6"/>
        <v>0.71199999999999997</v>
      </c>
      <c r="Q34" s="39">
        <v>104</v>
      </c>
      <c r="R34" s="40">
        <f t="shared" si="7"/>
        <v>1.0576271186440678</v>
      </c>
      <c r="S34" s="39">
        <v>89</v>
      </c>
      <c r="T34" s="40">
        <f t="shared" si="8"/>
        <v>0.71199999999999997</v>
      </c>
      <c r="U34" s="39">
        <v>116</v>
      </c>
      <c r="V34" s="40">
        <f t="shared" si="9"/>
        <v>1.1796610169491524</v>
      </c>
      <c r="W34" s="39">
        <v>86</v>
      </c>
      <c r="X34" s="40">
        <f t="shared" si="10"/>
        <v>0.68799999999999994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149.16666666666666</v>
      </c>
      <c r="E35" s="71">
        <v>210</v>
      </c>
      <c r="F35" s="71">
        <f t="shared" si="1"/>
        <v>175</v>
      </c>
      <c r="G35" s="39">
        <v>146</v>
      </c>
      <c r="H35" s="40">
        <f t="shared" si="2"/>
        <v>0.97877094972067047</v>
      </c>
      <c r="I35" s="39">
        <v>128</v>
      </c>
      <c r="J35" s="40">
        <f t="shared" si="3"/>
        <v>0.85810055865921797</v>
      </c>
      <c r="K35" s="39">
        <v>147</v>
      </c>
      <c r="L35" s="40">
        <f t="shared" si="4"/>
        <v>0.84</v>
      </c>
      <c r="M35" s="39">
        <v>151</v>
      </c>
      <c r="N35" s="40">
        <f t="shared" si="5"/>
        <v>1.0122905027932962</v>
      </c>
      <c r="O35" s="39">
        <v>124</v>
      </c>
      <c r="P35" s="40">
        <f t="shared" si="6"/>
        <v>0.70857142857142852</v>
      </c>
      <c r="Q35" s="39">
        <v>162</v>
      </c>
      <c r="R35" s="40">
        <f t="shared" si="7"/>
        <v>1.0860335195530726</v>
      </c>
      <c r="S35" s="39">
        <v>138</v>
      </c>
      <c r="T35" s="40">
        <f t="shared" si="8"/>
        <v>0.78857142857142859</v>
      </c>
      <c r="U35" s="39">
        <v>170</v>
      </c>
      <c r="V35" s="40">
        <f t="shared" si="9"/>
        <v>1.1396648044692739</v>
      </c>
      <c r="W35" s="39">
        <v>141</v>
      </c>
      <c r="X35" s="40">
        <f t="shared" si="10"/>
        <v>0.80571428571428572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118.33333333333334</v>
      </c>
      <c r="E36" s="71">
        <v>149</v>
      </c>
      <c r="F36" s="71">
        <f t="shared" si="1"/>
        <v>124.16666666666666</v>
      </c>
      <c r="G36" s="39">
        <v>99</v>
      </c>
      <c r="H36" s="40">
        <f t="shared" si="2"/>
        <v>0.83661971830985904</v>
      </c>
      <c r="I36" s="39">
        <v>98</v>
      </c>
      <c r="J36" s="40">
        <f t="shared" si="3"/>
        <v>0.82816901408450694</v>
      </c>
      <c r="K36" s="39">
        <v>101</v>
      </c>
      <c r="L36" s="40">
        <f t="shared" si="4"/>
        <v>0.81342281879194633</v>
      </c>
      <c r="M36" s="39">
        <v>99</v>
      </c>
      <c r="N36" s="40">
        <f t="shared" si="5"/>
        <v>0.83661971830985904</v>
      </c>
      <c r="O36" s="39">
        <v>99</v>
      </c>
      <c r="P36" s="40">
        <f t="shared" si="6"/>
        <v>0.79731543624161083</v>
      </c>
      <c r="Q36" s="39">
        <v>101</v>
      </c>
      <c r="R36" s="40">
        <f t="shared" si="7"/>
        <v>0.85352112676056335</v>
      </c>
      <c r="S36" s="39">
        <v>101</v>
      </c>
      <c r="T36" s="40">
        <f t="shared" si="8"/>
        <v>0.81342281879194633</v>
      </c>
      <c r="U36" s="39">
        <v>106</v>
      </c>
      <c r="V36" s="40">
        <f t="shared" si="9"/>
        <v>0.89577464788732386</v>
      </c>
      <c r="W36" s="39">
        <v>108</v>
      </c>
      <c r="X36" s="40">
        <f t="shared" si="10"/>
        <v>0.86979865771812093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463.33333333333337</v>
      </c>
      <c r="E37" s="71">
        <v>539</v>
      </c>
      <c r="F37" s="71">
        <f t="shared" si="1"/>
        <v>449.16666666666663</v>
      </c>
      <c r="G37" s="39">
        <v>412</v>
      </c>
      <c r="H37" s="40">
        <f t="shared" si="2"/>
        <v>0.88920863309352516</v>
      </c>
      <c r="I37" s="39">
        <v>398</v>
      </c>
      <c r="J37" s="40">
        <f t="shared" si="3"/>
        <v>0.85899280575539561</v>
      </c>
      <c r="K37" s="39">
        <v>253</v>
      </c>
      <c r="L37" s="40">
        <f t="shared" si="4"/>
        <v>0.56326530612244907</v>
      </c>
      <c r="M37" s="39">
        <v>375</v>
      </c>
      <c r="N37" s="40">
        <f t="shared" si="5"/>
        <v>0.80935251798561147</v>
      </c>
      <c r="O37" s="39">
        <v>313</v>
      </c>
      <c r="P37" s="40">
        <f t="shared" si="6"/>
        <v>0.69684601113172551</v>
      </c>
      <c r="Q37" s="39">
        <v>348</v>
      </c>
      <c r="R37" s="40">
        <f t="shared" si="7"/>
        <v>0.75107913669064741</v>
      </c>
      <c r="S37" s="39">
        <v>312</v>
      </c>
      <c r="T37" s="40">
        <f t="shared" si="8"/>
        <v>0.69461966604823755</v>
      </c>
      <c r="U37" s="39">
        <v>334</v>
      </c>
      <c r="V37" s="40">
        <f t="shared" si="9"/>
        <v>0.72086330935251797</v>
      </c>
      <c r="W37" s="39">
        <v>311</v>
      </c>
      <c r="X37" s="40">
        <f t="shared" si="10"/>
        <v>0.69239332096474959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86.666666666666657</v>
      </c>
      <c r="E38" s="71">
        <v>106</v>
      </c>
      <c r="F38" s="71">
        <f t="shared" si="1"/>
        <v>88.333333333333343</v>
      </c>
      <c r="G38" s="39">
        <v>96</v>
      </c>
      <c r="H38" s="40">
        <f t="shared" si="2"/>
        <v>1.1076923076923078</v>
      </c>
      <c r="I38" s="39">
        <v>93</v>
      </c>
      <c r="J38" s="40">
        <f t="shared" si="3"/>
        <v>1.0730769230769233</v>
      </c>
      <c r="K38" s="39">
        <v>84</v>
      </c>
      <c r="L38" s="40">
        <f t="shared" si="4"/>
        <v>0.95094339622641499</v>
      </c>
      <c r="M38" s="39">
        <v>88</v>
      </c>
      <c r="N38" s="40">
        <f t="shared" si="5"/>
        <v>1.0153846153846156</v>
      </c>
      <c r="O38" s="39">
        <v>84</v>
      </c>
      <c r="P38" s="40">
        <f t="shared" si="6"/>
        <v>0.95094339622641499</v>
      </c>
      <c r="Q38" s="39">
        <v>84</v>
      </c>
      <c r="R38" s="40">
        <f t="shared" si="7"/>
        <v>0.96923076923076934</v>
      </c>
      <c r="S38" s="39">
        <v>79</v>
      </c>
      <c r="T38" s="40">
        <f t="shared" si="8"/>
        <v>0.89433962264150935</v>
      </c>
      <c r="U38" s="39">
        <v>92</v>
      </c>
      <c r="V38" s="40">
        <f t="shared" si="9"/>
        <v>1.0615384615384618</v>
      </c>
      <c r="W38" s="39">
        <v>83</v>
      </c>
      <c r="X38" s="40">
        <f t="shared" si="10"/>
        <v>0.93962264150943386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371.66666666666663</v>
      </c>
      <c r="E39" s="71">
        <v>448</v>
      </c>
      <c r="F39" s="71">
        <f t="shared" si="1"/>
        <v>373.33333333333337</v>
      </c>
      <c r="G39" s="39">
        <v>298</v>
      </c>
      <c r="H39" s="40">
        <f t="shared" si="2"/>
        <v>0.80179372197309429</v>
      </c>
      <c r="I39" s="39">
        <v>283</v>
      </c>
      <c r="J39" s="40">
        <f t="shared" si="3"/>
        <v>0.76143497757847545</v>
      </c>
      <c r="K39" s="39">
        <v>255</v>
      </c>
      <c r="L39" s="40">
        <f t="shared" si="4"/>
        <v>0.68303571428571419</v>
      </c>
      <c r="M39" s="39">
        <v>282</v>
      </c>
      <c r="N39" s="40">
        <f t="shared" si="5"/>
        <v>0.75874439461883414</v>
      </c>
      <c r="O39" s="39">
        <v>233</v>
      </c>
      <c r="P39" s="40">
        <f t="shared" si="6"/>
        <v>0.62410714285714275</v>
      </c>
      <c r="Q39" s="39">
        <v>283</v>
      </c>
      <c r="R39" s="40">
        <f t="shared" si="7"/>
        <v>0.76143497757847545</v>
      </c>
      <c r="S39" s="39">
        <v>246</v>
      </c>
      <c r="T39" s="40">
        <f t="shared" si="8"/>
        <v>0.65892857142857131</v>
      </c>
      <c r="U39" s="39">
        <v>276</v>
      </c>
      <c r="V39" s="40">
        <f t="shared" si="9"/>
        <v>0.74260089686098663</v>
      </c>
      <c r="W39" s="39">
        <v>249</v>
      </c>
      <c r="X39" s="40">
        <f t="shared" si="10"/>
        <v>0.66696428571428568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379.16666666666663</v>
      </c>
      <c r="E40" s="71">
        <v>539</v>
      </c>
      <c r="F40" s="71">
        <f t="shared" si="1"/>
        <v>449.16666666666663</v>
      </c>
      <c r="G40" s="39">
        <v>411</v>
      </c>
      <c r="H40" s="40">
        <f t="shared" si="2"/>
        <v>1.0839560439560441</v>
      </c>
      <c r="I40" s="39">
        <v>341</v>
      </c>
      <c r="J40" s="40">
        <f t="shared" si="3"/>
        <v>0.89934065934065943</v>
      </c>
      <c r="K40" s="39">
        <v>296</v>
      </c>
      <c r="L40" s="40">
        <f t="shared" si="4"/>
        <v>0.65899814471243046</v>
      </c>
      <c r="M40" s="39">
        <v>369</v>
      </c>
      <c r="N40" s="40">
        <f t="shared" si="5"/>
        <v>0.97318681318681333</v>
      </c>
      <c r="O40" s="39">
        <v>289</v>
      </c>
      <c r="P40" s="40">
        <f t="shared" si="6"/>
        <v>0.64341372912801487</v>
      </c>
      <c r="Q40" s="39">
        <v>351</v>
      </c>
      <c r="R40" s="40">
        <f t="shared" si="7"/>
        <v>0.92571428571428582</v>
      </c>
      <c r="S40" s="39">
        <v>278</v>
      </c>
      <c r="T40" s="40">
        <f t="shared" si="8"/>
        <v>0.61892393320964756</v>
      </c>
      <c r="U40" s="39">
        <v>340</v>
      </c>
      <c r="V40" s="40">
        <f t="shared" si="9"/>
        <v>0.89670329670329685</v>
      </c>
      <c r="W40" s="39">
        <v>293</v>
      </c>
      <c r="X40" s="40">
        <f t="shared" si="10"/>
        <v>0.6523191094619667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125</v>
      </c>
      <c r="E41" s="71">
        <v>150</v>
      </c>
      <c r="F41" s="71">
        <f t="shared" si="1"/>
        <v>125</v>
      </c>
      <c r="G41" s="39">
        <v>113</v>
      </c>
      <c r="H41" s="40">
        <f t="shared" si="2"/>
        <v>0.90400000000000003</v>
      </c>
      <c r="I41" s="39">
        <v>111</v>
      </c>
      <c r="J41" s="40">
        <f t="shared" si="3"/>
        <v>0.88800000000000001</v>
      </c>
      <c r="K41" s="39">
        <v>113</v>
      </c>
      <c r="L41" s="40">
        <f t="shared" si="4"/>
        <v>0.90400000000000003</v>
      </c>
      <c r="M41" s="39">
        <v>115</v>
      </c>
      <c r="N41" s="40">
        <f t="shared" si="5"/>
        <v>0.92</v>
      </c>
      <c r="O41" s="39">
        <v>110</v>
      </c>
      <c r="P41" s="40">
        <f t="shared" si="6"/>
        <v>0.88</v>
      </c>
      <c r="Q41" s="39">
        <v>115</v>
      </c>
      <c r="R41" s="40">
        <f t="shared" si="7"/>
        <v>0.92</v>
      </c>
      <c r="S41" s="39">
        <v>110</v>
      </c>
      <c r="T41" s="40">
        <f t="shared" si="8"/>
        <v>0.88</v>
      </c>
      <c r="U41" s="39">
        <v>114</v>
      </c>
      <c r="V41" s="40">
        <f t="shared" si="9"/>
        <v>0.91200000000000003</v>
      </c>
      <c r="W41" s="39">
        <v>105</v>
      </c>
      <c r="X41" s="40">
        <f t="shared" si="10"/>
        <v>0.84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133.33333333333334</v>
      </c>
      <c r="E42" s="71">
        <v>191</v>
      </c>
      <c r="F42" s="71">
        <f t="shared" si="1"/>
        <v>159.16666666666666</v>
      </c>
      <c r="G42" s="39">
        <v>131</v>
      </c>
      <c r="H42" s="40">
        <f t="shared" si="2"/>
        <v>0.98249999999999993</v>
      </c>
      <c r="I42" s="39">
        <v>123</v>
      </c>
      <c r="J42" s="40">
        <f t="shared" si="3"/>
        <v>0.92249999999999999</v>
      </c>
      <c r="K42" s="39">
        <v>86</v>
      </c>
      <c r="L42" s="40">
        <f t="shared" si="4"/>
        <v>0.54031413612565449</v>
      </c>
      <c r="M42" s="39">
        <v>125</v>
      </c>
      <c r="N42" s="40">
        <f t="shared" si="5"/>
        <v>0.93749999999999989</v>
      </c>
      <c r="O42" s="39">
        <v>96</v>
      </c>
      <c r="P42" s="40">
        <f t="shared" si="6"/>
        <v>0.60314136125654449</v>
      </c>
      <c r="Q42" s="39">
        <v>125</v>
      </c>
      <c r="R42" s="40">
        <f t="shared" si="7"/>
        <v>0.93749999999999989</v>
      </c>
      <c r="S42" s="39">
        <v>98</v>
      </c>
      <c r="T42" s="40">
        <f t="shared" si="8"/>
        <v>0.61570680628272256</v>
      </c>
      <c r="U42" s="39">
        <v>110</v>
      </c>
      <c r="V42" s="40">
        <f t="shared" si="9"/>
        <v>0.82499999999999996</v>
      </c>
      <c r="W42" s="39">
        <v>99</v>
      </c>
      <c r="X42" s="40">
        <f t="shared" si="10"/>
        <v>0.6219895287958116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80</v>
      </c>
      <c r="E43" s="71">
        <v>112</v>
      </c>
      <c r="F43" s="71">
        <f t="shared" si="1"/>
        <v>93.333333333333343</v>
      </c>
      <c r="G43" s="39">
        <v>77</v>
      </c>
      <c r="H43" s="40">
        <f t="shared" si="2"/>
        <v>0.96250000000000002</v>
      </c>
      <c r="I43" s="39">
        <v>74</v>
      </c>
      <c r="J43" s="40">
        <f t="shared" si="3"/>
        <v>0.92500000000000004</v>
      </c>
      <c r="K43" s="39">
        <v>87</v>
      </c>
      <c r="L43" s="40">
        <f t="shared" si="4"/>
        <v>0.93214285714285705</v>
      </c>
      <c r="M43" s="39">
        <v>77</v>
      </c>
      <c r="N43" s="40">
        <f t="shared" si="5"/>
        <v>0.96250000000000002</v>
      </c>
      <c r="O43" s="39">
        <v>86</v>
      </c>
      <c r="P43" s="40">
        <f t="shared" si="6"/>
        <v>0.92142857142857137</v>
      </c>
      <c r="Q43" s="39">
        <v>77</v>
      </c>
      <c r="R43" s="40">
        <f t="shared" si="7"/>
        <v>0.96250000000000002</v>
      </c>
      <c r="S43" s="39">
        <v>84</v>
      </c>
      <c r="T43" s="40">
        <f t="shared" si="8"/>
        <v>0.89999999999999991</v>
      </c>
      <c r="U43" s="39">
        <v>75</v>
      </c>
      <c r="V43" s="40">
        <f t="shared" si="9"/>
        <v>0.9375</v>
      </c>
      <c r="W43" s="39">
        <v>84</v>
      </c>
      <c r="X43" s="40">
        <f t="shared" si="10"/>
        <v>0.89999999999999991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2176.6666666666665</v>
      </c>
      <c r="E44" s="71">
        <v>2837</v>
      </c>
      <c r="F44" s="71">
        <f t="shared" si="1"/>
        <v>2364.1666666666665</v>
      </c>
      <c r="G44" s="39">
        <v>1841</v>
      </c>
      <c r="H44" s="40">
        <f t="shared" si="2"/>
        <v>0.84578866768759575</v>
      </c>
      <c r="I44" s="39">
        <v>1706</v>
      </c>
      <c r="J44" s="40">
        <f t="shared" si="3"/>
        <v>0.78376722817764166</v>
      </c>
      <c r="K44" s="39">
        <v>1472</v>
      </c>
      <c r="L44" s="40">
        <f t="shared" si="4"/>
        <v>0.62262953824462464</v>
      </c>
      <c r="M44" s="39">
        <v>1723</v>
      </c>
      <c r="N44" s="40">
        <f t="shared" si="5"/>
        <v>0.79157733537519148</v>
      </c>
      <c r="O44" s="39">
        <v>1389</v>
      </c>
      <c r="P44" s="40">
        <f t="shared" si="6"/>
        <v>0.58752203031371175</v>
      </c>
      <c r="Q44" s="39">
        <v>1679</v>
      </c>
      <c r="R44" s="40">
        <f t="shared" si="7"/>
        <v>0.77136294027565089</v>
      </c>
      <c r="S44" s="39">
        <v>1450</v>
      </c>
      <c r="T44" s="40">
        <f t="shared" si="8"/>
        <v>0.61332393373281635</v>
      </c>
      <c r="U44" s="39">
        <v>1749</v>
      </c>
      <c r="V44" s="40">
        <f t="shared" si="9"/>
        <v>0.80352220520673823</v>
      </c>
      <c r="W44" s="39">
        <v>1491</v>
      </c>
      <c r="X44" s="40">
        <f t="shared" si="10"/>
        <v>0.63066619668664081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145</v>
      </c>
      <c r="E45" s="71">
        <v>227</v>
      </c>
      <c r="F45" s="71">
        <f t="shared" si="1"/>
        <v>189.16666666666669</v>
      </c>
      <c r="G45" s="39">
        <v>110</v>
      </c>
      <c r="H45" s="40">
        <f t="shared" si="2"/>
        <v>0.75862068965517238</v>
      </c>
      <c r="I45" s="39">
        <v>105</v>
      </c>
      <c r="J45" s="40">
        <f t="shared" si="3"/>
        <v>0.72413793103448276</v>
      </c>
      <c r="K45" s="39">
        <v>106</v>
      </c>
      <c r="L45" s="40">
        <f t="shared" si="4"/>
        <v>0.56035242290748888</v>
      </c>
      <c r="M45" s="39">
        <v>100</v>
      </c>
      <c r="N45" s="40">
        <f t="shared" si="5"/>
        <v>0.68965517241379315</v>
      </c>
      <c r="O45" s="39">
        <v>92</v>
      </c>
      <c r="P45" s="40">
        <f t="shared" si="6"/>
        <v>0.48634361233480172</v>
      </c>
      <c r="Q45" s="39">
        <v>102</v>
      </c>
      <c r="R45" s="40">
        <f t="shared" si="7"/>
        <v>0.70344827586206893</v>
      </c>
      <c r="S45" s="39">
        <v>95</v>
      </c>
      <c r="T45" s="40">
        <f t="shared" si="8"/>
        <v>0.50220264317180607</v>
      </c>
      <c r="U45" s="39">
        <v>101</v>
      </c>
      <c r="V45" s="40">
        <f t="shared" si="9"/>
        <v>0.69655172413793098</v>
      </c>
      <c r="W45" s="39">
        <v>99</v>
      </c>
      <c r="X45" s="40">
        <f t="shared" si="10"/>
        <v>0.52334801762114536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449.16666666666663</v>
      </c>
      <c r="E46" s="71">
        <v>556</v>
      </c>
      <c r="F46" s="71">
        <f t="shared" si="1"/>
        <v>463.33333333333337</v>
      </c>
      <c r="G46" s="39">
        <v>402</v>
      </c>
      <c r="H46" s="40">
        <f t="shared" si="2"/>
        <v>0.89499072356215226</v>
      </c>
      <c r="I46" s="39">
        <v>374</v>
      </c>
      <c r="J46" s="40">
        <f t="shared" si="3"/>
        <v>0.8326530612244899</v>
      </c>
      <c r="K46" s="39">
        <v>319</v>
      </c>
      <c r="L46" s="40">
        <f t="shared" si="4"/>
        <v>0.68848920863309349</v>
      </c>
      <c r="M46" s="39">
        <v>422</v>
      </c>
      <c r="N46" s="40">
        <f t="shared" si="5"/>
        <v>0.93951762523191107</v>
      </c>
      <c r="O46" s="39">
        <v>317</v>
      </c>
      <c r="P46" s="40">
        <f t="shared" si="6"/>
        <v>0.68417266187050352</v>
      </c>
      <c r="Q46" s="39">
        <v>416</v>
      </c>
      <c r="R46" s="40">
        <f t="shared" si="7"/>
        <v>0.92615955473098333</v>
      </c>
      <c r="S46" s="39">
        <v>343</v>
      </c>
      <c r="T46" s="40">
        <f t="shared" si="8"/>
        <v>0.74028776978417266</v>
      </c>
      <c r="U46" s="39">
        <v>379</v>
      </c>
      <c r="V46" s="40">
        <f t="shared" si="9"/>
        <v>0.84378478664192957</v>
      </c>
      <c r="W46" s="39">
        <v>340</v>
      </c>
      <c r="X46" s="40">
        <f t="shared" si="10"/>
        <v>0.73381294964028776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207.5</v>
      </c>
      <c r="E47" s="71">
        <v>243</v>
      </c>
      <c r="F47" s="71">
        <f t="shared" si="1"/>
        <v>202.5</v>
      </c>
      <c r="G47" s="39">
        <v>157</v>
      </c>
      <c r="H47" s="40">
        <f t="shared" si="2"/>
        <v>0.75662650602409642</v>
      </c>
      <c r="I47" s="39">
        <v>134</v>
      </c>
      <c r="J47" s="40">
        <f t="shared" si="3"/>
        <v>0.64578313253012043</v>
      </c>
      <c r="K47" s="39">
        <v>137</v>
      </c>
      <c r="L47" s="40">
        <f t="shared" si="4"/>
        <v>0.67654320987654326</v>
      </c>
      <c r="M47" s="39">
        <v>184</v>
      </c>
      <c r="N47" s="40">
        <f t="shared" si="5"/>
        <v>0.88674698795180718</v>
      </c>
      <c r="O47" s="39">
        <v>127</v>
      </c>
      <c r="P47" s="40">
        <f t="shared" si="6"/>
        <v>0.62716049382716055</v>
      </c>
      <c r="Q47" s="39">
        <v>186</v>
      </c>
      <c r="R47" s="40">
        <f t="shared" si="7"/>
        <v>0.89638554216867472</v>
      </c>
      <c r="S47" s="39">
        <v>118</v>
      </c>
      <c r="T47" s="40">
        <f t="shared" si="8"/>
        <v>0.58271604938271604</v>
      </c>
      <c r="U47" s="39">
        <v>173</v>
      </c>
      <c r="V47" s="40">
        <f t="shared" si="9"/>
        <v>0.83373493975903612</v>
      </c>
      <c r="W47" s="39">
        <v>125</v>
      </c>
      <c r="X47" s="40">
        <f t="shared" si="10"/>
        <v>0.61728395061728392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121.66666666666666</v>
      </c>
      <c r="E48" s="71">
        <v>145</v>
      </c>
      <c r="F48" s="71">
        <f t="shared" si="1"/>
        <v>120.83333333333334</v>
      </c>
      <c r="G48" s="39">
        <v>102</v>
      </c>
      <c r="H48" s="40">
        <f t="shared" si="2"/>
        <v>0.83835616438356175</v>
      </c>
      <c r="I48" s="39">
        <v>102</v>
      </c>
      <c r="J48" s="40">
        <f t="shared" si="3"/>
        <v>0.83835616438356175</v>
      </c>
      <c r="K48" s="39">
        <v>110</v>
      </c>
      <c r="L48" s="40">
        <f t="shared" si="4"/>
        <v>0.91034482758620683</v>
      </c>
      <c r="M48" s="39">
        <v>122</v>
      </c>
      <c r="N48" s="40">
        <f t="shared" si="5"/>
        <v>1.0027397260273974</v>
      </c>
      <c r="O48" s="39">
        <v>101</v>
      </c>
      <c r="P48" s="40">
        <f t="shared" si="6"/>
        <v>0.83586206896551718</v>
      </c>
      <c r="Q48" s="39">
        <v>120</v>
      </c>
      <c r="R48" s="40">
        <f t="shared" si="7"/>
        <v>0.98630136986301375</v>
      </c>
      <c r="S48" s="39">
        <v>108</v>
      </c>
      <c r="T48" s="40">
        <f t="shared" si="8"/>
        <v>0.89379310344827578</v>
      </c>
      <c r="U48" s="39">
        <v>128</v>
      </c>
      <c r="V48" s="40">
        <f t="shared" si="9"/>
        <v>1.0520547945205481</v>
      </c>
      <c r="W48" s="39">
        <v>106</v>
      </c>
      <c r="X48" s="40">
        <f t="shared" si="10"/>
        <v>0.87724137931034474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255.83333333333331</v>
      </c>
      <c r="E49" s="71">
        <v>329</v>
      </c>
      <c r="F49" s="71">
        <f t="shared" si="1"/>
        <v>274.16666666666669</v>
      </c>
      <c r="G49" s="39">
        <v>208</v>
      </c>
      <c r="H49" s="40">
        <f t="shared" si="2"/>
        <v>0.8130293159609121</v>
      </c>
      <c r="I49" s="39">
        <v>194</v>
      </c>
      <c r="J49" s="40">
        <f t="shared" si="3"/>
        <v>0.7583061889250815</v>
      </c>
      <c r="K49" s="39">
        <v>170</v>
      </c>
      <c r="L49" s="40">
        <f t="shared" si="4"/>
        <v>0.62006079027355621</v>
      </c>
      <c r="M49" s="39">
        <v>195</v>
      </c>
      <c r="N49" s="40">
        <f t="shared" si="5"/>
        <v>0.76221498371335505</v>
      </c>
      <c r="O49" s="39">
        <v>150</v>
      </c>
      <c r="P49" s="40">
        <f t="shared" si="6"/>
        <v>0.54711246200607899</v>
      </c>
      <c r="Q49" s="39">
        <v>195</v>
      </c>
      <c r="R49" s="40">
        <f t="shared" si="7"/>
        <v>0.76221498371335505</v>
      </c>
      <c r="S49" s="39">
        <v>153</v>
      </c>
      <c r="T49" s="40">
        <f t="shared" si="8"/>
        <v>0.55805471124620054</v>
      </c>
      <c r="U49" s="39">
        <v>190</v>
      </c>
      <c r="V49" s="40">
        <f t="shared" si="9"/>
        <v>0.74267100977198708</v>
      </c>
      <c r="W49" s="39">
        <v>171</v>
      </c>
      <c r="X49" s="40">
        <f t="shared" si="10"/>
        <v>0.62370820668693006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211.66666666666669</v>
      </c>
      <c r="E50" s="71">
        <v>264</v>
      </c>
      <c r="F50" s="71">
        <f t="shared" si="1"/>
        <v>220</v>
      </c>
      <c r="G50" s="39">
        <v>223</v>
      </c>
      <c r="H50" s="40">
        <f t="shared" si="2"/>
        <v>1.053543307086614</v>
      </c>
      <c r="I50" s="39">
        <v>210</v>
      </c>
      <c r="J50" s="40">
        <f t="shared" si="3"/>
        <v>0.99212598425196841</v>
      </c>
      <c r="K50" s="39">
        <v>177</v>
      </c>
      <c r="L50" s="40">
        <f t="shared" si="4"/>
        <v>0.80454545454545456</v>
      </c>
      <c r="M50" s="39">
        <v>226</v>
      </c>
      <c r="N50" s="40">
        <f t="shared" si="5"/>
        <v>1.0677165354330709</v>
      </c>
      <c r="O50" s="39">
        <v>177</v>
      </c>
      <c r="P50" s="40">
        <f t="shared" si="6"/>
        <v>0.80454545454545456</v>
      </c>
      <c r="Q50" s="39">
        <v>228</v>
      </c>
      <c r="R50" s="40">
        <f t="shared" si="7"/>
        <v>1.0771653543307085</v>
      </c>
      <c r="S50" s="39">
        <v>180</v>
      </c>
      <c r="T50" s="40">
        <f t="shared" si="8"/>
        <v>0.81818181818181823</v>
      </c>
      <c r="U50" s="39">
        <v>228</v>
      </c>
      <c r="V50" s="40">
        <f t="shared" si="9"/>
        <v>1.0771653543307085</v>
      </c>
      <c r="W50" s="39">
        <v>185</v>
      </c>
      <c r="X50" s="40">
        <f t="shared" si="10"/>
        <v>0.84090909090909094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72.5</v>
      </c>
      <c r="E51" s="71">
        <v>73</v>
      </c>
      <c r="F51" s="71">
        <f t="shared" si="1"/>
        <v>60.833333333333329</v>
      </c>
      <c r="G51" s="39">
        <v>57</v>
      </c>
      <c r="H51" s="40">
        <f t="shared" si="2"/>
        <v>0.78620689655172415</v>
      </c>
      <c r="I51" s="39">
        <v>57</v>
      </c>
      <c r="J51" s="40">
        <f t="shared" si="3"/>
        <v>0.78620689655172415</v>
      </c>
      <c r="K51" s="39">
        <v>46</v>
      </c>
      <c r="L51" s="40">
        <f t="shared" si="4"/>
        <v>0.75616438356164395</v>
      </c>
      <c r="M51" s="39">
        <v>63</v>
      </c>
      <c r="N51" s="40">
        <f t="shared" si="5"/>
        <v>0.86896551724137927</v>
      </c>
      <c r="O51" s="39">
        <v>48</v>
      </c>
      <c r="P51" s="40">
        <f t="shared" si="6"/>
        <v>0.78904109589041105</v>
      </c>
      <c r="Q51" s="39">
        <v>64</v>
      </c>
      <c r="R51" s="40">
        <f t="shared" si="7"/>
        <v>0.88275862068965516</v>
      </c>
      <c r="S51" s="39">
        <v>45</v>
      </c>
      <c r="T51" s="40">
        <f t="shared" si="8"/>
        <v>0.73972602739726034</v>
      </c>
      <c r="U51" s="39">
        <v>62</v>
      </c>
      <c r="V51" s="40">
        <f t="shared" si="9"/>
        <v>0.85517241379310349</v>
      </c>
      <c r="W51" s="39">
        <v>45</v>
      </c>
      <c r="X51" s="40">
        <f t="shared" si="10"/>
        <v>0.73972602739726034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160</v>
      </c>
      <c r="E52" s="71">
        <v>244</v>
      </c>
      <c r="F52" s="71">
        <f t="shared" si="1"/>
        <v>203.33333333333331</v>
      </c>
      <c r="G52" s="39">
        <v>186</v>
      </c>
      <c r="H52" s="40">
        <f t="shared" si="2"/>
        <v>1.1625000000000001</v>
      </c>
      <c r="I52" s="39">
        <v>172</v>
      </c>
      <c r="J52" s="40">
        <f t="shared" si="3"/>
        <v>1.075</v>
      </c>
      <c r="K52" s="39">
        <v>179</v>
      </c>
      <c r="L52" s="40">
        <f t="shared" si="4"/>
        <v>0.88032786885245906</v>
      </c>
      <c r="M52" s="39">
        <v>190</v>
      </c>
      <c r="N52" s="40">
        <f t="shared" si="5"/>
        <v>1.1875</v>
      </c>
      <c r="O52" s="39">
        <v>182</v>
      </c>
      <c r="P52" s="40">
        <f t="shared" si="6"/>
        <v>0.89508196721311484</v>
      </c>
      <c r="Q52" s="39">
        <v>186</v>
      </c>
      <c r="R52" s="40">
        <f t="shared" si="7"/>
        <v>1.1625000000000001</v>
      </c>
      <c r="S52" s="39">
        <v>172</v>
      </c>
      <c r="T52" s="40">
        <f t="shared" si="8"/>
        <v>0.84590163934426232</v>
      </c>
      <c r="U52" s="39">
        <v>187</v>
      </c>
      <c r="V52" s="40">
        <f t="shared" si="9"/>
        <v>1.16875</v>
      </c>
      <c r="W52" s="39">
        <v>176</v>
      </c>
      <c r="X52" s="40">
        <f t="shared" si="10"/>
        <v>0.8655737704918034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148.33333333333334</v>
      </c>
      <c r="E53" s="71">
        <v>190</v>
      </c>
      <c r="F53" s="71">
        <f t="shared" si="1"/>
        <v>158.33333333333334</v>
      </c>
      <c r="G53" s="39">
        <v>155</v>
      </c>
      <c r="H53" s="40">
        <f t="shared" si="2"/>
        <v>1.044943820224719</v>
      </c>
      <c r="I53" s="39">
        <v>154</v>
      </c>
      <c r="J53" s="40">
        <f t="shared" si="3"/>
        <v>1.0382022471910111</v>
      </c>
      <c r="K53" s="39">
        <v>137</v>
      </c>
      <c r="L53" s="40">
        <f t="shared" si="4"/>
        <v>0.86526315789473685</v>
      </c>
      <c r="M53" s="39">
        <v>165</v>
      </c>
      <c r="N53" s="40">
        <f t="shared" si="5"/>
        <v>1.1123595505617976</v>
      </c>
      <c r="O53" s="39">
        <v>122</v>
      </c>
      <c r="P53" s="40">
        <f t="shared" si="6"/>
        <v>0.77052631578947361</v>
      </c>
      <c r="Q53" s="39">
        <v>167</v>
      </c>
      <c r="R53" s="40">
        <f t="shared" si="7"/>
        <v>1.1258426966292134</v>
      </c>
      <c r="S53" s="39">
        <v>130</v>
      </c>
      <c r="T53" s="40">
        <f t="shared" si="8"/>
        <v>0.82105263157894737</v>
      </c>
      <c r="U53" s="39">
        <v>169</v>
      </c>
      <c r="V53" s="40">
        <f t="shared" si="9"/>
        <v>1.1393258426966291</v>
      </c>
      <c r="W53" s="39">
        <v>128</v>
      </c>
      <c r="X53" s="40">
        <f t="shared" si="10"/>
        <v>0.80842105263157893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545.83333333333337</v>
      </c>
      <c r="E54" s="71">
        <v>685</v>
      </c>
      <c r="F54" s="71">
        <f t="shared" si="1"/>
        <v>570.83333333333337</v>
      </c>
      <c r="G54" s="39">
        <v>539</v>
      </c>
      <c r="H54" s="40">
        <f t="shared" si="2"/>
        <v>0.98748091603053423</v>
      </c>
      <c r="I54" s="39">
        <v>524</v>
      </c>
      <c r="J54" s="40">
        <f t="shared" si="3"/>
        <v>0.96</v>
      </c>
      <c r="K54" s="39">
        <v>433</v>
      </c>
      <c r="L54" s="40">
        <f t="shared" si="4"/>
        <v>0.75854014598540143</v>
      </c>
      <c r="M54" s="39">
        <v>514</v>
      </c>
      <c r="N54" s="40">
        <f t="shared" si="5"/>
        <v>0.94167938931297701</v>
      </c>
      <c r="O54" s="39">
        <v>410</v>
      </c>
      <c r="P54" s="40">
        <f t="shared" si="6"/>
        <v>0.71824817518248174</v>
      </c>
      <c r="Q54" s="39">
        <v>514</v>
      </c>
      <c r="R54" s="40">
        <f t="shared" si="7"/>
        <v>0.94167938931297701</v>
      </c>
      <c r="S54" s="39">
        <v>418</v>
      </c>
      <c r="T54" s="40">
        <f t="shared" si="8"/>
        <v>0.73226277372262771</v>
      </c>
      <c r="U54" s="39">
        <v>533</v>
      </c>
      <c r="V54" s="40">
        <f t="shared" si="9"/>
        <v>0.97648854961832054</v>
      </c>
      <c r="W54" s="39">
        <v>409</v>
      </c>
      <c r="X54" s="40">
        <f t="shared" si="10"/>
        <v>0.71649635036496351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187.5</v>
      </c>
      <c r="E55" s="71">
        <v>341</v>
      </c>
      <c r="F55" s="71">
        <f t="shared" si="1"/>
        <v>284.16666666666669</v>
      </c>
      <c r="G55" s="39">
        <v>187</v>
      </c>
      <c r="H55" s="40">
        <f t="shared" si="2"/>
        <v>0.99733333333333329</v>
      </c>
      <c r="I55" s="39">
        <v>177</v>
      </c>
      <c r="J55" s="40">
        <f t="shared" si="3"/>
        <v>0.94399999999999995</v>
      </c>
      <c r="K55" s="39">
        <v>160</v>
      </c>
      <c r="L55" s="40">
        <f t="shared" si="4"/>
        <v>0.56304985337243396</v>
      </c>
      <c r="M55" s="39">
        <v>165</v>
      </c>
      <c r="N55" s="40">
        <f t="shared" si="5"/>
        <v>0.88</v>
      </c>
      <c r="O55" s="39">
        <v>151</v>
      </c>
      <c r="P55" s="40">
        <f t="shared" si="6"/>
        <v>0.5313782991202346</v>
      </c>
      <c r="Q55" s="39">
        <v>170</v>
      </c>
      <c r="R55" s="40">
        <f t="shared" si="7"/>
        <v>0.90666666666666662</v>
      </c>
      <c r="S55" s="39">
        <v>157</v>
      </c>
      <c r="T55" s="40">
        <f t="shared" si="8"/>
        <v>0.55249266862170088</v>
      </c>
      <c r="U55" s="39">
        <v>162</v>
      </c>
      <c r="V55" s="40">
        <f t="shared" si="9"/>
        <v>0.86399999999999999</v>
      </c>
      <c r="W55" s="39">
        <v>157</v>
      </c>
      <c r="X55" s="40">
        <f t="shared" si="10"/>
        <v>0.55249266862170088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329.16666666666663</v>
      </c>
      <c r="E56" s="71">
        <v>452</v>
      </c>
      <c r="F56" s="71">
        <f t="shared" si="1"/>
        <v>376.66666666666663</v>
      </c>
      <c r="G56" s="39">
        <v>291</v>
      </c>
      <c r="H56" s="40">
        <f t="shared" si="2"/>
        <v>0.88405063291139252</v>
      </c>
      <c r="I56" s="39">
        <v>282</v>
      </c>
      <c r="J56" s="40">
        <f t="shared" si="3"/>
        <v>0.85670886075949382</v>
      </c>
      <c r="K56" s="39">
        <v>268</v>
      </c>
      <c r="L56" s="40">
        <f t="shared" si="4"/>
        <v>0.71150442477876108</v>
      </c>
      <c r="M56" s="39">
        <v>281</v>
      </c>
      <c r="N56" s="40">
        <f t="shared" si="5"/>
        <v>0.85367088607594943</v>
      </c>
      <c r="O56" s="39">
        <v>258</v>
      </c>
      <c r="P56" s="40">
        <f t="shared" si="6"/>
        <v>0.68495575221238947</v>
      </c>
      <c r="Q56" s="39">
        <v>293</v>
      </c>
      <c r="R56" s="40">
        <f t="shared" si="7"/>
        <v>0.89012658227848107</v>
      </c>
      <c r="S56" s="39">
        <v>279</v>
      </c>
      <c r="T56" s="40">
        <f t="shared" si="8"/>
        <v>0.74070796460177002</v>
      </c>
      <c r="U56" s="39">
        <v>278</v>
      </c>
      <c r="V56" s="40">
        <f t="shared" si="9"/>
        <v>0.8445569620253166</v>
      </c>
      <c r="W56" s="39">
        <v>300</v>
      </c>
      <c r="X56" s="40">
        <f t="shared" si="10"/>
        <v>0.79646017699115057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287.5</v>
      </c>
      <c r="E57" s="71">
        <v>441</v>
      </c>
      <c r="F57" s="71">
        <f t="shared" si="1"/>
        <v>367.5</v>
      </c>
      <c r="G57" s="39">
        <v>230</v>
      </c>
      <c r="H57" s="40">
        <f t="shared" si="2"/>
        <v>0.8</v>
      </c>
      <c r="I57" s="39">
        <v>224</v>
      </c>
      <c r="J57" s="40">
        <f t="shared" si="3"/>
        <v>0.77913043478260868</v>
      </c>
      <c r="K57" s="39">
        <v>197</v>
      </c>
      <c r="L57" s="40">
        <f t="shared" si="4"/>
        <v>0.53605442176870743</v>
      </c>
      <c r="M57" s="39">
        <v>236</v>
      </c>
      <c r="N57" s="40">
        <f t="shared" si="5"/>
        <v>0.82086956521739129</v>
      </c>
      <c r="O57" s="39">
        <v>186</v>
      </c>
      <c r="P57" s="40">
        <f t="shared" si="6"/>
        <v>0.5061224489795918</v>
      </c>
      <c r="Q57" s="39">
        <v>242</v>
      </c>
      <c r="R57" s="40">
        <f t="shared" si="7"/>
        <v>0.84173913043478266</v>
      </c>
      <c r="S57" s="39">
        <v>199</v>
      </c>
      <c r="T57" s="40">
        <f t="shared" si="8"/>
        <v>0.54149659863945576</v>
      </c>
      <c r="U57" s="39">
        <v>231</v>
      </c>
      <c r="V57" s="40">
        <f t="shared" si="9"/>
        <v>0.8034782608695652</v>
      </c>
      <c r="W57" s="39">
        <v>208</v>
      </c>
      <c r="X57" s="40">
        <f t="shared" si="10"/>
        <v>0.56598639455782318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260</v>
      </c>
      <c r="E58" s="71">
        <v>308</v>
      </c>
      <c r="F58" s="71">
        <f t="shared" si="1"/>
        <v>256.66666666666669</v>
      </c>
      <c r="G58" s="39">
        <v>221</v>
      </c>
      <c r="H58" s="40">
        <f t="shared" si="2"/>
        <v>0.85</v>
      </c>
      <c r="I58" s="39">
        <v>208</v>
      </c>
      <c r="J58" s="40">
        <f t="shared" si="3"/>
        <v>0.8</v>
      </c>
      <c r="K58" s="39">
        <v>189</v>
      </c>
      <c r="L58" s="40">
        <f t="shared" si="4"/>
        <v>0.73636363636363633</v>
      </c>
      <c r="M58" s="39">
        <v>205</v>
      </c>
      <c r="N58" s="40">
        <f t="shared" si="5"/>
        <v>0.78846153846153844</v>
      </c>
      <c r="O58" s="39">
        <v>180</v>
      </c>
      <c r="P58" s="40">
        <f t="shared" si="6"/>
        <v>0.7012987012987012</v>
      </c>
      <c r="Q58" s="39">
        <v>205</v>
      </c>
      <c r="R58" s="40">
        <f t="shared" si="7"/>
        <v>0.78846153846153844</v>
      </c>
      <c r="S58" s="39">
        <v>193</v>
      </c>
      <c r="T58" s="40">
        <f t="shared" si="8"/>
        <v>0.75194805194805192</v>
      </c>
      <c r="U58" s="39">
        <v>193</v>
      </c>
      <c r="V58" s="40">
        <f t="shared" si="9"/>
        <v>0.74230769230769234</v>
      </c>
      <c r="W58" s="39">
        <v>185</v>
      </c>
      <c r="X58" s="40">
        <f t="shared" si="10"/>
        <v>0.72077922077922074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77.5</v>
      </c>
      <c r="E59" s="71">
        <v>116</v>
      </c>
      <c r="F59" s="71">
        <f t="shared" si="1"/>
        <v>96.666666666666657</v>
      </c>
      <c r="G59" s="39">
        <v>68</v>
      </c>
      <c r="H59" s="40">
        <f t="shared" si="2"/>
        <v>0.8774193548387097</v>
      </c>
      <c r="I59" s="39">
        <v>66</v>
      </c>
      <c r="J59" s="40">
        <f t="shared" si="3"/>
        <v>0.85161290322580641</v>
      </c>
      <c r="K59" s="39">
        <v>69</v>
      </c>
      <c r="L59" s="40">
        <f t="shared" si="4"/>
        <v>0.71379310344827596</v>
      </c>
      <c r="M59" s="39">
        <v>75</v>
      </c>
      <c r="N59" s="40">
        <f t="shared" si="5"/>
        <v>0.967741935483871</v>
      </c>
      <c r="O59" s="39">
        <v>66</v>
      </c>
      <c r="P59" s="40">
        <f t="shared" si="6"/>
        <v>0.6827586206896552</v>
      </c>
      <c r="Q59" s="39">
        <v>71</v>
      </c>
      <c r="R59" s="40">
        <f t="shared" si="7"/>
        <v>0.91612903225806452</v>
      </c>
      <c r="S59" s="39">
        <v>64</v>
      </c>
      <c r="T59" s="40">
        <f t="shared" si="8"/>
        <v>0.66206896551724148</v>
      </c>
      <c r="U59" s="39">
        <v>78</v>
      </c>
      <c r="V59" s="40">
        <f t="shared" si="9"/>
        <v>1.0064516129032257</v>
      </c>
      <c r="W59" s="39">
        <v>69</v>
      </c>
      <c r="X59" s="40">
        <f t="shared" si="10"/>
        <v>0.71379310344827596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169.16666666666669</v>
      </c>
      <c r="E60" s="71">
        <v>165</v>
      </c>
      <c r="F60" s="71">
        <f t="shared" si="1"/>
        <v>137.5</v>
      </c>
      <c r="G60" s="39">
        <v>155</v>
      </c>
      <c r="H60" s="40">
        <f t="shared" si="2"/>
        <v>0.91625615763546786</v>
      </c>
      <c r="I60" s="39">
        <v>150</v>
      </c>
      <c r="J60" s="40">
        <f t="shared" si="3"/>
        <v>0.88669950738916248</v>
      </c>
      <c r="K60" s="39">
        <v>170</v>
      </c>
      <c r="L60" s="40">
        <f t="shared" si="4"/>
        <v>1.2363636363636363</v>
      </c>
      <c r="M60" s="39">
        <v>163</v>
      </c>
      <c r="N60" s="40">
        <f t="shared" si="5"/>
        <v>0.96354679802955656</v>
      </c>
      <c r="O60" s="39">
        <v>164</v>
      </c>
      <c r="P60" s="40">
        <f t="shared" si="6"/>
        <v>1.1927272727272726</v>
      </c>
      <c r="Q60" s="39">
        <v>163</v>
      </c>
      <c r="R60" s="40">
        <f t="shared" si="7"/>
        <v>0.96354679802955656</v>
      </c>
      <c r="S60" s="39">
        <v>173</v>
      </c>
      <c r="T60" s="40">
        <f t="shared" si="8"/>
        <v>1.2581818181818183</v>
      </c>
      <c r="U60" s="39">
        <v>160</v>
      </c>
      <c r="V60" s="40">
        <f t="shared" si="9"/>
        <v>0.94581280788177324</v>
      </c>
      <c r="W60" s="39">
        <v>162</v>
      </c>
      <c r="X60" s="40">
        <f t="shared" si="10"/>
        <v>1.1781818181818182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240.83333333333331</v>
      </c>
      <c r="E61" s="71">
        <v>255</v>
      </c>
      <c r="F61" s="71">
        <f t="shared" si="1"/>
        <v>212.5</v>
      </c>
      <c r="G61" s="39">
        <v>227</v>
      </c>
      <c r="H61" s="40">
        <f t="shared" si="2"/>
        <v>0.94256055363321811</v>
      </c>
      <c r="I61" s="39">
        <v>214</v>
      </c>
      <c r="J61" s="40">
        <f t="shared" si="3"/>
        <v>0.8885813148788928</v>
      </c>
      <c r="K61" s="39">
        <v>203</v>
      </c>
      <c r="L61" s="40">
        <f t="shared" si="4"/>
        <v>0.95529411764705885</v>
      </c>
      <c r="M61" s="39">
        <v>231</v>
      </c>
      <c r="N61" s="40">
        <f t="shared" si="5"/>
        <v>0.95916955017301042</v>
      </c>
      <c r="O61" s="39">
        <v>195</v>
      </c>
      <c r="P61" s="40">
        <f t="shared" si="6"/>
        <v>0.91764705882352937</v>
      </c>
      <c r="Q61" s="39">
        <v>240</v>
      </c>
      <c r="R61" s="40">
        <f t="shared" si="7"/>
        <v>0.99653979238754331</v>
      </c>
      <c r="S61" s="39">
        <v>190</v>
      </c>
      <c r="T61" s="40">
        <f t="shared" si="8"/>
        <v>0.89411764705882357</v>
      </c>
      <c r="U61" s="39">
        <v>247</v>
      </c>
      <c r="V61" s="40">
        <f t="shared" si="9"/>
        <v>1.0256055363321801</v>
      </c>
      <c r="W61" s="39">
        <v>197</v>
      </c>
      <c r="X61" s="40">
        <f t="shared" si="10"/>
        <v>0.92705882352941171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96.666666666666657</v>
      </c>
      <c r="E62" s="71">
        <v>139</v>
      </c>
      <c r="F62" s="71">
        <f t="shared" si="1"/>
        <v>115.83333333333334</v>
      </c>
      <c r="G62" s="39">
        <v>96</v>
      </c>
      <c r="H62" s="40">
        <f t="shared" si="2"/>
        <v>0.99310344827586217</v>
      </c>
      <c r="I62" s="39">
        <v>89</v>
      </c>
      <c r="J62" s="40">
        <f t="shared" si="3"/>
        <v>0.92068965517241386</v>
      </c>
      <c r="K62" s="39">
        <v>104</v>
      </c>
      <c r="L62" s="40">
        <f t="shared" si="4"/>
        <v>0.89784172661870498</v>
      </c>
      <c r="M62" s="39">
        <v>91</v>
      </c>
      <c r="N62" s="40">
        <f t="shared" si="5"/>
        <v>0.94137931034482769</v>
      </c>
      <c r="O62" s="39">
        <v>92</v>
      </c>
      <c r="P62" s="40">
        <f t="shared" si="6"/>
        <v>0.79424460431654664</v>
      </c>
      <c r="Q62" s="39">
        <v>90</v>
      </c>
      <c r="R62" s="40">
        <f t="shared" si="7"/>
        <v>0.93103448275862077</v>
      </c>
      <c r="S62" s="39">
        <v>99</v>
      </c>
      <c r="T62" s="40">
        <f t="shared" si="8"/>
        <v>0.85467625899280564</v>
      </c>
      <c r="U62" s="39">
        <v>95</v>
      </c>
      <c r="V62" s="40">
        <f t="shared" si="9"/>
        <v>0.98275862068965525</v>
      </c>
      <c r="W62" s="39">
        <v>98</v>
      </c>
      <c r="X62" s="40">
        <f t="shared" si="10"/>
        <v>0.84604316546762581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97.5</v>
      </c>
      <c r="E63" s="71">
        <v>151</v>
      </c>
      <c r="F63" s="71">
        <f t="shared" si="1"/>
        <v>125.83333333333334</v>
      </c>
      <c r="G63" s="39">
        <v>83</v>
      </c>
      <c r="H63" s="40">
        <f t="shared" si="2"/>
        <v>0.85128205128205126</v>
      </c>
      <c r="I63" s="39">
        <v>79</v>
      </c>
      <c r="J63" s="40">
        <f t="shared" si="3"/>
        <v>0.81025641025641026</v>
      </c>
      <c r="K63" s="39">
        <v>71</v>
      </c>
      <c r="L63" s="40">
        <f t="shared" si="4"/>
        <v>0.56423841059602642</v>
      </c>
      <c r="M63" s="39">
        <v>91</v>
      </c>
      <c r="N63" s="40">
        <f t="shared" si="5"/>
        <v>0.93333333333333335</v>
      </c>
      <c r="O63" s="39">
        <v>72</v>
      </c>
      <c r="P63" s="40">
        <f t="shared" si="6"/>
        <v>0.57218543046357606</v>
      </c>
      <c r="Q63" s="39">
        <v>91</v>
      </c>
      <c r="R63" s="40">
        <f t="shared" si="7"/>
        <v>0.93333333333333335</v>
      </c>
      <c r="S63" s="39">
        <v>75</v>
      </c>
      <c r="T63" s="40">
        <f t="shared" si="8"/>
        <v>0.5960264900662251</v>
      </c>
      <c r="U63" s="39">
        <v>91</v>
      </c>
      <c r="V63" s="40">
        <f t="shared" si="9"/>
        <v>0.93333333333333335</v>
      </c>
      <c r="W63" s="39">
        <v>76</v>
      </c>
      <c r="X63" s="40">
        <f t="shared" si="10"/>
        <v>0.60397350993377474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595.83333333333337</v>
      </c>
      <c r="E64" s="71">
        <v>590</v>
      </c>
      <c r="F64" s="71">
        <f t="shared" si="1"/>
        <v>491.66666666666663</v>
      </c>
      <c r="G64" s="39">
        <v>482</v>
      </c>
      <c r="H64" s="40">
        <f t="shared" si="2"/>
        <v>0.80895104895104886</v>
      </c>
      <c r="I64" s="39">
        <v>455</v>
      </c>
      <c r="J64" s="40">
        <f t="shared" si="3"/>
        <v>0.76363636363636356</v>
      </c>
      <c r="K64" s="39">
        <v>400</v>
      </c>
      <c r="L64" s="40">
        <f t="shared" si="4"/>
        <v>0.81355932203389836</v>
      </c>
      <c r="M64" s="39">
        <v>485</v>
      </c>
      <c r="N64" s="40">
        <f t="shared" si="5"/>
        <v>0.81398601398601389</v>
      </c>
      <c r="O64" s="39">
        <v>404</v>
      </c>
      <c r="P64" s="40">
        <f t="shared" si="6"/>
        <v>0.82169491525423732</v>
      </c>
      <c r="Q64" s="39">
        <v>486</v>
      </c>
      <c r="R64" s="40">
        <f t="shared" si="7"/>
        <v>0.8156643356643356</v>
      </c>
      <c r="S64" s="39">
        <v>406</v>
      </c>
      <c r="T64" s="40">
        <f t="shared" si="8"/>
        <v>0.82576271186440686</v>
      </c>
      <c r="U64" s="39">
        <v>472</v>
      </c>
      <c r="V64" s="40">
        <f t="shared" si="9"/>
        <v>0.79216783216783215</v>
      </c>
      <c r="W64" s="39">
        <v>417</v>
      </c>
      <c r="X64" s="40">
        <f t="shared" si="10"/>
        <v>0.84813559322033905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260</v>
      </c>
      <c r="E65" s="71">
        <v>276</v>
      </c>
      <c r="F65" s="71">
        <f t="shared" si="1"/>
        <v>230</v>
      </c>
      <c r="G65" s="39">
        <v>231</v>
      </c>
      <c r="H65" s="40">
        <f t="shared" si="2"/>
        <v>0.88846153846153841</v>
      </c>
      <c r="I65" s="39">
        <v>226</v>
      </c>
      <c r="J65" s="40">
        <f t="shared" si="3"/>
        <v>0.86923076923076925</v>
      </c>
      <c r="K65" s="39">
        <v>176</v>
      </c>
      <c r="L65" s="40">
        <f t="shared" si="4"/>
        <v>0.76521739130434785</v>
      </c>
      <c r="M65" s="39">
        <v>224</v>
      </c>
      <c r="N65" s="40">
        <f t="shared" si="5"/>
        <v>0.86153846153846159</v>
      </c>
      <c r="O65" s="39">
        <v>177</v>
      </c>
      <c r="P65" s="40">
        <f t="shared" si="6"/>
        <v>0.76956521739130435</v>
      </c>
      <c r="Q65" s="39">
        <v>228</v>
      </c>
      <c r="R65" s="40">
        <f t="shared" si="7"/>
        <v>0.87692307692307692</v>
      </c>
      <c r="S65" s="39">
        <v>183</v>
      </c>
      <c r="T65" s="40">
        <f t="shared" si="8"/>
        <v>0.79565217391304344</v>
      </c>
      <c r="U65" s="39">
        <v>226</v>
      </c>
      <c r="V65" s="40">
        <f t="shared" si="9"/>
        <v>0.86923076923076925</v>
      </c>
      <c r="W65" s="39">
        <v>170</v>
      </c>
      <c r="X65" s="40">
        <f t="shared" si="10"/>
        <v>0.73913043478260865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87.5</v>
      </c>
      <c r="E66" s="71">
        <v>118</v>
      </c>
      <c r="F66" s="71">
        <f t="shared" si="1"/>
        <v>98.333333333333343</v>
      </c>
      <c r="G66" s="39">
        <v>87</v>
      </c>
      <c r="H66" s="40">
        <f t="shared" si="2"/>
        <v>0.99428571428571433</v>
      </c>
      <c r="I66" s="39">
        <v>84</v>
      </c>
      <c r="J66" s="40">
        <f t="shared" si="3"/>
        <v>0.96</v>
      </c>
      <c r="K66" s="39">
        <v>77</v>
      </c>
      <c r="L66" s="40">
        <f t="shared" si="4"/>
        <v>0.7830508474576271</v>
      </c>
      <c r="M66" s="39">
        <v>94</v>
      </c>
      <c r="N66" s="40">
        <f t="shared" si="5"/>
        <v>1.0742857142857143</v>
      </c>
      <c r="O66" s="39">
        <v>64</v>
      </c>
      <c r="P66" s="40">
        <f t="shared" si="6"/>
        <v>0.6508474576271186</v>
      </c>
      <c r="Q66" s="39">
        <v>95</v>
      </c>
      <c r="R66" s="40">
        <f t="shared" si="7"/>
        <v>1.0857142857142856</v>
      </c>
      <c r="S66" s="39">
        <v>71</v>
      </c>
      <c r="T66" s="40">
        <f t="shared" si="8"/>
        <v>0.72203389830508469</v>
      </c>
      <c r="U66" s="39">
        <v>100</v>
      </c>
      <c r="V66" s="40">
        <f t="shared" si="9"/>
        <v>1.1428571428571428</v>
      </c>
      <c r="W66" s="39">
        <v>74</v>
      </c>
      <c r="X66" s="40">
        <f t="shared" si="10"/>
        <v>0.75254237288135584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C67/12*10</f>
        <v>325</v>
      </c>
      <c r="E67" s="71">
        <v>510</v>
      </c>
      <c r="F67" s="71">
        <f t="shared" ref="F67:F79" si="12">E67/12*10</f>
        <v>425</v>
      </c>
      <c r="G67" s="39">
        <v>330</v>
      </c>
      <c r="H67" s="40">
        <f t="shared" ref="H67:H79" si="13">G67/D67</f>
        <v>1.0153846153846153</v>
      </c>
      <c r="I67" s="39">
        <v>317</v>
      </c>
      <c r="J67" s="40">
        <f t="shared" ref="J67:J79" si="14">I67/D67</f>
        <v>0.97538461538461541</v>
      </c>
      <c r="K67" s="39">
        <v>257</v>
      </c>
      <c r="L67" s="40">
        <f t="shared" ref="L67:L79" si="15">K67/F67</f>
        <v>0.6047058823529412</v>
      </c>
      <c r="M67" s="39">
        <v>318</v>
      </c>
      <c r="N67" s="40">
        <f t="shared" ref="N67:N79" si="16">M67/D67</f>
        <v>0.97846153846153849</v>
      </c>
      <c r="O67" s="39">
        <v>253</v>
      </c>
      <c r="P67" s="40">
        <f t="shared" ref="P67:P79" si="17">O67/F67</f>
        <v>0.59529411764705886</v>
      </c>
      <c r="Q67" s="39">
        <v>321</v>
      </c>
      <c r="R67" s="40">
        <f t="shared" ref="R67:R79" si="18">Q67/D67</f>
        <v>0.98769230769230765</v>
      </c>
      <c r="S67" s="39">
        <v>250</v>
      </c>
      <c r="T67" s="40">
        <f t="shared" ref="T67:T79" si="19">S67/F67</f>
        <v>0.58823529411764708</v>
      </c>
      <c r="U67" s="39">
        <v>334</v>
      </c>
      <c r="V67" s="40">
        <f t="shared" ref="V67:V79" si="20">U67/D67</f>
        <v>1.0276923076923077</v>
      </c>
      <c r="W67" s="39">
        <v>250</v>
      </c>
      <c r="X67" s="40">
        <f t="shared" ref="X67:X79" si="21">W67/F67</f>
        <v>0.58823529411764708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113.33333333333334</v>
      </c>
      <c r="E68" s="71">
        <v>132</v>
      </c>
      <c r="F68" s="71">
        <f t="shared" si="12"/>
        <v>110</v>
      </c>
      <c r="G68" s="39">
        <v>91</v>
      </c>
      <c r="H68" s="40">
        <f t="shared" si="13"/>
        <v>0.80294117647058816</v>
      </c>
      <c r="I68" s="39">
        <v>90</v>
      </c>
      <c r="J68" s="40">
        <f t="shared" si="14"/>
        <v>0.79411764705882348</v>
      </c>
      <c r="K68" s="39">
        <v>65</v>
      </c>
      <c r="L68" s="40">
        <f t="shared" si="15"/>
        <v>0.59090909090909094</v>
      </c>
      <c r="M68" s="39">
        <v>68</v>
      </c>
      <c r="N68" s="40">
        <f t="shared" si="16"/>
        <v>0.6</v>
      </c>
      <c r="O68" s="39">
        <v>63</v>
      </c>
      <c r="P68" s="40">
        <f t="shared" si="17"/>
        <v>0.57272727272727275</v>
      </c>
      <c r="Q68" s="39">
        <v>71</v>
      </c>
      <c r="R68" s="40">
        <f t="shared" si="18"/>
        <v>0.62647058823529411</v>
      </c>
      <c r="S68" s="39">
        <v>67</v>
      </c>
      <c r="T68" s="40">
        <f t="shared" si="19"/>
        <v>0.60909090909090913</v>
      </c>
      <c r="U68" s="39">
        <v>69</v>
      </c>
      <c r="V68" s="40">
        <f t="shared" si="20"/>
        <v>0.60882352941176465</v>
      </c>
      <c r="W68" s="39">
        <v>68</v>
      </c>
      <c r="X68" s="40">
        <f t="shared" si="21"/>
        <v>0.61818181818181817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1550</v>
      </c>
      <c r="E69" s="71">
        <v>2010</v>
      </c>
      <c r="F69" s="71">
        <f t="shared" si="12"/>
        <v>1675</v>
      </c>
      <c r="G69" s="39">
        <v>1231</v>
      </c>
      <c r="H69" s="40">
        <f t="shared" si="13"/>
        <v>0.79419354838709677</v>
      </c>
      <c r="I69" s="39">
        <v>1131</v>
      </c>
      <c r="J69" s="40">
        <f t="shared" si="14"/>
        <v>0.72967741935483876</v>
      </c>
      <c r="K69" s="39">
        <v>1036</v>
      </c>
      <c r="L69" s="40">
        <f t="shared" si="15"/>
        <v>0.6185074626865672</v>
      </c>
      <c r="M69" s="39">
        <v>1228</v>
      </c>
      <c r="N69" s="40">
        <f t="shared" si="16"/>
        <v>0.79225806451612901</v>
      </c>
      <c r="O69" s="39">
        <v>1019</v>
      </c>
      <c r="P69" s="40">
        <f t="shared" si="17"/>
        <v>0.60835820895522386</v>
      </c>
      <c r="Q69" s="39">
        <v>1269</v>
      </c>
      <c r="R69" s="40">
        <f t="shared" si="18"/>
        <v>0.81870967741935485</v>
      </c>
      <c r="S69" s="39">
        <v>1062</v>
      </c>
      <c r="T69" s="40">
        <f t="shared" si="19"/>
        <v>0.63402985074626861</v>
      </c>
      <c r="U69" s="39">
        <v>1134</v>
      </c>
      <c r="V69" s="40">
        <f t="shared" si="20"/>
        <v>0.73161290322580641</v>
      </c>
      <c r="W69" s="39">
        <v>1047</v>
      </c>
      <c r="X69" s="40">
        <f t="shared" si="21"/>
        <v>0.62507462686567161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95</v>
      </c>
      <c r="E70" s="71">
        <v>154</v>
      </c>
      <c r="F70" s="71">
        <f t="shared" si="12"/>
        <v>128.33333333333334</v>
      </c>
      <c r="G70" s="39">
        <v>82</v>
      </c>
      <c r="H70" s="40">
        <f t="shared" si="13"/>
        <v>0.86315789473684212</v>
      </c>
      <c r="I70" s="39">
        <v>81</v>
      </c>
      <c r="J70" s="40">
        <f t="shared" si="14"/>
        <v>0.85263157894736841</v>
      </c>
      <c r="K70" s="39">
        <v>90</v>
      </c>
      <c r="L70" s="40">
        <f t="shared" si="15"/>
        <v>0.7012987012987012</v>
      </c>
      <c r="M70" s="39">
        <v>96</v>
      </c>
      <c r="N70" s="40">
        <f t="shared" si="16"/>
        <v>1.0105263157894737</v>
      </c>
      <c r="O70" s="39">
        <v>83</v>
      </c>
      <c r="P70" s="40">
        <f t="shared" si="17"/>
        <v>0.64675324675324675</v>
      </c>
      <c r="Q70" s="39">
        <v>98</v>
      </c>
      <c r="R70" s="40">
        <f t="shared" si="18"/>
        <v>1.0315789473684212</v>
      </c>
      <c r="S70" s="39">
        <v>90</v>
      </c>
      <c r="T70" s="40">
        <f t="shared" si="19"/>
        <v>0.7012987012987012</v>
      </c>
      <c r="U70" s="39">
        <v>93</v>
      </c>
      <c r="V70" s="40">
        <f t="shared" si="20"/>
        <v>0.97894736842105268</v>
      </c>
      <c r="W70" s="39">
        <v>87</v>
      </c>
      <c r="X70" s="40">
        <f t="shared" si="21"/>
        <v>0.67792207792207793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6184.1666666666661</v>
      </c>
      <c r="E71" s="71">
        <v>8250</v>
      </c>
      <c r="F71" s="71">
        <f t="shared" si="12"/>
        <v>6875</v>
      </c>
      <c r="G71" s="39">
        <v>5555</v>
      </c>
      <c r="H71" s="40">
        <f t="shared" si="13"/>
        <v>0.8982616897992185</v>
      </c>
      <c r="I71" s="39">
        <v>5410</v>
      </c>
      <c r="J71" s="40">
        <f t="shared" si="14"/>
        <v>0.8748147149979788</v>
      </c>
      <c r="K71" s="39">
        <v>4096</v>
      </c>
      <c r="L71" s="40">
        <f t="shared" si="15"/>
        <v>0.59578181818181819</v>
      </c>
      <c r="M71" s="39">
        <v>4917</v>
      </c>
      <c r="N71" s="40">
        <f t="shared" si="16"/>
        <v>0.79509500067376371</v>
      </c>
      <c r="O71" s="39">
        <v>4028</v>
      </c>
      <c r="P71" s="40">
        <f t="shared" si="17"/>
        <v>0.58589090909090913</v>
      </c>
      <c r="Q71" s="39">
        <v>4970</v>
      </c>
      <c r="R71" s="40">
        <f t="shared" si="18"/>
        <v>0.80366527422180312</v>
      </c>
      <c r="S71" s="39">
        <v>4216</v>
      </c>
      <c r="T71" s="40">
        <f t="shared" si="19"/>
        <v>0.61323636363636369</v>
      </c>
      <c r="U71" s="39">
        <v>4535</v>
      </c>
      <c r="V71" s="40">
        <f t="shared" si="20"/>
        <v>0.73332434981808392</v>
      </c>
      <c r="W71" s="39">
        <v>3845</v>
      </c>
      <c r="X71" s="40">
        <f t="shared" si="21"/>
        <v>0.55927272727272725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379.16666666666663</v>
      </c>
      <c r="E72" s="71">
        <v>602</v>
      </c>
      <c r="F72" s="71">
        <f t="shared" si="12"/>
        <v>501.66666666666663</v>
      </c>
      <c r="G72" s="39">
        <v>326</v>
      </c>
      <c r="H72" s="40">
        <f t="shared" si="13"/>
        <v>0.8597802197802199</v>
      </c>
      <c r="I72" s="39">
        <v>286</v>
      </c>
      <c r="J72" s="40">
        <f t="shared" si="14"/>
        <v>0.75428571428571434</v>
      </c>
      <c r="K72" s="39">
        <v>222</v>
      </c>
      <c r="L72" s="40">
        <f t="shared" si="15"/>
        <v>0.44252491694352164</v>
      </c>
      <c r="M72" s="39">
        <v>305</v>
      </c>
      <c r="N72" s="40">
        <f t="shared" si="16"/>
        <v>0.80439560439560442</v>
      </c>
      <c r="O72" s="39">
        <v>218</v>
      </c>
      <c r="P72" s="40">
        <f t="shared" si="17"/>
        <v>0.43455149501661133</v>
      </c>
      <c r="Q72" s="39">
        <v>337</v>
      </c>
      <c r="R72" s="40">
        <f t="shared" si="18"/>
        <v>0.88879120879120888</v>
      </c>
      <c r="S72" s="39">
        <v>199</v>
      </c>
      <c r="T72" s="40">
        <f t="shared" si="19"/>
        <v>0.39667774086378743</v>
      </c>
      <c r="U72" s="39">
        <v>313</v>
      </c>
      <c r="V72" s="40">
        <f t="shared" si="20"/>
        <v>0.82549450549450554</v>
      </c>
      <c r="W72" s="39">
        <v>235</v>
      </c>
      <c r="X72" s="40">
        <f t="shared" si="21"/>
        <v>0.46843853820598008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205</v>
      </c>
      <c r="E73" s="71">
        <v>330</v>
      </c>
      <c r="F73" s="71">
        <f t="shared" si="12"/>
        <v>275</v>
      </c>
      <c r="G73" s="39">
        <v>201</v>
      </c>
      <c r="H73" s="40">
        <f t="shared" si="13"/>
        <v>0.98048780487804876</v>
      </c>
      <c r="I73" s="39">
        <v>188</v>
      </c>
      <c r="J73" s="40">
        <f t="shared" si="14"/>
        <v>0.91707317073170735</v>
      </c>
      <c r="K73" s="39">
        <v>198</v>
      </c>
      <c r="L73" s="40">
        <f t="shared" si="15"/>
        <v>0.72</v>
      </c>
      <c r="M73" s="39">
        <v>198</v>
      </c>
      <c r="N73" s="40">
        <f t="shared" si="16"/>
        <v>0.96585365853658534</v>
      </c>
      <c r="O73" s="39">
        <v>181</v>
      </c>
      <c r="P73" s="40">
        <f t="shared" si="17"/>
        <v>0.6581818181818182</v>
      </c>
      <c r="Q73" s="39">
        <v>204</v>
      </c>
      <c r="R73" s="40">
        <f t="shared" si="18"/>
        <v>0.99512195121951219</v>
      </c>
      <c r="S73" s="39">
        <v>207</v>
      </c>
      <c r="T73" s="40">
        <f t="shared" si="19"/>
        <v>0.75272727272727269</v>
      </c>
      <c r="U73" s="39">
        <v>194</v>
      </c>
      <c r="V73" s="40">
        <f t="shared" si="20"/>
        <v>0.9463414634146341</v>
      </c>
      <c r="W73" s="39">
        <v>202</v>
      </c>
      <c r="X73" s="40">
        <f t="shared" si="21"/>
        <v>0.7345454545454545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281.66666666666669</v>
      </c>
      <c r="E74" s="71">
        <v>323</v>
      </c>
      <c r="F74" s="71">
        <f t="shared" si="12"/>
        <v>269.16666666666669</v>
      </c>
      <c r="G74" s="39">
        <v>306</v>
      </c>
      <c r="H74" s="40">
        <f t="shared" si="13"/>
        <v>1.0863905325443786</v>
      </c>
      <c r="I74" s="39">
        <v>283</v>
      </c>
      <c r="J74" s="40">
        <f t="shared" si="14"/>
        <v>1.0047337278106507</v>
      </c>
      <c r="K74" s="39">
        <v>216</v>
      </c>
      <c r="L74" s="40">
        <f t="shared" si="15"/>
        <v>0.80247678018575841</v>
      </c>
      <c r="M74" s="39">
        <v>304</v>
      </c>
      <c r="N74" s="40">
        <f t="shared" si="16"/>
        <v>1.0792899408284022</v>
      </c>
      <c r="O74" s="39">
        <v>210</v>
      </c>
      <c r="P74" s="40">
        <f t="shared" si="17"/>
        <v>0.78018575851393179</v>
      </c>
      <c r="Q74" s="39">
        <v>301</v>
      </c>
      <c r="R74" s="40">
        <f t="shared" si="18"/>
        <v>1.0686390532544379</v>
      </c>
      <c r="S74" s="39">
        <v>210</v>
      </c>
      <c r="T74" s="40">
        <f t="shared" si="19"/>
        <v>0.78018575851393179</v>
      </c>
      <c r="U74" s="39">
        <v>314</v>
      </c>
      <c r="V74" s="40">
        <f t="shared" si="20"/>
        <v>1.1147928994082839</v>
      </c>
      <c r="W74" s="39">
        <v>214</v>
      </c>
      <c r="X74" s="40">
        <f t="shared" si="21"/>
        <v>0.79504643962848287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838.33333333333326</v>
      </c>
      <c r="E75" s="71">
        <v>1164</v>
      </c>
      <c r="F75" s="71">
        <f t="shared" si="12"/>
        <v>970</v>
      </c>
      <c r="G75" s="39">
        <v>750</v>
      </c>
      <c r="H75" s="40">
        <f t="shared" si="13"/>
        <v>0.89463220675944344</v>
      </c>
      <c r="I75" s="39">
        <v>724</v>
      </c>
      <c r="J75" s="40">
        <f t="shared" si="14"/>
        <v>0.86361829025844938</v>
      </c>
      <c r="K75" s="39">
        <v>587</v>
      </c>
      <c r="L75" s="40">
        <f t="shared" si="15"/>
        <v>0.60515463917525769</v>
      </c>
      <c r="M75" s="39">
        <v>672</v>
      </c>
      <c r="N75" s="40">
        <f t="shared" si="16"/>
        <v>0.80159045725646128</v>
      </c>
      <c r="O75" s="39">
        <v>517</v>
      </c>
      <c r="P75" s="40">
        <f t="shared" si="17"/>
        <v>0.53298969072164948</v>
      </c>
      <c r="Q75" s="39">
        <v>671</v>
      </c>
      <c r="R75" s="40">
        <f t="shared" si="18"/>
        <v>0.80039761431411538</v>
      </c>
      <c r="S75" s="39">
        <v>551</v>
      </c>
      <c r="T75" s="40">
        <f t="shared" si="19"/>
        <v>0.56804123711340204</v>
      </c>
      <c r="U75" s="39">
        <v>587</v>
      </c>
      <c r="V75" s="40">
        <f t="shared" si="20"/>
        <v>0.70019880715705773</v>
      </c>
      <c r="W75" s="39">
        <v>569</v>
      </c>
      <c r="X75" s="40">
        <f t="shared" si="21"/>
        <v>0.58659793814432992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86.666666666666657</v>
      </c>
      <c r="E76" s="71">
        <v>119</v>
      </c>
      <c r="F76" s="71">
        <f t="shared" si="12"/>
        <v>99.166666666666657</v>
      </c>
      <c r="G76" s="39">
        <v>85</v>
      </c>
      <c r="H76" s="40">
        <f t="shared" si="13"/>
        <v>0.98076923076923084</v>
      </c>
      <c r="I76" s="39">
        <v>87</v>
      </c>
      <c r="J76" s="40">
        <f t="shared" si="14"/>
        <v>1.0038461538461541</v>
      </c>
      <c r="K76" s="39">
        <v>94</v>
      </c>
      <c r="L76" s="40">
        <f t="shared" si="15"/>
        <v>0.94789915966386562</v>
      </c>
      <c r="M76" s="39">
        <v>99</v>
      </c>
      <c r="N76" s="40">
        <f t="shared" si="16"/>
        <v>1.1423076923076925</v>
      </c>
      <c r="O76" s="39">
        <v>88</v>
      </c>
      <c r="P76" s="40">
        <f t="shared" si="17"/>
        <v>0.88739495798319334</v>
      </c>
      <c r="Q76" s="39">
        <v>103</v>
      </c>
      <c r="R76" s="40">
        <f t="shared" si="18"/>
        <v>1.1884615384615387</v>
      </c>
      <c r="S76" s="39">
        <v>93</v>
      </c>
      <c r="T76" s="40">
        <f t="shared" si="19"/>
        <v>0.93781512605042028</v>
      </c>
      <c r="U76" s="39">
        <v>102</v>
      </c>
      <c r="V76" s="40">
        <f t="shared" si="20"/>
        <v>1.176923076923077</v>
      </c>
      <c r="W76" s="39">
        <v>90</v>
      </c>
      <c r="X76" s="40">
        <f t="shared" si="21"/>
        <v>0.90756302521008414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175.83333333333331</v>
      </c>
      <c r="E77" s="71">
        <v>192</v>
      </c>
      <c r="F77" s="71">
        <f t="shared" si="12"/>
        <v>160</v>
      </c>
      <c r="G77" s="39">
        <v>193</v>
      </c>
      <c r="H77" s="40">
        <f t="shared" si="13"/>
        <v>1.0976303317535545</v>
      </c>
      <c r="I77" s="39">
        <v>182</v>
      </c>
      <c r="J77" s="40">
        <f t="shared" si="14"/>
        <v>1.0350710900473934</v>
      </c>
      <c r="K77" s="39">
        <v>150</v>
      </c>
      <c r="L77" s="40">
        <f t="shared" si="15"/>
        <v>0.9375</v>
      </c>
      <c r="M77" s="39">
        <v>170</v>
      </c>
      <c r="N77" s="40">
        <f t="shared" si="16"/>
        <v>0.96682464454976313</v>
      </c>
      <c r="O77" s="39">
        <v>128</v>
      </c>
      <c r="P77" s="40">
        <f t="shared" si="17"/>
        <v>0.8</v>
      </c>
      <c r="Q77" s="39">
        <v>183</v>
      </c>
      <c r="R77" s="40">
        <f t="shared" si="18"/>
        <v>1.0407582938388626</v>
      </c>
      <c r="S77" s="39">
        <v>135</v>
      </c>
      <c r="T77" s="40">
        <f t="shared" si="19"/>
        <v>0.84375</v>
      </c>
      <c r="U77" s="39">
        <v>174</v>
      </c>
      <c r="V77" s="40">
        <f t="shared" si="20"/>
        <v>0.98957345971563992</v>
      </c>
      <c r="W77" s="39">
        <v>143</v>
      </c>
      <c r="X77" s="40">
        <f t="shared" si="21"/>
        <v>0.89375000000000004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4937.5</v>
      </c>
      <c r="E78" s="71">
        <v>6302</v>
      </c>
      <c r="F78" s="71">
        <f t="shared" si="12"/>
        <v>5251.6666666666661</v>
      </c>
      <c r="G78" s="39">
        <v>3781</v>
      </c>
      <c r="H78" s="40">
        <f t="shared" si="13"/>
        <v>0.76577215189873415</v>
      </c>
      <c r="I78" s="39">
        <v>3323</v>
      </c>
      <c r="J78" s="40">
        <f t="shared" si="14"/>
        <v>0.67301265822784806</v>
      </c>
      <c r="K78" s="39">
        <v>3172</v>
      </c>
      <c r="L78" s="40">
        <f t="shared" si="15"/>
        <v>0.60399873056172648</v>
      </c>
      <c r="M78" s="39">
        <v>3616</v>
      </c>
      <c r="N78" s="40">
        <f t="shared" si="16"/>
        <v>0.73235443037974679</v>
      </c>
      <c r="O78" s="39">
        <v>2850</v>
      </c>
      <c r="P78" s="40">
        <f t="shared" si="17"/>
        <v>0.54268486194858778</v>
      </c>
      <c r="Q78" s="39">
        <v>3623</v>
      </c>
      <c r="R78" s="40">
        <f t="shared" si="18"/>
        <v>0.73377215189873413</v>
      </c>
      <c r="S78" s="39">
        <v>2929</v>
      </c>
      <c r="T78" s="40">
        <f t="shared" si="19"/>
        <v>0.55772770549032058</v>
      </c>
      <c r="U78" s="39">
        <v>3210</v>
      </c>
      <c r="V78" s="40">
        <f t="shared" si="20"/>
        <v>0.65012658227848097</v>
      </c>
      <c r="W78" s="39">
        <v>3114</v>
      </c>
      <c r="X78" s="40">
        <f t="shared" si="21"/>
        <v>0.59295461758172019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3289.166666666667</v>
      </c>
      <c r="E79" s="71">
        <v>4297</v>
      </c>
      <c r="F79" s="71">
        <f t="shared" si="12"/>
        <v>3580.833333333333</v>
      </c>
      <c r="G79" s="39">
        <v>2260</v>
      </c>
      <c r="H79" s="40">
        <f t="shared" si="13"/>
        <v>0.68710412971877366</v>
      </c>
      <c r="I79" s="39">
        <v>2083</v>
      </c>
      <c r="J79" s="40">
        <f t="shared" si="14"/>
        <v>0.63329110717000248</v>
      </c>
      <c r="K79" s="39">
        <v>1960</v>
      </c>
      <c r="L79" s="40">
        <f t="shared" si="15"/>
        <v>0.54735862229462418</v>
      </c>
      <c r="M79" s="39">
        <v>2283</v>
      </c>
      <c r="N79" s="40">
        <f t="shared" si="16"/>
        <v>0.69409678236635408</v>
      </c>
      <c r="O79" s="39">
        <v>1945</v>
      </c>
      <c r="P79" s="40">
        <f t="shared" si="17"/>
        <v>0.54316965324645106</v>
      </c>
      <c r="Q79" s="39">
        <v>2292</v>
      </c>
      <c r="R79" s="40">
        <f t="shared" si="18"/>
        <v>0.6968330377501899</v>
      </c>
      <c r="S79" s="39">
        <v>2008</v>
      </c>
      <c r="T79" s="40">
        <f t="shared" si="19"/>
        <v>0.56076332324877831</v>
      </c>
      <c r="U79" s="39">
        <v>2264</v>
      </c>
      <c r="V79" s="40">
        <f t="shared" si="20"/>
        <v>0.68832024322270069</v>
      </c>
      <c r="W79" s="39">
        <v>1907</v>
      </c>
      <c r="X79" s="40">
        <f t="shared" si="21"/>
        <v>0.53255759832441241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34">
        <f>SUMIF($A$2:$A$79,"Norte",E$2:E$79)</f>
        <v>6573</v>
      </c>
      <c r="F81" s="34">
        <f>SUMIF($A$2:$A$79,"Norte",F$2:F$79)</f>
        <v>5477.5</v>
      </c>
      <c r="G81" s="39">
        <f>SUMIF($A$2:$A$79,"Norte",G$2:G$79)</f>
        <v>4388</v>
      </c>
      <c r="H81" s="40">
        <f t="shared" ref="H81:H84" si="22">G81/D81</f>
        <v>0.89918032786885249</v>
      </c>
      <c r="I81" s="39">
        <f>SUMIF($A$2:$A$79,"Norte",I$2:I$79)</f>
        <v>4080</v>
      </c>
      <c r="J81" s="40">
        <f t="shared" ref="J81:J84" si="23">I81/D81</f>
        <v>0.83606557377049184</v>
      </c>
      <c r="K81" s="39">
        <f>SUMIF($A$2:$A$79,"Norte",K$2:K$79)</f>
        <v>3589</v>
      </c>
      <c r="L81" s="40">
        <f>K81/F81</f>
        <v>0.65522592423550885</v>
      </c>
      <c r="M81" s="39">
        <f>SUMIF($A$2:$A$79,"Norte",M$2:M$79)</f>
        <v>4210</v>
      </c>
      <c r="N81" s="40">
        <f t="shared" ref="N81:N84" si="24">M81/D81</f>
        <v>0.86270491803278693</v>
      </c>
      <c r="O81" s="39">
        <f>SUMIF($A$2:$A$79,"Norte",O$2:O$79)</f>
        <v>3458</v>
      </c>
      <c r="P81" s="40">
        <f>O81/F81</f>
        <v>0.63130990415335464</v>
      </c>
      <c r="Q81" s="39">
        <f>SUMIF($A$2:$A$79,"Norte",Q$2:Q$79)</f>
        <v>4288</v>
      </c>
      <c r="R81" s="40">
        <f t="shared" ref="R81:R84" si="25">Q81/D81</f>
        <v>0.87868852459016389</v>
      </c>
      <c r="S81" s="39">
        <f>SUMIF($A$2:$A$79,"Norte",S$2:S$79)</f>
        <v>3571</v>
      </c>
      <c r="T81" s="40">
        <f>S81/F81</f>
        <v>0.65193975353719757</v>
      </c>
      <c r="U81" s="39">
        <f>SUMIF($A$2:$A$79,"Norte",U$2:U$79)</f>
        <v>4059</v>
      </c>
      <c r="V81" s="40">
        <f t="shared" ref="V81:V84" si="26">U81/D81</f>
        <v>0.8317622950819672</v>
      </c>
      <c r="W81" s="39">
        <f>SUMIF($A$2:$A$79,"Norte",W$2:W$79)</f>
        <v>3608</v>
      </c>
      <c r="X81" s="40">
        <f>W81/F81</f>
        <v>0.65869465997261523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34">
        <f>SUMIF($A$2:$A$79,"Central",E$2:E$79)</f>
        <v>7658</v>
      </c>
      <c r="F82" s="34">
        <f>SUMIF($A$2:$A$79,"Central",F$2:F$79)</f>
        <v>6381.6666666666661</v>
      </c>
      <c r="G82" s="39">
        <f>SUMIF($A$2:$A$79,"Central",G$2:G$79)</f>
        <v>5007</v>
      </c>
      <c r="H82" s="40">
        <f t="shared" si="22"/>
        <v>0.8656389569226336</v>
      </c>
      <c r="I82" s="39">
        <f>SUMIF($A$2:$A$79,"Central",I$2:I$79)</f>
        <v>4573</v>
      </c>
      <c r="J82" s="40">
        <f t="shared" si="23"/>
        <v>0.79060654084425874</v>
      </c>
      <c r="K82" s="39">
        <f>SUMIF($A$2:$A$79,"Central",K$2:K$79)</f>
        <v>4163</v>
      </c>
      <c r="L82" s="40">
        <f t="shared" ref="L82:L85" si="27">K82/F82</f>
        <v>0.65233742491512148</v>
      </c>
      <c r="M82" s="39">
        <f>SUMIF($A$2:$A$79,"Central",M$2:M$79)</f>
        <v>4777</v>
      </c>
      <c r="N82" s="40">
        <f t="shared" si="24"/>
        <v>0.82587523411612151</v>
      </c>
      <c r="O82" s="39">
        <f>SUMIF($A$2:$A$79,"Central",O$2:O$79)</f>
        <v>3910</v>
      </c>
      <c r="P82" s="40">
        <f t="shared" ref="P82:P85" si="28">O82/F82</f>
        <v>0.61269260903630196</v>
      </c>
      <c r="Q82" s="39">
        <f>SUMIF($A$2:$A$79,"Central",Q$2:Q$79)</f>
        <v>4840</v>
      </c>
      <c r="R82" s="40">
        <f t="shared" si="25"/>
        <v>0.83676703645007922</v>
      </c>
      <c r="S82" s="39">
        <f>SUMIF($A$2:$A$79,"Central",S$2:S$79)</f>
        <v>3989</v>
      </c>
      <c r="T82" s="40">
        <f t="shared" ref="T82:T85" si="29">S82/F82</f>
        <v>0.62507182031862107</v>
      </c>
      <c r="U82" s="39">
        <f>SUMIF($A$2:$A$79,"Central",U$2:U$79)</f>
        <v>4865</v>
      </c>
      <c r="V82" s="40">
        <f t="shared" si="26"/>
        <v>0.84108918023339574</v>
      </c>
      <c r="W82" s="39">
        <f>SUMIF($A$2:$A$79,"Central",W$2:W$79)</f>
        <v>4186</v>
      </c>
      <c r="X82" s="40">
        <f t="shared" ref="X82:X85" si="30">W82/F82</f>
        <v>0.65594149908592325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34">
        <f>SUMIF($A$2:$A$79,"Metropolitana",E$2:E$79)</f>
        <v>33453</v>
      </c>
      <c r="F83" s="34">
        <f>SUMIF($A$2:$A$79,"Metropolitana",F$2:F$79)</f>
        <v>27877.500000000004</v>
      </c>
      <c r="G83" s="39">
        <f>SUMIF($A$2:$A$79,"Metropolitana",G$2:G$79)</f>
        <v>21723</v>
      </c>
      <c r="H83" s="40">
        <f t="shared" si="22"/>
        <v>0.83826735697977295</v>
      </c>
      <c r="I83" s="39">
        <f>SUMIF($A$2:$A$79,"Metropolitana",I$2:I$79)</f>
        <v>20373</v>
      </c>
      <c r="J83" s="40">
        <f t="shared" si="23"/>
        <v>0.78617229957873747</v>
      </c>
      <c r="K83" s="39">
        <f>SUMIF($A$2:$A$79,"Metropolitana",K$2:K$79)</f>
        <v>17582</v>
      </c>
      <c r="L83" s="40">
        <f t="shared" si="27"/>
        <v>0.63068783068783063</v>
      </c>
      <c r="M83" s="39">
        <f>SUMIF($A$2:$A$79,"Metropolitana",M$2:M$79)</f>
        <v>20168</v>
      </c>
      <c r="N83" s="40">
        <f t="shared" si="24"/>
        <v>0.77826156864006169</v>
      </c>
      <c r="O83" s="39">
        <f>SUMIF($A$2:$A$79,"Metropolitana",O$2:O$79)</f>
        <v>16485</v>
      </c>
      <c r="P83" s="40">
        <f t="shared" si="28"/>
        <v>0.59133709981167604</v>
      </c>
      <c r="Q83" s="39">
        <f>SUMIF($A$2:$A$79,"Metropolitana",Q$2:Q$79)</f>
        <v>20570</v>
      </c>
      <c r="R83" s="40">
        <f t="shared" si="25"/>
        <v>0.79377431906614782</v>
      </c>
      <c r="S83" s="39">
        <f>SUMIF($A$2:$A$79,"Metropolitana",S$2:S$79)</f>
        <v>17408</v>
      </c>
      <c r="T83" s="40">
        <f t="shared" si="29"/>
        <v>0.62444623800555998</v>
      </c>
      <c r="U83" s="39">
        <f>SUMIF($A$2:$A$79,"Metropolitana",U$2:U$79)</f>
        <v>18985</v>
      </c>
      <c r="V83" s="40">
        <f t="shared" si="26"/>
        <v>0.73261086278419141</v>
      </c>
      <c r="W83" s="39">
        <f>SUMIF($A$2:$A$79,"Metropolitana",W$2:W$79)</f>
        <v>17406</v>
      </c>
      <c r="X83" s="40">
        <f t="shared" si="30"/>
        <v>0.62437449556093616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34">
        <f>SUMIF($A$2:$A$79,"sul",E$2:E$79)</f>
        <v>9170</v>
      </c>
      <c r="F84" s="34">
        <f>SUMIF($A$2:$A$79,"sul",F$2:F$79)</f>
        <v>7641.6666666666661</v>
      </c>
      <c r="G84" s="39">
        <f>SUMIF($A$2:$A$79,"sul",G$2:G$79)</f>
        <v>6465</v>
      </c>
      <c r="H84" s="40">
        <f t="shared" si="22"/>
        <v>0.90853729944958428</v>
      </c>
      <c r="I84" s="39">
        <f>SUMIF($A$2:$A$79,"sul",I$2:I$79)</f>
        <v>6000</v>
      </c>
      <c r="J84" s="40">
        <f t="shared" si="23"/>
        <v>0.84319006909474181</v>
      </c>
      <c r="K84" s="39">
        <f>SUMIF($A$2:$A$79,"sul",K$2:K$79)</f>
        <v>5497</v>
      </c>
      <c r="L84" s="40">
        <f t="shared" si="27"/>
        <v>0.71934569247546354</v>
      </c>
      <c r="M84" s="39">
        <f>SUMIF($A$2:$A$79,"sul",M$2:M$79)</f>
        <v>6202</v>
      </c>
      <c r="N84" s="40">
        <f t="shared" si="24"/>
        <v>0.87157746808759806</v>
      </c>
      <c r="O84" s="39">
        <f>SUMIF($A$2:$A$79,"sul",O$2:O$79)</f>
        <v>5287</v>
      </c>
      <c r="P84" s="40">
        <f t="shared" si="28"/>
        <v>0.69186477644492916</v>
      </c>
      <c r="Q84" s="39">
        <f>SUMIF($A$2:$A$79,"sul",Q$2:Q$79)</f>
        <v>6245</v>
      </c>
      <c r="R84" s="40">
        <f t="shared" si="25"/>
        <v>0.87762033024944375</v>
      </c>
      <c r="S84" s="39">
        <f>SUMIF($A$2:$A$79,"sul",S$2:S$79)</f>
        <v>5439</v>
      </c>
      <c r="T84" s="40">
        <f t="shared" si="29"/>
        <v>0.71175572519083974</v>
      </c>
      <c r="U84" s="39">
        <f>SUMIF($A$2:$A$79,"sul",U$2:U$79)</f>
        <v>5994</v>
      </c>
      <c r="V84" s="40">
        <f t="shared" si="26"/>
        <v>0.84234687902564709</v>
      </c>
      <c r="W84" s="39">
        <f>SUMIF($A$2:$A$79,"sul",W$2:W$79)</f>
        <v>5551</v>
      </c>
      <c r="X84" s="40">
        <f t="shared" si="30"/>
        <v>0.72641221374045806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43694.166666666664</v>
      </c>
      <c r="E85" s="36">
        <f>SUM(E2:E79)</f>
        <v>56854</v>
      </c>
      <c r="F85" s="36">
        <f>SUM(F2:F79)</f>
        <v>47378.333333333321</v>
      </c>
      <c r="G85" s="35">
        <f>SUM(G2:G79)</f>
        <v>37583</v>
      </c>
      <c r="H85" s="37">
        <f>G85/D85</f>
        <v>0.8601376995403659</v>
      </c>
      <c r="I85" s="35">
        <f>SUM(I2:I79)</f>
        <v>35026</v>
      </c>
      <c r="J85" s="37">
        <f>I85/D85</f>
        <v>0.80161730208075077</v>
      </c>
      <c r="K85" s="35">
        <f>SUM(K2:K79)</f>
        <v>30831</v>
      </c>
      <c r="L85" s="37">
        <f t="shared" si="27"/>
        <v>0.65074049319309124</v>
      </c>
      <c r="M85" s="35">
        <f>SUM(M2:M79)</f>
        <v>35357</v>
      </c>
      <c r="N85" s="37">
        <f>M85/D85</f>
        <v>0.80919268399671962</v>
      </c>
      <c r="O85" s="35">
        <f>SUM(O2:O79)</f>
        <v>29140</v>
      </c>
      <c r="P85" s="37">
        <f t="shared" si="28"/>
        <v>0.61504907306434042</v>
      </c>
      <c r="Q85" s="35">
        <f>SUM(Q2:Q79)</f>
        <v>35943</v>
      </c>
      <c r="R85" s="37">
        <f>Q85/D85</f>
        <v>0.82260408521351058</v>
      </c>
      <c r="S85" s="35">
        <f>SUM(S2:S79)</f>
        <v>30407</v>
      </c>
      <c r="T85" s="37">
        <f t="shared" si="29"/>
        <v>0.64179125479297872</v>
      </c>
      <c r="U85" s="35">
        <f>SUM(U2:U79)</f>
        <v>33903</v>
      </c>
      <c r="V85" s="37">
        <f>U85/D85</f>
        <v>0.77591593080693466</v>
      </c>
      <c r="W85" s="35">
        <f>SUM(W2:W79)</f>
        <v>30751</v>
      </c>
      <c r="X85" s="37">
        <f t="shared" si="30"/>
        <v>0.64905195764590018</v>
      </c>
    </row>
    <row r="88" spans="1:24" x14ac:dyDescent="0.25">
      <c r="A88" s="76" t="s">
        <v>191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24" x14ac:dyDescent="0.25">
      <c r="A89" s="76" t="s">
        <v>187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24" x14ac:dyDescent="0.25">
      <c r="A90" s="77" t="s">
        <v>160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24" x14ac:dyDescent="0.25">
      <c r="A91" s="75" t="s">
        <v>183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</row>
    <row r="92" spans="1:24" s="49" customFormat="1" ht="15" customHeight="1" x14ac:dyDescent="0.25">
      <c r="A92" s="79" t="s">
        <v>180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</row>
    <row r="94" spans="1:24" x14ac:dyDescent="0.25">
      <c r="A94" s="86" t="s">
        <v>182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</row>
    <row r="95" spans="1:24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1:24" ht="17.25" x14ac:dyDescent="0.25">
      <c r="A96" s="74" t="s">
        <v>89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1:12" x14ac:dyDescent="0.25">
      <c r="A97" s="75" t="s">
        <v>90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</row>
    <row r="98" spans="1:12" x14ac:dyDescent="0.25">
      <c r="A98" s="75" t="s">
        <v>91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</row>
  </sheetData>
  <mergeCells count="9">
    <mergeCell ref="A96:L96"/>
    <mergeCell ref="A97:L97"/>
    <mergeCell ref="A98:L98"/>
    <mergeCell ref="A94:L95"/>
    <mergeCell ref="A88:L88"/>
    <mergeCell ref="A89:L89"/>
    <mergeCell ref="A90:L90"/>
    <mergeCell ref="A91:L91"/>
    <mergeCell ref="A92:L9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99CC"/>
  </sheetPr>
  <dimension ref="A1:P923"/>
  <sheetViews>
    <sheetView showGridLines="0" workbookViewId="0">
      <selection activeCell="G79" sqref="G79"/>
    </sheetView>
  </sheetViews>
  <sheetFormatPr defaultRowHeight="15" x14ac:dyDescent="0.25"/>
  <cols>
    <col min="1" max="1" width="18.140625" style="9" customWidth="1"/>
    <col min="2" max="2" width="23.85546875" style="9" bestFit="1" customWidth="1"/>
    <col min="3" max="3" width="14.28515625" style="9" customWidth="1"/>
    <col min="4" max="12" width="9.140625" style="9"/>
    <col min="13" max="13" width="26.5703125" customWidth="1"/>
    <col min="14" max="14" width="9.140625" customWidth="1"/>
    <col min="15" max="15" width="23.28515625" customWidth="1"/>
    <col min="16" max="16" width="8.7109375" customWidth="1"/>
    <col min="17" max="16384" width="9.140625" style="9"/>
  </cols>
  <sheetData>
    <row r="1" spans="1:9" ht="24.75" customHeight="1" thickBot="1" x14ac:dyDescent="0.3">
      <c r="A1" s="6" t="s">
        <v>0</v>
      </c>
      <c r="B1" s="7" t="s">
        <v>1</v>
      </c>
      <c r="C1" s="17" t="s">
        <v>86</v>
      </c>
      <c r="I1"/>
    </row>
    <row r="2" spans="1:9" x14ac:dyDescent="0.25">
      <c r="A2" s="18" t="s">
        <v>2</v>
      </c>
      <c r="B2" s="19" t="s">
        <v>6</v>
      </c>
      <c r="C2" s="25">
        <v>89.08</v>
      </c>
    </row>
    <row r="3" spans="1:9" x14ac:dyDescent="0.25">
      <c r="A3" s="20" t="s">
        <v>101</v>
      </c>
      <c r="B3" s="21" t="s">
        <v>7</v>
      </c>
      <c r="C3" s="26">
        <v>107.23</v>
      </c>
    </row>
    <row r="4" spans="1:9" x14ac:dyDescent="0.25">
      <c r="A4" s="20" t="s">
        <v>101</v>
      </c>
      <c r="B4" s="21" t="s">
        <v>8</v>
      </c>
      <c r="C4" s="26">
        <v>63.14</v>
      </c>
    </row>
    <row r="5" spans="1:9" x14ac:dyDescent="0.25">
      <c r="A5" s="20" t="s">
        <v>5</v>
      </c>
      <c r="B5" s="21" t="s">
        <v>9</v>
      </c>
      <c r="C5" s="26">
        <v>91.38</v>
      </c>
    </row>
    <row r="6" spans="1:9" x14ac:dyDescent="0.25">
      <c r="A6" s="20" t="s">
        <v>5</v>
      </c>
      <c r="B6" s="21" t="s">
        <v>10</v>
      </c>
      <c r="C6" s="26">
        <v>65.010000000000005</v>
      </c>
    </row>
    <row r="7" spans="1:9" x14ac:dyDescent="0.25">
      <c r="A7" s="20" t="s">
        <v>101</v>
      </c>
      <c r="B7" s="21" t="s">
        <v>11</v>
      </c>
      <c r="C7" s="26">
        <v>111.88</v>
      </c>
    </row>
    <row r="8" spans="1:9" x14ac:dyDescent="0.25">
      <c r="A8" s="20" t="s">
        <v>5</v>
      </c>
      <c r="B8" s="21" t="s">
        <v>12</v>
      </c>
      <c r="C8" s="26">
        <v>89.97</v>
      </c>
    </row>
    <row r="9" spans="1:9" x14ac:dyDescent="0.25">
      <c r="A9" s="20" t="s">
        <v>5</v>
      </c>
      <c r="B9" s="21" t="s">
        <v>13</v>
      </c>
      <c r="C9" s="26">
        <v>38.5</v>
      </c>
      <c r="I9"/>
    </row>
    <row r="10" spans="1:9" x14ac:dyDescent="0.25">
      <c r="A10" s="20" t="s">
        <v>2</v>
      </c>
      <c r="B10" s="21" t="s">
        <v>14</v>
      </c>
      <c r="C10" s="26">
        <v>78.45</v>
      </c>
    </row>
    <row r="11" spans="1:9" x14ac:dyDescent="0.25">
      <c r="A11" s="20" t="s">
        <v>5</v>
      </c>
      <c r="B11" s="21" t="s">
        <v>15</v>
      </c>
      <c r="C11" s="26">
        <v>63.78</v>
      </c>
    </row>
    <row r="12" spans="1:9" x14ac:dyDescent="0.25">
      <c r="A12" s="20" t="s">
        <v>101</v>
      </c>
      <c r="B12" s="21" t="s">
        <v>16</v>
      </c>
      <c r="C12" s="26">
        <v>79.48</v>
      </c>
    </row>
    <row r="13" spans="1:9" x14ac:dyDescent="0.25">
      <c r="A13" s="20" t="s">
        <v>101</v>
      </c>
      <c r="B13" s="21" t="s">
        <v>17</v>
      </c>
      <c r="C13" s="26">
        <v>69.09</v>
      </c>
    </row>
    <row r="14" spans="1:9" x14ac:dyDescent="0.25">
      <c r="A14" s="20" t="s">
        <v>101</v>
      </c>
      <c r="B14" s="21" t="s">
        <v>18</v>
      </c>
      <c r="C14" s="26">
        <v>58.82</v>
      </c>
    </row>
    <row r="15" spans="1:9" x14ac:dyDescent="0.25">
      <c r="A15" s="20" t="s">
        <v>5</v>
      </c>
      <c r="B15" s="21" t="s">
        <v>19</v>
      </c>
      <c r="C15" s="26">
        <v>43</v>
      </c>
      <c r="I15"/>
    </row>
    <row r="16" spans="1:9" x14ac:dyDescent="0.25">
      <c r="A16" s="20" t="s">
        <v>2</v>
      </c>
      <c r="B16" s="21" t="s">
        <v>20</v>
      </c>
      <c r="C16" s="26">
        <v>93.05</v>
      </c>
    </row>
    <row r="17" spans="1:16" x14ac:dyDescent="0.25">
      <c r="A17" s="20" t="s">
        <v>5</v>
      </c>
      <c r="B17" s="21" t="s">
        <v>21</v>
      </c>
      <c r="C17" s="26">
        <v>76.010000000000005</v>
      </c>
      <c r="I17"/>
    </row>
    <row r="18" spans="1:16" x14ac:dyDescent="0.25">
      <c r="A18" s="20" t="s">
        <v>2</v>
      </c>
      <c r="B18" s="21" t="s">
        <v>22</v>
      </c>
      <c r="C18" s="26">
        <v>68.33</v>
      </c>
    </row>
    <row r="19" spans="1:16" x14ac:dyDescent="0.25">
      <c r="A19" s="20" t="s">
        <v>5</v>
      </c>
      <c r="B19" s="21" t="s">
        <v>23</v>
      </c>
      <c r="C19" s="26">
        <v>84.53</v>
      </c>
    </row>
    <row r="20" spans="1:16" x14ac:dyDescent="0.25">
      <c r="A20" s="20" t="s">
        <v>101</v>
      </c>
      <c r="B20" s="21" t="s">
        <v>24</v>
      </c>
      <c r="C20" s="26">
        <v>56.67</v>
      </c>
    </row>
    <row r="21" spans="1:16" x14ac:dyDescent="0.25">
      <c r="A21" s="20" t="s">
        <v>101</v>
      </c>
      <c r="B21" s="21" t="s">
        <v>25</v>
      </c>
      <c r="C21" s="26">
        <v>52.68</v>
      </c>
      <c r="I21"/>
    </row>
    <row r="22" spans="1:16" x14ac:dyDescent="0.25">
      <c r="A22" s="20" t="s">
        <v>2</v>
      </c>
      <c r="B22" s="21" t="s">
        <v>26</v>
      </c>
      <c r="C22" s="26">
        <v>85.78</v>
      </c>
    </row>
    <row r="23" spans="1:16" x14ac:dyDescent="0.25">
      <c r="A23" s="20" t="s">
        <v>5</v>
      </c>
      <c r="B23" s="21" t="s">
        <v>27</v>
      </c>
      <c r="C23" s="26">
        <v>85.98</v>
      </c>
      <c r="I23"/>
    </row>
    <row r="24" spans="1:16" x14ac:dyDescent="0.25">
      <c r="A24" s="20" t="s">
        <v>2</v>
      </c>
      <c r="B24" s="21" t="s">
        <v>28</v>
      </c>
      <c r="C24" s="26">
        <v>103.2</v>
      </c>
    </row>
    <row r="25" spans="1:16" x14ac:dyDescent="0.25">
      <c r="A25" s="20" t="s">
        <v>5</v>
      </c>
      <c r="B25" s="21" t="s">
        <v>29</v>
      </c>
      <c r="C25" s="26">
        <v>102.2</v>
      </c>
    </row>
    <row r="26" spans="1:16" x14ac:dyDescent="0.25">
      <c r="A26" s="20" t="s">
        <v>101</v>
      </c>
      <c r="B26" s="21" t="s">
        <v>30</v>
      </c>
      <c r="C26" s="26">
        <v>86.66</v>
      </c>
      <c r="I26"/>
    </row>
    <row r="27" spans="1:16" x14ac:dyDescent="0.25">
      <c r="A27" s="20" t="s">
        <v>2</v>
      </c>
      <c r="B27" s="21" t="s">
        <v>31</v>
      </c>
      <c r="C27" s="26">
        <v>54.19</v>
      </c>
    </row>
    <row r="28" spans="1:16" x14ac:dyDescent="0.25">
      <c r="A28" s="20" t="s">
        <v>101</v>
      </c>
      <c r="B28" s="21" t="s">
        <v>32</v>
      </c>
      <c r="C28" s="26">
        <v>70.010000000000005</v>
      </c>
    </row>
    <row r="29" spans="1:16" x14ac:dyDescent="0.25">
      <c r="A29" s="20" t="s">
        <v>5</v>
      </c>
      <c r="B29" s="21" t="s">
        <v>33</v>
      </c>
      <c r="C29" s="26">
        <v>70.53</v>
      </c>
      <c r="I29"/>
      <c r="N29" s="69"/>
    </row>
    <row r="30" spans="1:16" x14ac:dyDescent="0.25">
      <c r="A30" s="20" t="s">
        <v>2</v>
      </c>
      <c r="B30" s="21" t="s">
        <v>34</v>
      </c>
      <c r="C30" s="26">
        <v>66.13</v>
      </c>
      <c r="I30"/>
      <c r="J30" s="69"/>
      <c r="K30"/>
      <c r="L30"/>
      <c r="M30" s="9"/>
      <c r="N30" s="9"/>
      <c r="O30" s="9"/>
      <c r="P30" s="9"/>
    </row>
    <row r="31" spans="1:16" x14ac:dyDescent="0.25">
      <c r="A31" s="20" t="s">
        <v>2</v>
      </c>
      <c r="B31" s="21" t="s">
        <v>35</v>
      </c>
      <c r="C31" s="26">
        <v>98.2</v>
      </c>
      <c r="I31"/>
      <c r="J31"/>
      <c r="K31"/>
      <c r="L31"/>
      <c r="M31" s="9"/>
      <c r="N31" s="9"/>
      <c r="O31" s="9"/>
      <c r="P31" s="9"/>
    </row>
    <row r="32" spans="1:16" x14ac:dyDescent="0.25">
      <c r="A32" s="20" t="s">
        <v>2</v>
      </c>
      <c r="B32" s="21" t="s">
        <v>36</v>
      </c>
      <c r="C32" s="26">
        <v>80.16</v>
      </c>
      <c r="J32"/>
      <c r="K32"/>
      <c r="L32"/>
      <c r="M32" s="9"/>
      <c r="N32" s="9"/>
      <c r="O32" s="9"/>
      <c r="P32" s="9"/>
    </row>
    <row r="33" spans="1:16" x14ac:dyDescent="0.25">
      <c r="A33" s="20" t="s">
        <v>5</v>
      </c>
      <c r="B33" s="21" t="s">
        <v>37</v>
      </c>
      <c r="C33" s="26">
        <v>87.8</v>
      </c>
      <c r="J33"/>
      <c r="K33"/>
      <c r="L33"/>
      <c r="M33" s="9"/>
      <c r="N33" s="9"/>
      <c r="O33" s="9"/>
      <c r="P33" s="9"/>
    </row>
    <row r="34" spans="1:16" x14ac:dyDescent="0.25">
      <c r="A34" s="20" t="s">
        <v>5</v>
      </c>
      <c r="B34" s="21" t="s">
        <v>38</v>
      </c>
      <c r="C34" s="26">
        <v>79.33</v>
      </c>
      <c r="J34"/>
      <c r="K34"/>
      <c r="L34"/>
      <c r="M34" s="9"/>
      <c r="N34" s="9"/>
      <c r="O34" s="9"/>
      <c r="P34" s="9"/>
    </row>
    <row r="35" spans="1:16" x14ac:dyDescent="0.25">
      <c r="A35" s="20" t="s">
        <v>5</v>
      </c>
      <c r="B35" s="21" t="s">
        <v>39</v>
      </c>
      <c r="C35" s="26">
        <v>63.03</v>
      </c>
      <c r="I35"/>
      <c r="J35"/>
      <c r="K35"/>
      <c r="L35"/>
      <c r="M35" s="9"/>
      <c r="N35" s="9"/>
      <c r="O35" s="9"/>
      <c r="P35" s="9"/>
    </row>
    <row r="36" spans="1:16" x14ac:dyDescent="0.25">
      <c r="A36" s="20" t="s">
        <v>2</v>
      </c>
      <c r="B36" s="21" t="s">
        <v>40</v>
      </c>
      <c r="C36" s="26">
        <v>94.03</v>
      </c>
      <c r="J36"/>
      <c r="K36"/>
      <c r="L36"/>
      <c r="M36" s="9"/>
      <c r="N36" s="9"/>
      <c r="O36" s="9"/>
      <c r="P36" s="9"/>
    </row>
    <row r="37" spans="1:16" x14ac:dyDescent="0.25">
      <c r="A37" s="20" t="s">
        <v>5</v>
      </c>
      <c r="B37" s="21" t="s">
        <v>41</v>
      </c>
      <c r="C37" s="26">
        <v>82.15</v>
      </c>
      <c r="I37"/>
      <c r="J37"/>
      <c r="K37"/>
      <c r="L37"/>
      <c r="M37" s="9"/>
      <c r="N37" s="9"/>
      <c r="O37" s="9"/>
      <c r="P37" s="9"/>
    </row>
    <row r="38" spans="1:16" x14ac:dyDescent="0.25">
      <c r="A38" s="20" t="s">
        <v>2</v>
      </c>
      <c r="B38" s="21" t="s">
        <v>42</v>
      </c>
      <c r="C38" s="26">
        <v>83.63</v>
      </c>
      <c r="J38"/>
      <c r="K38"/>
      <c r="L38"/>
      <c r="M38" s="9"/>
      <c r="N38" s="9"/>
      <c r="O38" s="9"/>
      <c r="P38" s="9"/>
    </row>
    <row r="39" spans="1:16" x14ac:dyDescent="0.25">
      <c r="A39" s="20" t="s">
        <v>5</v>
      </c>
      <c r="B39" s="21" t="s">
        <v>43</v>
      </c>
      <c r="C39" s="26">
        <v>74.86</v>
      </c>
      <c r="J39"/>
      <c r="K39"/>
      <c r="L39"/>
      <c r="M39" s="9"/>
      <c r="N39" s="9"/>
      <c r="O39" s="9"/>
      <c r="P39" s="9"/>
    </row>
    <row r="40" spans="1:16" x14ac:dyDescent="0.25">
      <c r="A40" s="20" t="s">
        <v>101</v>
      </c>
      <c r="B40" s="21" t="s">
        <v>44</v>
      </c>
      <c r="C40" s="26">
        <v>73.81</v>
      </c>
      <c r="J40"/>
      <c r="K40"/>
      <c r="L40"/>
      <c r="M40" s="9"/>
      <c r="N40" s="9"/>
      <c r="O40" s="9"/>
      <c r="P40" s="9"/>
    </row>
    <row r="41" spans="1:16" x14ac:dyDescent="0.25">
      <c r="A41" s="20" t="s">
        <v>5</v>
      </c>
      <c r="B41" s="21" t="s">
        <v>45</v>
      </c>
      <c r="C41" s="26">
        <v>99.47</v>
      </c>
      <c r="I41"/>
      <c r="J41"/>
      <c r="K41"/>
      <c r="L41"/>
      <c r="M41" s="9"/>
      <c r="N41" s="9"/>
      <c r="O41" s="9"/>
      <c r="P41" s="9"/>
    </row>
    <row r="42" spans="1:16" x14ac:dyDescent="0.25">
      <c r="A42" s="20" t="s">
        <v>2</v>
      </c>
      <c r="B42" s="21" t="s">
        <v>46</v>
      </c>
      <c r="C42" s="26">
        <v>74.67</v>
      </c>
      <c r="I42"/>
      <c r="J42"/>
      <c r="K42"/>
      <c r="L42"/>
      <c r="M42" s="9"/>
      <c r="N42" s="9"/>
      <c r="O42" s="9"/>
      <c r="P42" s="9"/>
    </row>
    <row r="43" spans="1:16" x14ac:dyDescent="0.25">
      <c r="A43" s="20" t="s">
        <v>2</v>
      </c>
      <c r="B43" s="21" t="s">
        <v>47</v>
      </c>
      <c r="C43" s="26">
        <v>93.36</v>
      </c>
      <c r="J43"/>
      <c r="K43"/>
      <c r="L43"/>
      <c r="M43" s="9"/>
      <c r="N43" s="9"/>
      <c r="O43" s="9"/>
      <c r="P43" s="9"/>
    </row>
    <row r="44" spans="1:16" x14ac:dyDescent="0.25">
      <c r="A44" s="20" t="s">
        <v>101</v>
      </c>
      <c r="B44" s="21" t="s">
        <v>48</v>
      </c>
      <c r="C44" s="26">
        <v>62.91</v>
      </c>
      <c r="J44"/>
      <c r="K44"/>
      <c r="L44"/>
      <c r="M44" s="9"/>
      <c r="N44" s="9"/>
      <c r="O44" s="9"/>
      <c r="P44" s="9"/>
    </row>
    <row r="45" spans="1:16" x14ac:dyDescent="0.25">
      <c r="A45" s="20" t="s">
        <v>101</v>
      </c>
      <c r="B45" s="21" t="s">
        <v>49</v>
      </c>
      <c r="C45" s="26">
        <v>80.3</v>
      </c>
      <c r="J45"/>
      <c r="K45"/>
      <c r="L45"/>
      <c r="M45" s="9"/>
      <c r="N45" s="9"/>
      <c r="O45" s="9"/>
      <c r="P45" s="9"/>
    </row>
    <row r="46" spans="1:16" x14ac:dyDescent="0.25">
      <c r="A46" s="20" t="s">
        <v>5</v>
      </c>
      <c r="B46" s="21" t="s">
        <v>50</v>
      </c>
      <c r="C46" s="26">
        <v>101.33</v>
      </c>
      <c r="I46"/>
      <c r="J46"/>
      <c r="K46"/>
      <c r="L46"/>
      <c r="M46" s="9"/>
      <c r="N46" s="9"/>
      <c r="O46" s="9"/>
      <c r="P46" s="9"/>
    </row>
    <row r="47" spans="1:16" x14ac:dyDescent="0.25">
      <c r="A47" s="20" t="s">
        <v>2</v>
      </c>
      <c r="B47" s="21" t="s">
        <v>51</v>
      </c>
      <c r="C47" s="26">
        <v>94.67</v>
      </c>
      <c r="J47"/>
      <c r="K47"/>
      <c r="L47"/>
      <c r="M47" s="9"/>
      <c r="N47" s="9"/>
      <c r="O47" s="9"/>
      <c r="P47" s="9"/>
    </row>
    <row r="48" spans="1:16" x14ac:dyDescent="0.25">
      <c r="A48" s="20" t="s">
        <v>101</v>
      </c>
      <c r="B48" s="21" t="s">
        <v>52</v>
      </c>
      <c r="C48" s="26">
        <v>95.15</v>
      </c>
      <c r="J48"/>
      <c r="K48"/>
      <c r="L48"/>
      <c r="M48" s="9"/>
      <c r="N48" s="9"/>
      <c r="O48" s="9"/>
      <c r="P48" s="9"/>
    </row>
    <row r="49" spans="1:16" x14ac:dyDescent="0.25">
      <c r="A49" s="20" t="s">
        <v>5</v>
      </c>
      <c r="B49" s="21" t="s">
        <v>53</v>
      </c>
      <c r="C49" s="26">
        <v>80.5</v>
      </c>
      <c r="J49"/>
      <c r="K49"/>
      <c r="L49"/>
      <c r="M49" s="9"/>
      <c r="N49" s="9"/>
      <c r="O49" s="9"/>
      <c r="P49" s="9"/>
    </row>
    <row r="50" spans="1:16" x14ac:dyDescent="0.25">
      <c r="A50" s="20" t="s">
        <v>101</v>
      </c>
      <c r="B50" s="21" t="s">
        <v>54</v>
      </c>
      <c r="C50" s="26">
        <v>95.34</v>
      </c>
      <c r="J50"/>
      <c r="K50"/>
      <c r="L50"/>
      <c r="M50" s="9"/>
      <c r="N50" s="9"/>
      <c r="O50" s="9"/>
      <c r="P50" s="9"/>
    </row>
    <row r="51" spans="1:16" x14ac:dyDescent="0.25">
      <c r="A51" s="20" t="s">
        <v>101</v>
      </c>
      <c r="B51" s="21" t="s">
        <v>55</v>
      </c>
      <c r="C51" s="26">
        <v>86.67</v>
      </c>
      <c r="J51"/>
      <c r="K51"/>
      <c r="L51"/>
      <c r="M51" s="9"/>
      <c r="N51" s="9"/>
      <c r="O51" s="9"/>
      <c r="P51" s="9"/>
    </row>
    <row r="52" spans="1:16" x14ac:dyDescent="0.25">
      <c r="A52" s="20" t="s">
        <v>5</v>
      </c>
      <c r="B52" s="21" t="s">
        <v>56</v>
      </c>
      <c r="C52" s="26">
        <v>71.989999999999995</v>
      </c>
      <c r="J52"/>
      <c r="K52"/>
      <c r="L52"/>
      <c r="M52" s="9"/>
      <c r="N52" s="9"/>
      <c r="O52" s="9"/>
      <c r="P52" s="9"/>
    </row>
    <row r="53" spans="1:16" x14ac:dyDescent="0.25">
      <c r="A53" s="20" t="s">
        <v>5</v>
      </c>
      <c r="B53" s="21" t="s">
        <v>57</v>
      </c>
      <c r="C53" s="26">
        <v>76.319999999999993</v>
      </c>
    </row>
    <row r="54" spans="1:16" x14ac:dyDescent="0.25">
      <c r="A54" s="20" t="s">
        <v>101</v>
      </c>
      <c r="B54" s="21" t="s">
        <v>58</v>
      </c>
      <c r="C54" s="26">
        <v>39.78</v>
      </c>
    </row>
    <row r="55" spans="1:16" x14ac:dyDescent="0.25">
      <c r="A55" s="20" t="s">
        <v>101</v>
      </c>
      <c r="B55" s="21" t="s">
        <v>59</v>
      </c>
      <c r="C55" s="26">
        <v>67.319999999999993</v>
      </c>
    </row>
    <row r="56" spans="1:16" x14ac:dyDescent="0.25">
      <c r="A56" s="20" t="s">
        <v>101</v>
      </c>
      <c r="B56" s="21" t="s">
        <v>60</v>
      </c>
      <c r="C56" s="26">
        <v>49.14</v>
      </c>
    </row>
    <row r="57" spans="1:16" x14ac:dyDescent="0.25">
      <c r="A57" s="20" t="s">
        <v>101</v>
      </c>
      <c r="B57" s="21" t="s">
        <v>61</v>
      </c>
      <c r="C57" s="26">
        <v>58.78</v>
      </c>
    </row>
    <row r="58" spans="1:16" x14ac:dyDescent="0.25">
      <c r="A58" s="20" t="s">
        <v>5</v>
      </c>
      <c r="B58" s="21" t="s">
        <v>62</v>
      </c>
      <c r="C58" s="26">
        <v>66.33</v>
      </c>
    </row>
    <row r="59" spans="1:16" x14ac:dyDescent="0.25">
      <c r="A59" s="20" t="s">
        <v>101</v>
      </c>
      <c r="B59" s="21" t="s">
        <v>63</v>
      </c>
      <c r="C59" s="26">
        <v>82.15</v>
      </c>
      <c r="N59" s="69"/>
    </row>
    <row r="60" spans="1:16" x14ac:dyDescent="0.25">
      <c r="A60" s="20" t="s">
        <v>5</v>
      </c>
      <c r="B60" s="21" t="s">
        <v>64</v>
      </c>
      <c r="C60" s="26">
        <v>129.97</v>
      </c>
      <c r="N60" s="69"/>
    </row>
    <row r="61" spans="1:16" x14ac:dyDescent="0.25">
      <c r="A61" s="20" t="s">
        <v>101</v>
      </c>
      <c r="B61" s="21" t="s">
        <v>65</v>
      </c>
      <c r="C61" s="26">
        <v>95.91</v>
      </c>
      <c r="N61" s="69"/>
    </row>
    <row r="62" spans="1:16" x14ac:dyDescent="0.25">
      <c r="A62" s="20" t="s">
        <v>5</v>
      </c>
      <c r="B62" s="21" t="s">
        <v>66</v>
      </c>
      <c r="C62" s="26">
        <v>76.64</v>
      </c>
      <c r="I62"/>
      <c r="N62" s="69"/>
    </row>
    <row r="63" spans="1:16" x14ac:dyDescent="0.25">
      <c r="A63" s="20" t="s">
        <v>2</v>
      </c>
      <c r="B63" s="21" t="s">
        <v>67</v>
      </c>
      <c r="C63" s="26">
        <v>61.75</v>
      </c>
      <c r="I63"/>
      <c r="N63" s="69"/>
    </row>
    <row r="64" spans="1:16" x14ac:dyDescent="0.25">
      <c r="A64" s="20" t="s">
        <v>2</v>
      </c>
      <c r="B64" s="21" t="s">
        <v>68</v>
      </c>
      <c r="C64" s="26">
        <v>90.74</v>
      </c>
      <c r="I64"/>
      <c r="N64" s="69"/>
    </row>
    <row r="65" spans="1:14" x14ac:dyDescent="0.25">
      <c r="A65" s="20" t="s">
        <v>2</v>
      </c>
      <c r="B65" s="21" t="s">
        <v>69</v>
      </c>
      <c r="C65" s="26">
        <v>92.24</v>
      </c>
      <c r="N65" s="69"/>
    </row>
    <row r="66" spans="1:14" x14ac:dyDescent="0.25">
      <c r="A66" s="20" t="s">
        <v>101</v>
      </c>
      <c r="B66" s="21" t="s">
        <v>70</v>
      </c>
      <c r="C66" s="26">
        <v>87.89</v>
      </c>
      <c r="N66" s="69"/>
    </row>
    <row r="67" spans="1:14" x14ac:dyDescent="0.25">
      <c r="A67" s="20" t="s">
        <v>101</v>
      </c>
      <c r="B67" s="21" t="s">
        <v>71</v>
      </c>
      <c r="C67" s="26">
        <v>51.68</v>
      </c>
      <c r="N67" s="69"/>
    </row>
    <row r="68" spans="1:14" x14ac:dyDescent="0.25">
      <c r="A68" s="20" t="s">
        <v>5</v>
      </c>
      <c r="B68" s="21" t="s">
        <v>72</v>
      </c>
      <c r="C68" s="26">
        <v>90.8</v>
      </c>
      <c r="N68" s="69"/>
    </row>
    <row r="69" spans="1:14" x14ac:dyDescent="0.25">
      <c r="A69" s="20" t="s">
        <v>101</v>
      </c>
      <c r="B69" s="21" t="s">
        <v>73</v>
      </c>
      <c r="C69" s="26">
        <v>64.52</v>
      </c>
      <c r="N69" s="69"/>
    </row>
    <row r="70" spans="1:14" x14ac:dyDescent="0.25">
      <c r="A70" s="20" t="s">
        <v>101</v>
      </c>
      <c r="B70" s="21" t="s">
        <v>74</v>
      </c>
      <c r="C70" s="26">
        <v>77.930000000000007</v>
      </c>
      <c r="I70"/>
      <c r="N70" s="69"/>
    </row>
    <row r="71" spans="1:14" x14ac:dyDescent="0.25">
      <c r="A71" s="20" t="s">
        <v>2</v>
      </c>
      <c r="B71" s="21" t="s">
        <v>75</v>
      </c>
      <c r="C71" s="26">
        <v>66.459999999999994</v>
      </c>
      <c r="N71" s="69"/>
    </row>
    <row r="72" spans="1:14" x14ac:dyDescent="0.25">
      <c r="A72" s="20" t="s">
        <v>101</v>
      </c>
      <c r="B72" s="21" t="s">
        <v>76</v>
      </c>
      <c r="C72" s="26">
        <v>61.19</v>
      </c>
      <c r="N72" s="69"/>
    </row>
    <row r="73" spans="1:14" x14ac:dyDescent="0.25">
      <c r="A73" s="20" t="s">
        <v>5</v>
      </c>
      <c r="B73" s="21" t="s">
        <v>77</v>
      </c>
      <c r="C73" s="26">
        <v>83.5</v>
      </c>
      <c r="I73"/>
      <c r="N73" s="69"/>
    </row>
    <row r="74" spans="1:14" x14ac:dyDescent="0.25">
      <c r="A74" s="20" t="s">
        <v>2</v>
      </c>
      <c r="B74" s="21" t="s">
        <v>78</v>
      </c>
      <c r="C74" s="26">
        <v>66.540000000000006</v>
      </c>
      <c r="I74"/>
      <c r="N74" s="69"/>
    </row>
    <row r="75" spans="1:14" x14ac:dyDescent="0.25">
      <c r="A75" s="20" t="s">
        <v>2</v>
      </c>
      <c r="B75" s="21" t="s">
        <v>79</v>
      </c>
      <c r="C75" s="26">
        <v>68.19</v>
      </c>
      <c r="N75" s="69"/>
    </row>
    <row r="76" spans="1:14" x14ac:dyDescent="0.25">
      <c r="A76" s="20" t="s">
        <v>101</v>
      </c>
      <c r="B76" s="21" t="s">
        <v>80</v>
      </c>
      <c r="C76" s="26">
        <v>99.55</v>
      </c>
      <c r="N76" s="69"/>
    </row>
    <row r="77" spans="1:14" x14ac:dyDescent="0.25">
      <c r="A77" s="20" t="s">
        <v>101</v>
      </c>
      <c r="B77" s="21" t="s">
        <v>81</v>
      </c>
      <c r="C77" s="26">
        <v>95.72</v>
      </c>
      <c r="I77"/>
      <c r="N77" s="69"/>
    </row>
    <row r="78" spans="1:14" x14ac:dyDescent="0.25">
      <c r="A78" s="20" t="s">
        <v>2</v>
      </c>
      <c r="B78" s="21" t="s">
        <v>82</v>
      </c>
      <c r="C78" s="26">
        <v>72.930000000000007</v>
      </c>
      <c r="I78"/>
      <c r="N78" s="69"/>
    </row>
    <row r="79" spans="1:14" ht="15.75" thickBot="1" x14ac:dyDescent="0.3">
      <c r="A79" s="22" t="s">
        <v>2</v>
      </c>
      <c r="B79" s="23" t="s">
        <v>83</v>
      </c>
      <c r="C79" s="27">
        <v>69.39</v>
      </c>
      <c r="N79" s="69"/>
    </row>
    <row r="80" spans="1:14" ht="15.75" thickBot="1" x14ac:dyDescent="0.3">
      <c r="A80" s="89" t="s">
        <v>84</v>
      </c>
      <c r="B80" s="90"/>
      <c r="C80" s="10">
        <v>71.42</v>
      </c>
      <c r="N80" s="69"/>
    </row>
    <row r="81" spans="1:14" x14ac:dyDescent="0.25">
      <c r="N81" s="69"/>
    </row>
    <row r="82" spans="1:14" x14ac:dyDescent="0.25">
      <c r="A82" s="88" t="s">
        <v>85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N82" s="69"/>
    </row>
    <row r="83" spans="1:14" x14ac:dyDescent="0.25">
      <c r="A83" s="88" t="s">
        <v>105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N83" s="69"/>
    </row>
    <row r="84" spans="1:14" x14ac:dyDescent="0.25">
      <c r="A84" s="88" t="s">
        <v>87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N84" s="69"/>
    </row>
    <row r="85" spans="1:14" x14ac:dyDescent="0.25">
      <c r="A85" s="87" t="s">
        <v>188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N85" s="69"/>
    </row>
    <row r="86" spans="1:14" x14ac:dyDescent="0.25">
      <c r="A86" s="87" t="s">
        <v>189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N86" s="69"/>
    </row>
    <row r="87" spans="1:14" x14ac:dyDescent="0.25">
      <c r="A87" s="88" t="s">
        <v>108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N87" s="69"/>
    </row>
    <row r="88" spans="1:14" x14ac:dyDescent="0.25">
      <c r="A88" s="78" t="s">
        <v>181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N88" s="69"/>
    </row>
    <row r="89" spans="1:14" x14ac:dyDescent="0.25">
      <c r="N89" s="69"/>
    </row>
    <row r="90" spans="1:14" x14ac:dyDescent="0.25">
      <c r="N90" s="69"/>
    </row>
    <row r="91" spans="1:14" x14ac:dyDescent="0.25">
      <c r="N91" s="69"/>
    </row>
    <row r="92" spans="1:14" x14ac:dyDescent="0.25">
      <c r="N92" s="69"/>
    </row>
    <row r="93" spans="1:14" x14ac:dyDescent="0.25">
      <c r="N93" s="69"/>
    </row>
    <row r="94" spans="1:14" x14ac:dyDescent="0.25">
      <c r="N94" s="69"/>
    </row>
    <row r="95" spans="1:14" x14ac:dyDescent="0.25">
      <c r="N95" s="69"/>
    </row>
    <row r="96" spans="1:14" x14ac:dyDescent="0.25">
      <c r="N96" s="69"/>
    </row>
    <row r="97" spans="14:14" x14ac:dyDescent="0.25">
      <c r="N97" s="69"/>
    </row>
    <row r="98" spans="14:14" x14ac:dyDescent="0.25">
      <c r="N98" s="69"/>
    </row>
    <row r="99" spans="14:14" x14ac:dyDescent="0.25">
      <c r="N99" s="69"/>
    </row>
    <row r="100" spans="14:14" x14ac:dyDescent="0.25">
      <c r="N100" s="69"/>
    </row>
    <row r="101" spans="14:14" x14ac:dyDescent="0.25">
      <c r="N101" s="69"/>
    </row>
    <row r="102" spans="14:14" x14ac:dyDescent="0.25">
      <c r="N102" s="69"/>
    </row>
    <row r="103" spans="14:14" x14ac:dyDescent="0.25">
      <c r="N103" s="69"/>
    </row>
    <row r="104" spans="14:14" x14ac:dyDescent="0.25">
      <c r="N104" s="69"/>
    </row>
    <row r="105" spans="14:14" x14ac:dyDescent="0.25">
      <c r="N105" s="69"/>
    </row>
    <row r="106" spans="14:14" x14ac:dyDescent="0.25">
      <c r="N106" s="69"/>
    </row>
    <row r="107" spans="14:14" x14ac:dyDescent="0.25">
      <c r="N107" s="69"/>
    </row>
    <row r="108" spans="14:14" x14ac:dyDescent="0.25">
      <c r="N108" s="69"/>
    </row>
    <row r="109" spans="14:14" x14ac:dyDescent="0.25">
      <c r="N109" s="69"/>
    </row>
    <row r="110" spans="14:14" x14ac:dyDescent="0.25">
      <c r="N110" s="69"/>
    </row>
    <row r="111" spans="14:14" x14ac:dyDescent="0.25">
      <c r="N111" s="69"/>
    </row>
    <row r="112" spans="14:14" x14ac:dyDescent="0.25">
      <c r="N112" s="69"/>
    </row>
    <row r="113" spans="14:14" x14ac:dyDescent="0.25">
      <c r="N113" s="69"/>
    </row>
    <row r="114" spans="14:14" x14ac:dyDescent="0.25">
      <c r="N114" s="69"/>
    </row>
    <row r="115" spans="14:14" x14ac:dyDescent="0.25">
      <c r="N115" s="69"/>
    </row>
    <row r="116" spans="14:14" x14ac:dyDescent="0.25">
      <c r="N116" s="69"/>
    </row>
    <row r="117" spans="14:14" x14ac:dyDescent="0.25">
      <c r="N117" s="69"/>
    </row>
    <row r="118" spans="14:14" x14ac:dyDescent="0.25">
      <c r="N118" s="69"/>
    </row>
    <row r="119" spans="14:14" x14ac:dyDescent="0.25">
      <c r="N119" s="69"/>
    </row>
    <row r="120" spans="14:14" x14ac:dyDescent="0.25">
      <c r="N120" s="69"/>
    </row>
    <row r="121" spans="14:14" x14ac:dyDescent="0.25">
      <c r="N121" s="69"/>
    </row>
    <row r="122" spans="14:14" x14ac:dyDescent="0.25">
      <c r="N122" s="69"/>
    </row>
    <row r="123" spans="14:14" x14ac:dyDescent="0.25">
      <c r="N123" s="69"/>
    </row>
    <row r="124" spans="14:14" x14ac:dyDescent="0.25">
      <c r="N124" s="69"/>
    </row>
    <row r="125" spans="14:14" x14ac:dyDescent="0.25">
      <c r="N125" s="69"/>
    </row>
    <row r="126" spans="14:14" x14ac:dyDescent="0.25">
      <c r="N126" s="69"/>
    </row>
    <row r="127" spans="14:14" x14ac:dyDescent="0.25">
      <c r="N127" s="69"/>
    </row>
    <row r="128" spans="14:14" x14ac:dyDescent="0.25">
      <c r="N128" s="69"/>
    </row>
    <row r="129" spans="14:14" x14ac:dyDescent="0.25">
      <c r="N129" s="69"/>
    </row>
    <row r="130" spans="14:14" x14ac:dyDescent="0.25">
      <c r="N130" s="69"/>
    </row>
    <row r="131" spans="14:14" x14ac:dyDescent="0.25">
      <c r="N131" s="69"/>
    </row>
    <row r="132" spans="14:14" x14ac:dyDescent="0.25">
      <c r="N132" s="69"/>
    </row>
    <row r="133" spans="14:14" x14ac:dyDescent="0.25">
      <c r="N133" s="69"/>
    </row>
    <row r="134" spans="14:14" x14ac:dyDescent="0.25">
      <c r="N134" s="69"/>
    </row>
    <row r="135" spans="14:14" x14ac:dyDescent="0.25">
      <c r="N135" s="69"/>
    </row>
    <row r="136" spans="14:14" x14ac:dyDescent="0.25">
      <c r="N136" s="69"/>
    </row>
    <row r="137" spans="14:14" x14ac:dyDescent="0.25">
      <c r="N137" s="69"/>
    </row>
    <row r="138" spans="14:14" x14ac:dyDescent="0.25">
      <c r="N138" s="69"/>
    </row>
    <row r="139" spans="14:14" x14ac:dyDescent="0.25">
      <c r="N139" s="69"/>
    </row>
    <row r="140" spans="14:14" x14ac:dyDescent="0.25">
      <c r="N140" s="69"/>
    </row>
    <row r="141" spans="14:14" x14ac:dyDescent="0.25">
      <c r="N141" s="69"/>
    </row>
    <row r="142" spans="14:14" x14ac:dyDescent="0.25">
      <c r="N142" s="69"/>
    </row>
    <row r="143" spans="14:14" x14ac:dyDescent="0.25">
      <c r="N143" s="69"/>
    </row>
    <row r="144" spans="14:14" x14ac:dyDescent="0.25">
      <c r="N144" s="69"/>
    </row>
    <row r="145" spans="14:14" x14ac:dyDescent="0.25">
      <c r="N145" s="69"/>
    </row>
    <row r="146" spans="14:14" x14ac:dyDescent="0.25">
      <c r="N146" s="69"/>
    </row>
    <row r="147" spans="14:14" x14ac:dyDescent="0.25">
      <c r="N147" s="69"/>
    </row>
    <row r="148" spans="14:14" x14ac:dyDescent="0.25">
      <c r="N148" s="69"/>
    </row>
    <row r="149" spans="14:14" x14ac:dyDescent="0.25">
      <c r="N149" s="69"/>
    </row>
    <row r="150" spans="14:14" x14ac:dyDescent="0.25">
      <c r="N150" s="69"/>
    </row>
    <row r="151" spans="14:14" x14ac:dyDescent="0.25">
      <c r="N151" s="69"/>
    </row>
    <row r="152" spans="14:14" x14ac:dyDescent="0.25">
      <c r="N152" s="69"/>
    </row>
    <row r="153" spans="14:14" x14ac:dyDescent="0.25">
      <c r="N153" s="69"/>
    </row>
    <row r="154" spans="14:14" x14ac:dyDescent="0.25">
      <c r="N154" s="69"/>
    </row>
    <row r="155" spans="14:14" x14ac:dyDescent="0.25">
      <c r="N155" s="69"/>
    </row>
    <row r="156" spans="14:14" x14ac:dyDescent="0.25">
      <c r="N156" s="69"/>
    </row>
    <row r="157" spans="14:14" x14ac:dyDescent="0.25">
      <c r="N157" s="69"/>
    </row>
    <row r="158" spans="14:14" x14ac:dyDescent="0.25">
      <c r="N158" s="69"/>
    </row>
    <row r="159" spans="14:14" x14ac:dyDescent="0.25">
      <c r="N159" s="69"/>
    </row>
    <row r="160" spans="14:14" x14ac:dyDescent="0.25">
      <c r="N160" s="69"/>
    </row>
    <row r="161" spans="14:14" x14ac:dyDescent="0.25">
      <c r="N161" s="69"/>
    </row>
    <row r="162" spans="14:14" x14ac:dyDescent="0.25">
      <c r="N162" s="69"/>
    </row>
    <row r="163" spans="14:14" x14ac:dyDescent="0.25">
      <c r="N163" s="69"/>
    </row>
    <row r="164" spans="14:14" x14ac:dyDescent="0.25">
      <c r="N164" s="69"/>
    </row>
    <row r="165" spans="14:14" x14ac:dyDescent="0.25">
      <c r="N165" s="69"/>
    </row>
    <row r="166" spans="14:14" x14ac:dyDescent="0.25">
      <c r="N166" s="69"/>
    </row>
    <row r="167" spans="14:14" x14ac:dyDescent="0.25">
      <c r="N167" s="69"/>
    </row>
    <row r="168" spans="14:14" x14ac:dyDescent="0.25">
      <c r="N168" s="69"/>
    </row>
    <row r="169" spans="14:14" x14ac:dyDescent="0.25">
      <c r="N169" s="69"/>
    </row>
    <row r="170" spans="14:14" x14ac:dyDescent="0.25">
      <c r="N170" s="69"/>
    </row>
    <row r="171" spans="14:14" x14ac:dyDescent="0.25">
      <c r="N171" s="69"/>
    </row>
    <row r="172" spans="14:14" x14ac:dyDescent="0.25">
      <c r="N172" s="69"/>
    </row>
    <row r="173" spans="14:14" x14ac:dyDescent="0.25">
      <c r="N173" s="69"/>
    </row>
    <row r="174" spans="14:14" x14ac:dyDescent="0.25">
      <c r="N174" s="69"/>
    </row>
    <row r="175" spans="14:14" x14ac:dyDescent="0.25">
      <c r="N175" s="69"/>
    </row>
    <row r="176" spans="14:14" x14ac:dyDescent="0.25">
      <c r="N176" s="69"/>
    </row>
    <row r="177" spans="14:14" x14ac:dyDescent="0.25">
      <c r="N177" s="69"/>
    </row>
    <row r="178" spans="14:14" x14ac:dyDescent="0.25">
      <c r="N178" s="69"/>
    </row>
    <row r="179" spans="14:14" x14ac:dyDescent="0.25">
      <c r="N179" s="69"/>
    </row>
    <row r="180" spans="14:14" x14ac:dyDescent="0.25">
      <c r="N180" s="69"/>
    </row>
    <row r="181" spans="14:14" x14ac:dyDescent="0.25">
      <c r="N181" s="69"/>
    </row>
    <row r="182" spans="14:14" x14ac:dyDescent="0.25">
      <c r="N182" s="69"/>
    </row>
    <row r="183" spans="14:14" x14ac:dyDescent="0.25">
      <c r="N183" s="69"/>
    </row>
    <row r="184" spans="14:14" x14ac:dyDescent="0.25">
      <c r="N184" s="69"/>
    </row>
    <row r="185" spans="14:14" x14ac:dyDescent="0.25">
      <c r="N185" s="69"/>
    </row>
    <row r="186" spans="14:14" x14ac:dyDescent="0.25">
      <c r="N186" s="69"/>
    </row>
    <row r="187" spans="14:14" x14ac:dyDescent="0.25">
      <c r="N187" s="69"/>
    </row>
    <row r="188" spans="14:14" x14ac:dyDescent="0.25">
      <c r="N188" s="69"/>
    </row>
    <row r="189" spans="14:14" x14ac:dyDescent="0.25">
      <c r="N189" s="69"/>
    </row>
    <row r="190" spans="14:14" x14ac:dyDescent="0.25">
      <c r="N190" s="69"/>
    </row>
    <row r="191" spans="14:14" x14ac:dyDescent="0.25">
      <c r="N191" s="69"/>
    </row>
    <row r="192" spans="14:14" x14ac:dyDescent="0.25">
      <c r="N192" s="69"/>
    </row>
    <row r="193" spans="14:14" x14ac:dyDescent="0.25">
      <c r="N193" s="69"/>
    </row>
    <row r="194" spans="14:14" x14ac:dyDescent="0.25">
      <c r="N194" s="69"/>
    </row>
    <row r="195" spans="14:14" x14ac:dyDescent="0.25">
      <c r="N195" s="69"/>
    </row>
    <row r="196" spans="14:14" x14ac:dyDescent="0.25">
      <c r="N196" s="69"/>
    </row>
    <row r="197" spans="14:14" x14ac:dyDescent="0.25">
      <c r="N197" s="69"/>
    </row>
    <row r="198" spans="14:14" x14ac:dyDescent="0.25">
      <c r="N198" s="69"/>
    </row>
    <row r="199" spans="14:14" x14ac:dyDescent="0.25">
      <c r="N199" s="69"/>
    </row>
    <row r="200" spans="14:14" x14ac:dyDescent="0.25">
      <c r="N200" s="69"/>
    </row>
    <row r="201" spans="14:14" x14ac:dyDescent="0.25">
      <c r="N201" s="69"/>
    </row>
    <row r="202" spans="14:14" x14ac:dyDescent="0.25">
      <c r="N202" s="69"/>
    </row>
    <row r="203" spans="14:14" x14ac:dyDescent="0.25">
      <c r="N203" s="69"/>
    </row>
    <row r="204" spans="14:14" x14ac:dyDescent="0.25">
      <c r="N204" s="69"/>
    </row>
    <row r="205" spans="14:14" x14ac:dyDescent="0.25">
      <c r="N205" s="69"/>
    </row>
    <row r="206" spans="14:14" x14ac:dyDescent="0.25">
      <c r="N206" s="69"/>
    </row>
    <row r="207" spans="14:14" x14ac:dyDescent="0.25">
      <c r="N207" s="69"/>
    </row>
    <row r="208" spans="14:14" x14ac:dyDescent="0.25">
      <c r="N208" s="69"/>
    </row>
    <row r="209" spans="14:14" x14ac:dyDescent="0.25">
      <c r="N209" s="69"/>
    </row>
    <row r="210" spans="14:14" x14ac:dyDescent="0.25">
      <c r="N210" s="69"/>
    </row>
    <row r="211" spans="14:14" x14ac:dyDescent="0.25">
      <c r="N211" s="69"/>
    </row>
    <row r="212" spans="14:14" x14ac:dyDescent="0.25">
      <c r="N212" s="69"/>
    </row>
    <row r="213" spans="14:14" x14ac:dyDescent="0.25">
      <c r="N213" s="69"/>
    </row>
    <row r="214" spans="14:14" x14ac:dyDescent="0.25">
      <c r="N214" s="69"/>
    </row>
    <row r="215" spans="14:14" x14ac:dyDescent="0.25">
      <c r="N215" s="69"/>
    </row>
    <row r="216" spans="14:14" x14ac:dyDescent="0.25">
      <c r="N216" s="69"/>
    </row>
    <row r="217" spans="14:14" x14ac:dyDescent="0.25">
      <c r="N217" s="69"/>
    </row>
    <row r="218" spans="14:14" x14ac:dyDescent="0.25">
      <c r="N218" s="69"/>
    </row>
    <row r="219" spans="14:14" x14ac:dyDescent="0.25">
      <c r="N219" s="69"/>
    </row>
    <row r="220" spans="14:14" x14ac:dyDescent="0.25">
      <c r="N220" s="69"/>
    </row>
    <row r="221" spans="14:14" x14ac:dyDescent="0.25">
      <c r="N221" s="69"/>
    </row>
    <row r="222" spans="14:14" x14ac:dyDescent="0.25">
      <c r="N222" s="69"/>
    </row>
    <row r="223" spans="14:14" x14ac:dyDescent="0.25">
      <c r="N223" s="69"/>
    </row>
    <row r="224" spans="14:14" x14ac:dyDescent="0.25">
      <c r="N224" s="69"/>
    </row>
    <row r="225" spans="14:14" x14ac:dyDescent="0.25">
      <c r="N225" s="69"/>
    </row>
    <row r="226" spans="14:14" x14ac:dyDescent="0.25">
      <c r="N226" s="69"/>
    </row>
    <row r="227" spans="14:14" x14ac:dyDescent="0.25">
      <c r="N227" s="69"/>
    </row>
    <row r="228" spans="14:14" x14ac:dyDescent="0.25">
      <c r="N228" s="69"/>
    </row>
    <row r="229" spans="14:14" x14ac:dyDescent="0.25">
      <c r="N229" s="69"/>
    </row>
    <row r="230" spans="14:14" x14ac:dyDescent="0.25">
      <c r="N230" s="69"/>
    </row>
    <row r="231" spans="14:14" x14ac:dyDescent="0.25">
      <c r="N231" s="69"/>
    </row>
    <row r="232" spans="14:14" x14ac:dyDescent="0.25">
      <c r="N232" s="69"/>
    </row>
    <row r="233" spans="14:14" x14ac:dyDescent="0.25">
      <c r="N233" s="69"/>
    </row>
    <row r="234" spans="14:14" x14ac:dyDescent="0.25">
      <c r="N234" s="69"/>
    </row>
    <row r="235" spans="14:14" x14ac:dyDescent="0.25">
      <c r="N235" s="69"/>
    </row>
    <row r="236" spans="14:14" x14ac:dyDescent="0.25">
      <c r="N236" s="69"/>
    </row>
    <row r="237" spans="14:14" x14ac:dyDescent="0.25">
      <c r="N237" s="69"/>
    </row>
    <row r="238" spans="14:14" x14ac:dyDescent="0.25">
      <c r="N238" s="69"/>
    </row>
    <row r="239" spans="14:14" x14ac:dyDescent="0.25">
      <c r="N239" s="69"/>
    </row>
    <row r="240" spans="14:14" x14ac:dyDescent="0.25">
      <c r="N240" s="69"/>
    </row>
    <row r="241" spans="14:14" x14ac:dyDescent="0.25">
      <c r="N241" s="69"/>
    </row>
    <row r="242" spans="14:14" x14ac:dyDescent="0.25">
      <c r="N242" s="69"/>
    </row>
    <row r="243" spans="14:14" x14ac:dyDescent="0.25">
      <c r="N243" s="69"/>
    </row>
    <row r="244" spans="14:14" x14ac:dyDescent="0.25">
      <c r="N244" s="69"/>
    </row>
    <row r="245" spans="14:14" x14ac:dyDescent="0.25">
      <c r="N245" s="69"/>
    </row>
    <row r="246" spans="14:14" x14ac:dyDescent="0.25">
      <c r="N246" s="69"/>
    </row>
    <row r="247" spans="14:14" x14ac:dyDescent="0.25">
      <c r="N247" s="69"/>
    </row>
    <row r="248" spans="14:14" x14ac:dyDescent="0.25">
      <c r="N248" s="69"/>
    </row>
    <row r="249" spans="14:14" x14ac:dyDescent="0.25">
      <c r="N249" s="69"/>
    </row>
    <row r="250" spans="14:14" x14ac:dyDescent="0.25">
      <c r="N250" s="69"/>
    </row>
    <row r="251" spans="14:14" x14ac:dyDescent="0.25">
      <c r="N251" s="69"/>
    </row>
    <row r="252" spans="14:14" x14ac:dyDescent="0.25">
      <c r="N252" s="69"/>
    </row>
    <row r="253" spans="14:14" x14ac:dyDescent="0.25">
      <c r="N253" s="69"/>
    </row>
    <row r="254" spans="14:14" x14ac:dyDescent="0.25">
      <c r="N254" s="69"/>
    </row>
    <row r="255" spans="14:14" x14ac:dyDescent="0.25">
      <c r="N255" s="69"/>
    </row>
    <row r="256" spans="14:14" x14ac:dyDescent="0.25">
      <c r="N256" s="69"/>
    </row>
    <row r="257" spans="14:14" x14ac:dyDescent="0.25">
      <c r="N257" s="69"/>
    </row>
    <row r="258" spans="14:14" x14ac:dyDescent="0.25">
      <c r="N258" s="69"/>
    </row>
    <row r="259" spans="14:14" x14ac:dyDescent="0.25">
      <c r="N259" s="69"/>
    </row>
    <row r="260" spans="14:14" x14ac:dyDescent="0.25">
      <c r="N260" s="69"/>
    </row>
    <row r="261" spans="14:14" x14ac:dyDescent="0.25">
      <c r="N261" s="69"/>
    </row>
    <row r="262" spans="14:14" x14ac:dyDescent="0.25">
      <c r="N262" s="69"/>
    </row>
    <row r="263" spans="14:14" x14ac:dyDescent="0.25">
      <c r="N263" s="69"/>
    </row>
    <row r="264" spans="14:14" x14ac:dyDescent="0.25">
      <c r="N264" s="69"/>
    </row>
    <row r="265" spans="14:14" x14ac:dyDescent="0.25">
      <c r="N265" s="69"/>
    </row>
    <row r="266" spans="14:14" x14ac:dyDescent="0.25">
      <c r="N266" s="69"/>
    </row>
    <row r="267" spans="14:14" x14ac:dyDescent="0.25">
      <c r="N267" s="69"/>
    </row>
    <row r="268" spans="14:14" x14ac:dyDescent="0.25">
      <c r="N268" s="69"/>
    </row>
    <row r="269" spans="14:14" x14ac:dyDescent="0.25">
      <c r="N269" s="69"/>
    </row>
    <row r="270" spans="14:14" x14ac:dyDescent="0.25">
      <c r="N270" s="69"/>
    </row>
    <row r="271" spans="14:14" x14ac:dyDescent="0.25">
      <c r="N271" s="69"/>
    </row>
    <row r="272" spans="14:14" x14ac:dyDescent="0.25">
      <c r="N272" s="69"/>
    </row>
    <row r="273" spans="14:14" x14ac:dyDescent="0.25">
      <c r="N273" s="69"/>
    </row>
    <row r="274" spans="14:14" x14ac:dyDescent="0.25">
      <c r="N274" s="69"/>
    </row>
    <row r="275" spans="14:14" x14ac:dyDescent="0.25">
      <c r="N275" s="69"/>
    </row>
    <row r="276" spans="14:14" x14ac:dyDescent="0.25">
      <c r="N276" s="69"/>
    </row>
    <row r="277" spans="14:14" x14ac:dyDescent="0.25">
      <c r="N277" s="69"/>
    </row>
    <row r="278" spans="14:14" x14ac:dyDescent="0.25">
      <c r="N278" s="69"/>
    </row>
    <row r="279" spans="14:14" x14ac:dyDescent="0.25">
      <c r="N279" s="69"/>
    </row>
    <row r="280" spans="14:14" x14ac:dyDescent="0.25">
      <c r="N280" s="69"/>
    </row>
    <row r="281" spans="14:14" x14ac:dyDescent="0.25">
      <c r="N281" s="69"/>
    </row>
    <row r="282" spans="14:14" x14ac:dyDescent="0.25">
      <c r="N282" s="69"/>
    </row>
    <row r="283" spans="14:14" x14ac:dyDescent="0.25">
      <c r="N283" s="69"/>
    </row>
    <row r="284" spans="14:14" x14ac:dyDescent="0.25">
      <c r="N284" s="69"/>
    </row>
    <row r="285" spans="14:14" x14ac:dyDescent="0.25">
      <c r="N285" s="69"/>
    </row>
    <row r="286" spans="14:14" x14ac:dyDescent="0.25">
      <c r="N286" s="69"/>
    </row>
    <row r="287" spans="14:14" x14ac:dyDescent="0.25">
      <c r="N287" s="69"/>
    </row>
    <row r="288" spans="14:14" x14ac:dyDescent="0.25">
      <c r="N288" s="69"/>
    </row>
    <row r="289" spans="14:14" x14ac:dyDescent="0.25">
      <c r="N289" s="69"/>
    </row>
    <row r="290" spans="14:14" x14ac:dyDescent="0.25">
      <c r="N290" s="69"/>
    </row>
    <row r="291" spans="14:14" x14ac:dyDescent="0.25">
      <c r="N291" s="69"/>
    </row>
    <row r="292" spans="14:14" x14ac:dyDescent="0.25">
      <c r="N292" s="69"/>
    </row>
    <row r="293" spans="14:14" x14ac:dyDescent="0.25">
      <c r="N293" s="69"/>
    </row>
    <row r="294" spans="14:14" x14ac:dyDescent="0.25">
      <c r="N294" s="69"/>
    </row>
    <row r="295" spans="14:14" x14ac:dyDescent="0.25">
      <c r="N295" s="69"/>
    </row>
    <row r="296" spans="14:14" x14ac:dyDescent="0.25">
      <c r="N296" s="69"/>
    </row>
    <row r="297" spans="14:14" x14ac:dyDescent="0.25">
      <c r="N297" s="69"/>
    </row>
    <row r="298" spans="14:14" x14ac:dyDescent="0.25">
      <c r="N298" s="69"/>
    </row>
    <row r="299" spans="14:14" x14ac:dyDescent="0.25">
      <c r="N299" s="69"/>
    </row>
    <row r="300" spans="14:14" x14ac:dyDescent="0.25">
      <c r="N300" s="69"/>
    </row>
    <row r="301" spans="14:14" x14ac:dyDescent="0.25">
      <c r="N301" s="69"/>
    </row>
    <row r="302" spans="14:14" x14ac:dyDescent="0.25">
      <c r="N302" s="69"/>
    </row>
    <row r="303" spans="14:14" x14ac:dyDescent="0.25">
      <c r="N303" s="69"/>
    </row>
    <row r="304" spans="14:14" x14ac:dyDescent="0.25">
      <c r="N304" s="69"/>
    </row>
    <row r="305" spans="14:14" x14ac:dyDescent="0.25">
      <c r="N305" s="69"/>
    </row>
    <row r="306" spans="14:14" x14ac:dyDescent="0.25">
      <c r="N306" s="69"/>
    </row>
    <row r="307" spans="14:14" x14ac:dyDescent="0.25">
      <c r="N307" s="69"/>
    </row>
    <row r="308" spans="14:14" x14ac:dyDescent="0.25">
      <c r="N308" s="69"/>
    </row>
    <row r="309" spans="14:14" x14ac:dyDescent="0.25">
      <c r="N309" s="69"/>
    </row>
    <row r="310" spans="14:14" x14ac:dyDescent="0.25">
      <c r="N310" s="69"/>
    </row>
    <row r="311" spans="14:14" x14ac:dyDescent="0.25">
      <c r="N311" s="69"/>
    </row>
    <row r="312" spans="14:14" x14ac:dyDescent="0.25">
      <c r="N312" s="69"/>
    </row>
    <row r="313" spans="14:14" x14ac:dyDescent="0.25">
      <c r="N313" s="69"/>
    </row>
    <row r="314" spans="14:14" x14ac:dyDescent="0.25">
      <c r="N314" s="69"/>
    </row>
    <row r="315" spans="14:14" x14ac:dyDescent="0.25">
      <c r="N315" s="69"/>
    </row>
    <row r="316" spans="14:14" x14ac:dyDescent="0.25">
      <c r="N316" s="69"/>
    </row>
    <row r="317" spans="14:14" x14ac:dyDescent="0.25">
      <c r="N317" s="69"/>
    </row>
    <row r="318" spans="14:14" x14ac:dyDescent="0.25">
      <c r="N318" s="69"/>
    </row>
    <row r="319" spans="14:14" x14ac:dyDescent="0.25">
      <c r="N319" s="69"/>
    </row>
    <row r="320" spans="14:14" x14ac:dyDescent="0.25">
      <c r="N320" s="69"/>
    </row>
    <row r="321" spans="14:14" x14ac:dyDescent="0.25">
      <c r="N321" s="69"/>
    </row>
    <row r="322" spans="14:14" x14ac:dyDescent="0.25">
      <c r="N322" s="69"/>
    </row>
    <row r="323" spans="14:14" x14ac:dyDescent="0.25">
      <c r="N323" s="69"/>
    </row>
    <row r="324" spans="14:14" x14ac:dyDescent="0.25">
      <c r="N324" s="69"/>
    </row>
    <row r="325" spans="14:14" x14ac:dyDescent="0.25">
      <c r="N325" s="69"/>
    </row>
    <row r="326" spans="14:14" x14ac:dyDescent="0.25">
      <c r="N326" s="69"/>
    </row>
    <row r="327" spans="14:14" x14ac:dyDescent="0.25">
      <c r="N327" s="69"/>
    </row>
    <row r="328" spans="14:14" x14ac:dyDescent="0.25">
      <c r="N328" s="69"/>
    </row>
    <row r="329" spans="14:14" x14ac:dyDescent="0.25">
      <c r="N329" s="69"/>
    </row>
    <row r="330" spans="14:14" x14ac:dyDescent="0.25">
      <c r="N330" s="69"/>
    </row>
    <row r="331" spans="14:14" x14ac:dyDescent="0.25">
      <c r="N331" s="69"/>
    </row>
    <row r="332" spans="14:14" x14ac:dyDescent="0.25">
      <c r="N332" s="69"/>
    </row>
    <row r="333" spans="14:14" x14ac:dyDescent="0.25">
      <c r="N333" s="69"/>
    </row>
    <row r="334" spans="14:14" x14ac:dyDescent="0.25">
      <c r="N334" s="69"/>
    </row>
    <row r="335" spans="14:14" x14ac:dyDescent="0.25">
      <c r="N335" s="69"/>
    </row>
    <row r="336" spans="14:14" x14ac:dyDescent="0.25">
      <c r="N336" s="69"/>
    </row>
    <row r="337" spans="14:14" x14ac:dyDescent="0.25">
      <c r="N337" s="69"/>
    </row>
    <row r="338" spans="14:14" x14ac:dyDescent="0.25">
      <c r="N338" s="69"/>
    </row>
    <row r="339" spans="14:14" x14ac:dyDescent="0.25">
      <c r="N339" s="69"/>
    </row>
    <row r="340" spans="14:14" x14ac:dyDescent="0.25">
      <c r="N340" s="69"/>
    </row>
    <row r="341" spans="14:14" x14ac:dyDescent="0.25">
      <c r="N341" s="69"/>
    </row>
    <row r="342" spans="14:14" x14ac:dyDescent="0.25">
      <c r="N342" s="69"/>
    </row>
    <row r="343" spans="14:14" x14ac:dyDescent="0.25">
      <c r="N343" s="69"/>
    </row>
    <row r="344" spans="14:14" x14ac:dyDescent="0.25">
      <c r="N344" s="69"/>
    </row>
    <row r="345" spans="14:14" x14ac:dyDescent="0.25">
      <c r="N345" s="69"/>
    </row>
    <row r="346" spans="14:14" x14ac:dyDescent="0.25">
      <c r="N346" s="69"/>
    </row>
    <row r="347" spans="14:14" x14ac:dyDescent="0.25">
      <c r="N347" s="69"/>
    </row>
    <row r="348" spans="14:14" x14ac:dyDescent="0.25">
      <c r="N348" s="69"/>
    </row>
    <row r="349" spans="14:14" x14ac:dyDescent="0.25">
      <c r="N349" s="69"/>
    </row>
    <row r="350" spans="14:14" x14ac:dyDescent="0.25">
      <c r="N350" s="69"/>
    </row>
    <row r="351" spans="14:14" x14ac:dyDescent="0.25">
      <c r="N351" s="69"/>
    </row>
    <row r="352" spans="14:14" x14ac:dyDescent="0.25">
      <c r="N352" s="69"/>
    </row>
    <row r="353" spans="14:14" x14ac:dyDescent="0.25">
      <c r="N353" s="69"/>
    </row>
    <row r="354" spans="14:14" x14ac:dyDescent="0.25">
      <c r="N354" s="69"/>
    </row>
    <row r="355" spans="14:14" x14ac:dyDescent="0.25">
      <c r="N355" s="69"/>
    </row>
    <row r="356" spans="14:14" x14ac:dyDescent="0.25">
      <c r="N356" s="69"/>
    </row>
    <row r="357" spans="14:14" x14ac:dyDescent="0.25">
      <c r="N357" s="69"/>
    </row>
    <row r="358" spans="14:14" x14ac:dyDescent="0.25">
      <c r="N358" s="69"/>
    </row>
    <row r="359" spans="14:14" x14ac:dyDescent="0.25">
      <c r="N359" s="69"/>
    </row>
    <row r="360" spans="14:14" x14ac:dyDescent="0.25">
      <c r="N360" s="69"/>
    </row>
    <row r="361" spans="14:14" x14ac:dyDescent="0.25">
      <c r="N361" s="69"/>
    </row>
    <row r="362" spans="14:14" x14ac:dyDescent="0.25">
      <c r="N362" s="69"/>
    </row>
    <row r="363" spans="14:14" x14ac:dyDescent="0.25">
      <c r="N363" s="69"/>
    </row>
    <row r="364" spans="14:14" x14ac:dyDescent="0.25">
      <c r="N364" s="69"/>
    </row>
    <row r="365" spans="14:14" x14ac:dyDescent="0.25">
      <c r="N365" s="69"/>
    </row>
    <row r="366" spans="14:14" x14ac:dyDescent="0.25">
      <c r="N366" s="69"/>
    </row>
    <row r="367" spans="14:14" x14ac:dyDescent="0.25">
      <c r="N367" s="69"/>
    </row>
    <row r="368" spans="14:14" x14ac:dyDescent="0.25">
      <c r="N368" s="69"/>
    </row>
    <row r="369" spans="14:14" x14ac:dyDescent="0.25">
      <c r="N369" s="69"/>
    </row>
    <row r="370" spans="14:14" x14ac:dyDescent="0.25">
      <c r="N370" s="69"/>
    </row>
    <row r="371" spans="14:14" x14ac:dyDescent="0.25">
      <c r="N371" s="69"/>
    </row>
    <row r="372" spans="14:14" x14ac:dyDescent="0.25">
      <c r="N372" s="69"/>
    </row>
    <row r="373" spans="14:14" x14ac:dyDescent="0.25">
      <c r="N373" s="69"/>
    </row>
    <row r="374" spans="14:14" x14ac:dyDescent="0.25">
      <c r="N374" s="69"/>
    </row>
    <row r="375" spans="14:14" x14ac:dyDescent="0.25">
      <c r="N375" s="69"/>
    </row>
    <row r="376" spans="14:14" x14ac:dyDescent="0.25">
      <c r="N376" s="69"/>
    </row>
    <row r="377" spans="14:14" x14ac:dyDescent="0.25">
      <c r="N377" s="69"/>
    </row>
    <row r="378" spans="14:14" x14ac:dyDescent="0.25">
      <c r="N378" s="69"/>
    </row>
    <row r="379" spans="14:14" x14ac:dyDescent="0.25">
      <c r="N379" s="69"/>
    </row>
    <row r="380" spans="14:14" x14ac:dyDescent="0.25">
      <c r="N380" s="69"/>
    </row>
    <row r="381" spans="14:14" x14ac:dyDescent="0.25">
      <c r="N381" s="69"/>
    </row>
    <row r="382" spans="14:14" x14ac:dyDescent="0.25">
      <c r="N382" s="69"/>
    </row>
    <row r="383" spans="14:14" x14ac:dyDescent="0.25">
      <c r="N383" s="69"/>
    </row>
    <row r="384" spans="14:14" x14ac:dyDescent="0.25">
      <c r="N384" s="69"/>
    </row>
    <row r="385" spans="14:14" x14ac:dyDescent="0.25">
      <c r="N385" s="69"/>
    </row>
    <row r="386" spans="14:14" x14ac:dyDescent="0.25">
      <c r="N386" s="69"/>
    </row>
    <row r="387" spans="14:14" x14ac:dyDescent="0.25">
      <c r="N387" s="69"/>
    </row>
    <row r="388" spans="14:14" x14ac:dyDescent="0.25">
      <c r="N388" s="69"/>
    </row>
    <row r="389" spans="14:14" x14ac:dyDescent="0.25">
      <c r="N389" s="69"/>
    </row>
    <row r="390" spans="14:14" x14ac:dyDescent="0.25">
      <c r="N390" s="69"/>
    </row>
    <row r="391" spans="14:14" x14ac:dyDescent="0.25">
      <c r="N391" s="69"/>
    </row>
    <row r="392" spans="14:14" x14ac:dyDescent="0.25">
      <c r="N392" s="69"/>
    </row>
    <row r="393" spans="14:14" x14ac:dyDescent="0.25">
      <c r="N393" s="69"/>
    </row>
    <row r="394" spans="14:14" x14ac:dyDescent="0.25">
      <c r="N394" s="69"/>
    </row>
    <row r="395" spans="14:14" x14ac:dyDescent="0.25">
      <c r="N395" s="69"/>
    </row>
    <row r="396" spans="14:14" x14ac:dyDescent="0.25">
      <c r="N396" s="69"/>
    </row>
    <row r="397" spans="14:14" x14ac:dyDescent="0.25">
      <c r="N397" s="69"/>
    </row>
    <row r="398" spans="14:14" x14ac:dyDescent="0.25">
      <c r="N398" s="69"/>
    </row>
    <row r="399" spans="14:14" x14ac:dyDescent="0.25">
      <c r="N399" s="69"/>
    </row>
    <row r="400" spans="14:14" x14ac:dyDescent="0.25">
      <c r="N400" s="69"/>
    </row>
    <row r="401" spans="14:14" x14ac:dyDescent="0.25">
      <c r="N401" s="69"/>
    </row>
    <row r="402" spans="14:14" x14ac:dyDescent="0.25">
      <c r="N402" s="69"/>
    </row>
    <row r="403" spans="14:14" x14ac:dyDescent="0.25">
      <c r="N403" s="69"/>
    </row>
    <row r="404" spans="14:14" x14ac:dyDescent="0.25">
      <c r="N404" s="69"/>
    </row>
    <row r="405" spans="14:14" x14ac:dyDescent="0.25">
      <c r="N405" s="69"/>
    </row>
    <row r="406" spans="14:14" x14ac:dyDescent="0.25">
      <c r="N406" s="69"/>
    </row>
    <row r="407" spans="14:14" x14ac:dyDescent="0.25">
      <c r="N407" s="69"/>
    </row>
    <row r="408" spans="14:14" x14ac:dyDescent="0.25">
      <c r="N408" s="69"/>
    </row>
    <row r="409" spans="14:14" x14ac:dyDescent="0.25">
      <c r="N409" s="69"/>
    </row>
    <row r="410" spans="14:14" x14ac:dyDescent="0.25">
      <c r="N410" s="69"/>
    </row>
    <row r="411" spans="14:14" x14ac:dyDescent="0.25">
      <c r="N411" s="69"/>
    </row>
    <row r="412" spans="14:14" x14ac:dyDescent="0.25">
      <c r="N412" s="69"/>
    </row>
    <row r="413" spans="14:14" x14ac:dyDescent="0.25">
      <c r="N413" s="69"/>
    </row>
    <row r="414" spans="14:14" x14ac:dyDescent="0.25">
      <c r="N414" s="69"/>
    </row>
    <row r="415" spans="14:14" x14ac:dyDescent="0.25">
      <c r="N415" s="69"/>
    </row>
    <row r="416" spans="14:14" x14ac:dyDescent="0.25">
      <c r="N416" s="69"/>
    </row>
    <row r="417" spans="14:14" x14ac:dyDescent="0.25">
      <c r="N417" s="69"/>
    </row>
    <row r="418" spans="14:14" x14ac:dyDescent="0.25">
      <c r="N418" s="69"/>
    </row>
    <row r="419" spans="14:14" x14ac:dyDescent="0.25">
      <c r="N419" s="69"/>
    </row>
    <row r="420" spans="14:14" x14ac:dyDescent="0.25">
      <c r="N420" s="69"/>
    </row>
    <row r="421" spans="14:14" x14ac:dyDescent="0.25">
      <c r="N421" s="69"/>
    </row>
    <row r="422" spans="14:14" x14ac:dyDescent="0.25">
      <c r="N422" s="69"/>
    </row>
    <row r="423" spans="14:14" x14ac:dyDescent="0.25">
      <c r="N423" s="69"/>
    </row>
    <row r="424" spans="14:14" x14ac:dyDescent="0.25">
      <c r="N424" s="69"/>
    </row>
    <row r="425" spans="14:14" x14ac:dyDescent="0.25">
      <c r="N425" s="69"/>
    </row>
    <row r="426" spans="14:14" x14ac:dyDescent="0.25">
      <c r="N426" s="69"/>
    </row>
    <row r="427" spans="14:14" x14ac:dyDescent="0.25">
      <c r="N427" s="69"/>
    </row>
    <row r="428" spans="14:14" x14ac:dyDescent="0.25">
      <c r="N428" s="69"/>
    </row>
    <row r="429" spans="14:14" x14ac:dyDescent="0.25">
      <c r="N429" s="69"/>
    </row>
    <row r="430" spans="14:14" x14ac:dyDescent="0.25">
      <c r="N430" s="69"/>
    </row>
    <row r="431" spans="14:14" x14ac:dyDescent="0.25">
      <c r="N431" s="69"/>
    </row>
    <row r="432" spans="14:14" x14ac:dyDescent="0.25">
      <c r="N432" s="69"/>
    </row>
    <row r="433" spans="14:14" x14ac:dyDescent="0.25">
      <c r="N433" s="69"/>
    </row>
    <row r="434" spans="14:14" x14ac:dyDescent="0.25">
      <c r="N434" s="69"/>
    </row>
    <row r="435" spans="14:14" x14ac:dyDescent="0.25">
      <c r="N435" s="69"/>
    </row>
    <row r="436" spans="14:14" x14ac:dyDescent="0.25">
      <c r="N436" s="69"/>
    </row>
    <row r="437" spans="14:14" x14ac:dyDescent="0.25">
      <c r="N437" s="69"/>
    </row>
    <row r="438" spans="14:14" x14ac:dyDescent="0.25">
      <c r="N438" s="69"/>
    </row>
    <row r="439" spans="14:14" x14ac:dyDescent="0.25">
      <c r="N439" s="69"/>
    </row>
    <row r="440" spans="14:14" x14ac:dyDescent="0.25">
      <c r="N440" s="69"/>
    </row>
    <row r="441" spans="14:14" x14ac:dyDescent="0.25">
      <c r="N441" s="69"/>
    </row>
    <row r="442" spans="14:14" x14ac:dyDescent="0.25">
      <c r="N442" s="69"/>
    </row>
    <row r="443" spans="14:14" x14ac:dyDescent="0.25">
      <c r="N443" s="69"/>
    </row>
    <row r="444" spans="14:14" x14ac:dyDescent="0.25">
      <c r="N444" s="69"/>
    </row>
    <row r="445" spans="14:14" x14ac:dyDescent="0.25">
      <c r="N445" s="69"/>
    </row>
    <row r="446" spans="14:14" x14ac:dyDescent="0.25">
      <c r="N446" s="69"/>
    </row>
    <row r="447" spans="14:14" x14ac:dyDescent="0.25">
      <c r="N447" s="69"/>
    </row>
    <row r="448" spans="14:14" x14ac:dyDescent="0.25">
      <c r="N448" s="69"/>
    </row>
    <row r="449" spans="14:14" x14ac:dyDescent="0.25">
      <c r="N449" s="69"/>
    </row>
    <row r="450" spans="14:14" x14ac:dyDescent="0.25">
      <c r="N450" s="69"/>
    </row>
    <row r="451" spans="14:14" x14ac:dyDescent="0.25">
      <c r="N451" s="69"/>
    </row>
    <row r="452" spans="14:14" x14ac:dyDescent="0.25">
      <c r="N452" s="69"/>
    </row>
    <row r="453" spans="14:14" x14ac:dyDescent="0.25">
      <c r="N453" s="69"/>
    </row>
    <row r="454" spans="14:14" x14ac:dyDescent="0.25">
      <c r="N454" s="69"/>
    </row>
    <row r="455" spans="14:14" x14ac:dyDescent="0.25">
      <c r="N455" s="69"/>
    </row>
    <row r="456" spans="14:14" x14ac:dyDescent="0.25">
      <c r="N456" s="69"/>
    </row>
    <row r="457" spans="14:14" x14ac:dyDescent="0.25">
      <c r="N457" s="69"/>
    </row>
    <row r="458" spans="14:14" x14ac:dyDescent="0.25">
      <c r="N458" s="69"/>
    </row>
    <row r="459" spans="14:14" x14ac:dyDescent="0.25">
      <c r="N459" s="69"/>
    </row>
    <row r="460" spans="14:14" x14ac:dyDescent="0.25">
      <c r="N460" s="69"/>
    </row>
    <row r="461" spans="14:14" x14ac:dyDescent="0.25">
      <c r="N461" s="69"/>
    </row>
    <row r="462" spans="14:14" x14ac:dyDescent="0.25">
      <c r="N462" s="69"/>
    </row>
    <row r="463" spans="14:14" x14ac:dyDescent="0.25">
      <c r="N463" s="69"/>
    </row>
    <row r="464" spans="14:14" x14ac:dyDescent="0.25">
      <c r="N464" s="69"/>
    </row>
    <row r="465" spans="14:14" x14ac:dyDescent="0.25">
      <c r="N465" s="69"/>
    </row>
    <row r="466" spans="14:14" x14ac:dyDescent="0.25">
      <c r="N466" s="69"/>
    </row>
    <row r="467" spans="14:14" x14ac:dyDescent="0.25">
      <c r="N467" s="69"/>
    </row>
    <row r="468" spans="14:14" x14ac:dyDescent="0.25">
      <c r="N468" s="69"/>
    </row>
    <row r="469" spans="14:14" x14ac:dyDescent="0.25">
      <c r="N469" s="69"/>
    </row>
    <row r="470" spans="14:14" x14ac:dyDescent="0.25">
      <c r="N470" s="69"/>
    </row>
    <row r="471" spans="14:14" x14ac:dyDescent="0.25">
      <c r="N471" s="69"/>
    </row>
    <row r="472" spans="14:14" x14ac:dyDescent="0.25">
      <c r="N472" s="69"/>
    </row>
    <row r="473" spans="14:14" x14ac:dyDescent="0.25">
      <c r="N473" s="69"/>
    </row>
    <row r="474" spans="14:14" x14ac:dyDescent="0.25">
      <c r="N474" s="69"/>
    </row>
    <row r="475" spans="14:14" x14ac:dyDescent="0.25">
      <c r="N475" s="69"/>
    </row>
    <row r="476" spans="14:14" x14ac:dyDescent="0.25">
      <c r="N476" s="69"/>
    </row>
    <row r="477" spans="14:14" x14ac:dyDescent="0.25">
      <c r="N477" s="69"/>
    </row>
    <row r="478" spans="14:14" x14ac:dyDescent="0.25">
      <c r="N478" s="69"/>
    </row>
    <row r="479" spans="14:14" x14ac:dyDescent="0.25">
      <c r="N479" s="69"/>
    </row>
    <row r="480" spans="14:14" x14ac:dyDescent="0.25">
      <c r="N480" s="69"/>
    </row>
    <row r="481" spans="14:14" x14ac:dyDescent="0.25">
      <c r="N481" s="69"/>
    </row>
    <row r="482" spans="14:14" x14ac:dyDescent="0.25">
      <c r="N482" s="69"/>
    </row>
    <row r="483" spans="14:14" x14ac:dyDescent="0.25">
      <c r="N483" s="69"/>
    </row>
    <row r="484" spans="14:14" x14ac:dyDescent="0.25">
      <c r="N484" s="69"/>
    </row>
    <row r="485" spans="14:14" x14ac:dyDescent="0.25">
      <c r="N485" s="69"/>
    </row>
    <row r="486" spans="14:14" x14ac:dyDescent="0.25">
      <c r="N486" s="69"/>
    </row>
    <row r="487" spans="14:14" x14ac:dyDescent="0.25">
      <c r="N487" s="69"/>
    </row>
    <row r="488" spans="14:14" x14ac:dyDescent="0.25">
      <c r="N488" s="69"/>
    </row>
    <row r="489" spans="14:14" x14ac:dyDescent="0.25">
      <c r="N489" s="69"/>
    </row>
    <row r="490" spans="14:14" x14ac:dyDescent="0.25">
      <c r="N490" s="69"/>
    </row>
    <row r="491" spans="14:14" x14ac:dyDescent="0.25">
      <c r="N491" s="69"/>
    </row>
    <row r="492" spans="14:14" x14ac:dyDescent="0.25">
      <c r="N492" s="69"/>
    </row>
    <row r="493" spans="14:14" x14ac:dyDescent="0.25">
      <c r="N493" s="69"/>
    </row>
    <row r="494" spans="14:14" x14ac:dyDescent="0.25">
      <c r="N494" s="69"/>
    </row>
    <row r="495" spans="14:14" x14ac:dyDescent="0.25">
      <c r="N495" s="69"/>
    </row>
    <row r="496" spans="14:14" x14ac:dyDescent="0.25">
      <c r="N496" s="69"/>
    </row>
    <row r="497" spans="14:14" x14ac:dyDescent="0.25">
      <c r="N497" s="69"/>
    </row>
    <row r="498" spans="14:14" x14ac:dyDescent="0.25">
      <c r="N498" s="69"/>
    </row>
    <row r="499" spans="14:14" x14ac:dyDescent="0.25">
      <c r="N499" s="69"/>
    </row>
    <row r="500" spans="14:14" x14ac:dyDescent="0.25">
      <c r="N500" s="69"/>
    </row>
    <row r="501" spans="14:14" x14ac:dyDescent="0.25">
      <c r="N501" s="69"/>
    </row>
    <row r="502" spans="14:14" x14ac:dyDescent="0.25">
      <c r="N502" s="69"/>
    </row>
    <row r="503" spans="14:14" x14ac:dyDescent="0.25">
      <c r="N503" s="69"/>
    </row>
    <row r="504" spans="14:14" x14ac:dyDescent="0.25">
      <c r="N504" s="69"/>
    </row>
    <row r="505" spans="14:14" x14ac:dyDescent="0.25">
      <c r="N505" s="69"/>
    </row>
    <row r="506" spans="14:14" x14ac:dyDescent="0.25">
      <c r="N506" s="69"/>
    </row>
    <row r="507" spans="14:14" x14ac:dyDescent="0.25">
      <c r="N507" s="69"/>
    </row>
    <row r="508" spans="14:14" x14ac:dyDescent="0.25">
      <c r="N508" s="69"/>
    </row>
    <row r="509" spans="14:14" x14ac:dyDescent="0.25">
      <c r="N509" s="69"/>
    </row>
    <row r="510" spans="14:14" x14ac:dyDescent="0.25">
      <c r="N510" s="69"/>
    </row>
    <row r="511" spans="14:14" x14ac:dyDescent="0.25">
      <c r="N511" s="69"/>
    </row>
    <row r="512" spans="14:14" x14ac:dyDescent="0.25">
      <c r="N512" s="69"/>
    </row>
    <row r="513" spans="14:14" x14ac:dyDescent="0.25">
      <c r="N513" s="69"/>
    </row>
    <row r="514" spans="14:14" x14ac:dyDescent="0.25">
      <c r="N514" s="69"/>
    </row>
    <row r="515" spans="14:14" x14ac:dyDescent="0.25">
      <c r="N515" s="69"/>
    </row>
    <row r="516" spans="14:14" x14ac:dyDescent="0.25">
      <c r="N516" s="69"/>
    </row>
    <row r="517" spans="14:14" x14ac:dyDescent="0.25">
      <c r="N517" s="69"/>
    </row>
    <row r="518" spans="14:14" x14ac:dyDescent="0.25">
      <c r="N518" s="69"/>
    </row>
    <row r="519" spans="14:14" x14ac:dyDescent="0.25">
      <c r="N519" s="69"/>
    </row>
    <row r="520" spans="14:14" x14ac:dyDescent="0.25">
      <c r="N520" s="69"/>
    </row>
    <row r="521" spans="14:14" x14ac:dyDescent="0.25">
      <c r="N521" s="69"/>
    </row>
    <row r="522" spans="14:14" x14ac:dyDescent="0.25">
      <c r="N522" s="69"/>
    </row>
    <row r="523" spans="14:14" x14ac:dyDescent="0.25">
      <c r="N523" s="69"/>
    </row>
    <row r="524" spans="14:14" x14ac:dyDescent="0.25">
      <c r="N524" s="69"/>
    </row>
    <row r="525" spans="14:14" x14ac:dyDescent="0.25">
      <c r="N525" s="69"/>
    </row>
    <row r="526" spans="14:14" x14ac:dyDescent="0.25">
      <c r="N526" s="69"/>
    </row>
    <row r="527" spans="14:14" x14ac:dyDescent="0.25">
      <c r="N527" s="69"/>
    </row>
    <row r="528" spans="14:14" x14ac:dyDescent="0.25">
      <c r="N528" s="69"/>
    </row>
    <row r="529" spans="14:14" x14ac:dyDescent="0.25">
      <c r="N529" s="69"/>
    </row>
    <row r="530" spans="14:14" x14ac:dyDescent="0.25">
      <c r="N530" s="69"/>
    </row>
    <row r="531" spans="14:14" x14ac:dyDescent="0.25">
      <c r="N531" s="69"/>
    </row>
    <row r="532" spans="14:14" x14ac:dyDescent="0.25">
      <c r="N532" s="69"/>
    </row>
    <row r="533" spans="14:14" x14ac:dyDescent="0.25">
      <c r="N533" s="69"/>
    </row>
    <row r="534" spans="14:14" x14ac:dyDescent="0.25">
      <c r="N534" s="69"/>
    </row>
    <row r="535" spans="14:14" x14ac:dyDescent="0.25">
      <c r="N535" s="69"/>
    </row>
    <row r="536" spans="14:14" x14ac:dyDescent="0.25">
      <c r="N536" s="69"/>
    </row>
    <row r="537" spans="14:14" x14ac:dyDescent="0.25">
      <c r="N537" s="69"/>
    </row>
    <row r="538" spans="14:14" x14ac:dyDescent="0.25">
      <c r="N538" s="69"/>
    </row>
    <row r="539" spans="14:14" x14ac:dyDescent="0.25">
      <c r="N539" s="69"/>
    </row>
    <row r="540" spans="14:14" x14ac:dyDescent="0.25">
      <c r="N540" s="69"/>
    </row>
    <row r="541" spans="14:14" x14ac:dyDescent="0.25">
      <c r="N541" s="69"/>
    </row>
    <row r="542" spans="14:14" x14ac:dyDescent="0.25">
      <c r="N542" s="69"/>
    </row>
    <row r="543" spans="14:14" x14ac:dyDescent="0.25">
      <c r="N543" s="69"/>
    </row>
    <row r="544" spans="14:14" x14ac:dyDescent="0.25">
      <c r="N544" s="69"/>
    </row>
    <row r="545" spans="14:14" x14ac:dyDescent="0.25">
      <c r="N545" s="69"/>
    </row>
    <row r="546" spans="14:14" x14ac:dyDescent="0.25">
      <c r="N546" s="69"/>
    </row>
    <row r="547" spans="14:14" x14ac:dyDescent="0.25">
      <c r="N547" s="69"/>
    </row>
    <row r="548" spans="14:14" x14ac:dyDescent="0.25">
      <c r="N548" s="69"/>
    </row>
    <row r="549" spans="14:14" x14ac:dyDescent="0.25">
      <c r="N549" s="69"/>
    </row>
    <row r="550" spans="14:14" x14ac:dyDescent="0.25">
      <c r="N550" s="69"/>
    </row>
    <row r="551" spans="14:14" x14ac:dyDescent="0.25">
      <c r="N551" s="69"/>
    </row>
    <row r="552" spans="14:14" x14ac:dyDescent="0.25">
      <c r="N552" s="69"/>
    </row>
    <row r="553" spans="14:14" x14ac:dyDescent="0.25">
      <c r="N553" s="69"/>
    </row>
    <row r="554" spans="14:14" x14ac:dyDescent="0.25">
      <c r="N554" s="69"/>
    </row>
    <row r="555" spans="14:14" x14ac:dyDescent="0.25">
      <c r="N555" s="69"/>
    </row>
    <row r="556" spans="14:14" x14ac:dyDescent="0.25">
      <c r="N556" s="69"/>
    </row>
    <row r="557" spans="14:14" x14ac:dyDescent="0.25">
      <c r="N557" s="69"/>
    </row>
    <row r="558" spans="14:14" x14ac:dyDescent="0.25">
      <c r="N558" s="69"/>
    </row>
    <row r="559" spans="14:14" x14ac:dyDescent="0.25">
      <c r="N559" s="69"/>
    </row>
    <row r="560" spans="14:14" x14ac:dyDescent="0.25">
      <c r="N560" s="69"/>
    </row>
    <row r="561" spans="14:14" x14ac:dyDescent="0.25">
      <c r="N561" s="69"/>
    </row>
    <row r="562" spans="14:14" x14ac:dyDescent="0.25">
      <c r="N562" s="69"/>
    </row>
    <row r="563" spans="14:14" x14ac:dyDescent="0.25">
      <c r="N563" s="69"/>
    </row>
    <row r="564" spans="14:14" x14ac:dyDescent="0.25">
      <c r="N564" s="69"/>
    </row>
    <row r="565" spans="14:14" x14ac:dyDescent="0.25">
      <c r="N565" s="69"/>
    </row>
    <row r="566" spans="14:14" x14ac:dyDescent="0.25">
      <c r="N566" s="69"/>
    </row>
    <row r="567" spans="14:14" x14ac:dyDescent="0.25">
      <c r="N567" s="69"/>
    </row>
    <row r="568" spans="14:14" x14ac:dyDescent="0.25">
      <c r="N568" s="69"/>
    </row>
    <row r="569" spans="14:14" x14ac:dyDescent="0.25">
      <c r="N569" s="69"/>
    </row>
    <row r="570" spans="14:14" x14ac:dyDescent="0.25">
      <c r="N570" s="69"/>
    </row>
    <row r="571" spans="14:14" x14ac:dyDescent="0.25">
      <c r="N571" s="69"/>
    </row>
    <row r="572" spans="14:14" x14ac:dyDescent="0.25">
      <c r="N572" s="69"/>
    </row>
    <row r="573" spans="14:14" x14ac:dyDescent="0.25">
      <c r="N573" s="69"/>
    </row>
    <row r="574" spans="14:14" x14ac:dyDescent="0.25">
      <c r="N574" s="69"/>
    </row>
    <row r="575" spans="14:14" x14ac:dyDescent="0.25">
      <c r="N575" s="69"/>
    </row>
    <row r="576" spans="14:14" x14ac:dyDescent="0.25">
      <c r="N576" s="69"/>
    </row>
    <row r="577" spans="14:14" x14ac:dyDescent="0.25">
      <c r="N577" s="69"/>
    </row>
    <row r="578" spans="14:14" x14ac:dyDescent="0.25">
      <c r="N578" s="69"/>
    </row>
    <row r="579" spans="14:14" x14ac:dyDescent="0.25">
      <c r="N579" s="69"/>
    </row>
    <row r="580" spans="14:14" x14ac:dyDescent="0.25">
      <c r="N580" s="69"/>
    </row>
    <row r="581" spans="14:14" x14ac:dyDescent="0.25">
      <c r="N581" s="69"/>
    </row>
    <row r="582" spans="14:14" x14ac:dyDescent="0.25">
      <c r="N582" s="69"/>
    </row>
    <row r="583" spans="14:14" x14ac:dyDescent="0.25">
      <c r="N583" s="69"/>
    </row>
    <row r="584" spans="14:14" x14ac:dyDescent="0.25">
      <c r="N584" s="69"/>
    </row>
    <row r="585" spans="14:14" x14ac:dyDescent="0.25">
      <c r="N585" s="69"/>
    </row>
    <row r="586" spans="14:14" x14ac:dyDescent="0.25">
      <c r="N586" s="69"/>
    </row>
    <row r="587" spans="14:14" x14ac:dyDescent="0.25">
      <c r="N587" s="69"/>
    </row>
    <row r="588" spans="14:14" x14ac:dyDescent="0.25">
      <c r="N588" s="69"/>
    </row>
    <row r="589" spans="14:14" x14ac:dyDescent="0.25">
      <c r="N589" s="69"/>
    </row>
    <row r="590" spans="14:14" x14ac:dyDescent="0.25">
      <c r="N590" s="69"/>
    </row>
    <row r="591" spans="14:14" x14ac:dyDescent="0.25">
      <c r="N591" s="69"/>
    </row>
    <row r="592" spans="14:14" x14ac:dyDescent="0.25">
      <c r="N592" s="69"/>
    </row>
    <row r="593" spans="14:14" x14ac:dyDescent="0.25">
      <c r="N593" s="69"/>
    </row>
    <row r="594" spans="14:14" x14ac:dyDescent="0.25">
      <c r="N594" s="69"/>
    </row>
    <row r="595" spans="14:14" x14ac:dyDescent="0.25">
      <c r="N595" s="69"/>
    </row>
    <row r="596" spans="14:14" x14ac:dyDescent="0.25">
      <c r="N596" s="69"/>
    </row>
    <row r="597" spans="14:14" x14ac:dyDescent="0.25">
      <c r="N597" s="69"/>
    </row>
    <row r="598" spans="14:14" x14ac:dyDescent="0.25">
      <c r="N598" s="69"/>
    </row>
    <row r="599" spans="14:14" x14ac:dyDescent="0.25">
      <c r="N599" s="69"/>
    </row>
    <row r="600" spans="14:14" x14ac:dyDescent="0.25">
      <c r="N600" s="69"/>
    </row>
    <row r="601" spans="14:14" x14ac:dyDescent="0.25">
      <c r="N601" s="69"/>
    </row>
    <row r="602" spans="14:14" x14ac:dyDescent="0.25">
      <c r="N602" s="69"/>
    </row>
    <row r="603" spans="14:14" x14ac:dyDescent="0.25">
      <c r="N603" s="69"/>
    </row>
    <row r="604" spans="14:14" x14ac:dyDescent="0.25">
      <c r="N604" s="69"/>
    </row>
    <row r="605" spans="14:14" x14ac:dyDescent="0.25">
      <c r="N605" s="69"/>
    </row>
    <row r="606" spans="14:14" x14ac:dyDescent="0.25">
      <c r="N606" s="69"/>
    </row>
    <row r="607" spans="14:14" x14ac:dyDescent="0.25">
      <c r="N607" s="69"/>
    </row>
    <row r="608" spans="14:14" x14ac:dyDescent="0.25">
      <c r="N608" s="69"/>
    </row>
    <row r="609" spans="14:14" x14ac:dyDescent="0.25">
      <c r="N609" s="69"/>
    </row>
    <row r="610" spans="14:14" x14ac:dyDescent="0.25">
      <c r="N610" s="69"/>
    </row>
    <row r="611" spans="14:14" x14ac:dyDescent="0.25">
      <c r="N611" s="69"/>
    </row>
    <row r="612" spans="14:14" x14ac:dyDescent="0.25">
      <c r="N612" s="69"/>
    </row>
    <row r="613" spans="14:14" x14ac:dyDescent="0.25">
      <c r="N613" s="69"/>
    </row>
    <row r="614" spans="14:14" x14ac:dyDescent="0.25">
      <c r="N614" s="69"/>
    </row>
    <row r="615" spans="14:14" x14ac:dyDescent="0.25">
      <c r="N615" s="69"/>
    </row>
    <row r="616" spans="14:14" x14ac:dyDescent="0.25">
      <c r="N616" s="69"/>
    </row>
    <row r="617" spans="14:14" x14ac:dyDescent="0.25">
      <c r="N617" s="69"/>
    </row>
    <row r="618" spans="14:14" x14ac:dyDescent="0.25">
      <c r="N618" s="69"/>
    </row>
    <row r="619" spans="14:14" x14ac:dyDescent="0.25">
      <c r="N619" s="69"/>
    </row>
    <row r="620" spans="14:14" x14ac:dyDescent="0.25">
      <c r="N620" s="69"/>
    </row>
    <row r="621" spans="14:14" x14ac:dyDescent="0.25">
      <c r="N621" s="69"/>
    </row>
    <row r="622" spans="14:14" x14ac:dyDescent="0.25">
      <c r="N622" s="69"/>
    </row>
    <row r="623" spans="14:14" x14ac:dyDescent="0.25">
      <c r="N623" s="69"/>
    </row>
    <row r="624" spans="14:14" x14ac:dyDescent="0.25">
      <c r="N624" s="69"/>
    </row>
    <row r="625" spans="14:14" x14ac:dyDescent="0.25">
      <c r="N625" s="69"/>
    </row>
    <row r="626" spans="14:14" x14ac:dyDescent="0.25">
      <c r="N626" s="69"/>
    </row>
    <row r="627" spans="14:14" x14ac:dyDescent="0.25">
      <c r="N627" s="69"/>
    </row>
    <row r="628" spans="14:14" x14ac:dyDescent="0.25">
      <c r="N628" s="69"/>
    </row>
    <row r="629" spans="14:14" x14ac:dyDescent="0.25">
      <c r="N629" s="69"/>
    </row>
    <row r="630" spans="14:14" x14ac:dyDescent="0.25">
      <c r="N630" s="69"/>
    </row>
    <row r="631" spans="14:14" x14ac:dyDescent="0.25">
      <c r="N631" s="69"/>
    </row>
    <row r="632" spans="14:14" x14ac:dyDescent="0.25">
      <c r="N632" s="69"/>
    </row>
    <row r="633" spans="14:14" x14ac:dyDescent="0.25">
      <c r="N633" s="69"/>
    </row>
    <row r="634" spans="14:14" x14ac:dyDescent="0.25">
      <c r="N634" s="69"/>
    </row>
    <row r="635" spans="14:14" x14ac:dyDescent="0.25">
      <c r="N635" s="69"/>
    </row>
    <row r="636" spans="14:14" x14ac:dyDescent="0.25">
      <c r="N636" s="69"/>
    </row>
    <row r="637" spans="14:14" x14ac:dyDescent="0.25">
      <c r="N637" s="69"/>
    </row>
    <row r="638" spans="14:14" x14ac:dyDescent="0.25">
      <c r="N638" s="69"/>
    </row>
    <row r="639" spans="14:14" x14ac:dyDescent="0.25">
      <c r="N639" s="69"/>
    </row>
    <row r="640" spans="14:14" x14ac:dyDescent="0.25">
      <c r="N640" s="69"/>
    </row>
    <row r="641" spans="14:14" x14ac:dyDescent="0.25">
      <c r="N641" s="69"/>
    </row>
    <row r="642" spans="14:14" x14ac:dyDescent="0.25">
      <c r="N642" s="69"/>
    </row>
    <row r="643" spans="14:14" x14ac:dyDescent="0.25">
      <c r="N643" s="69"/>
    </row>
    <row r="644" spans="14:14" x14ac:dyDescent="0.25">
      <c r="N644" s="69"/>
    </row>
    <row r="645" spans="14:14" x14ac:dyDescent="0.25">
      <c r="N645" s="69"/>
    </row>
    <row r="646" spans="14:14" x14ac:dyDescent="0.25">
      <c r="N646" s="69"/>
    </row>
    <row r="647" spans="14:14" x14ac:dyDescent="0.25">
      <c r="N647" s="69"/>
    </row>
    <row r="648" spans="14:14" x14ac:dyDescent="0.25">
      <c r="N648" s="69"/>
    </row>
    <row r="649" spans="14:14" x14ac:dyDescent="0.25">
      <c r="N649" s="69"/>
    </row>
    <row r="650" spans="14:14" x14ac:dyDescent="0.25">
      <c r="N650" s="69"/>
    </row>
    <row r="651" spans="14:14" x14ac:dyDescent="0.25">
      <c r="N651" s="69"/>
    </row>
    <row r="652" spans="14:14" x14ac:dyDescent="0.25">
      <c r="N652" s="69"/>
    </row>
    <row r="653" spans="14:14" x14ac:dyDescent="0.25">
      <c r="N653" s="69"/>
    </row>
    <row r="654" spans="14:14" x14ac:dyDescent="0.25">
      <c r="N654" s="69"/>
    </row>
    <row r="655" spans="14:14" x14ac:dyDescent="0.25">
      <c r="N655" s="69"/>
    </row>
    <row r="656" spans="14:14" x14ac:dyDescent="0.25">
      <c r="N656" s="69"/>
    </row>
    <row r="657" spans="14:14" x14ac:dyDescent="0.25">
      <c r="N657" s="69"/>
    </row>
    <row r="658" spans="14:14" x14ac:dyDescent="0.25">
      <c r="N658" s="69"/>
    </row>
    <row r="659" spans="14:14" x14ac:dyDescent="0.25">
      <c r="N659" s="69"/>
    </row>
    <row r="660" spans="14:14" x14ac:dyDescent="0.25">
      <c r="N660" s="69"/>
    </row>
    <row r="661" spans="14:14" x14ac:dyDescent="0.25">
      <c r="N661" s="69"/>
    </row>
    <row r="662" spans="14:14" x14ac:dyDescent="0.25">
      <c r="N662" s="69"/>
    </row>
    <row r="663" spans="14:14" x14ac:dyDescent="0.25">
      <c r="N663" s="69"/>
    </row>
    <row r="664" spans="14:14" x14ac:dyDescent="0.25">
      <c r="N664" s="69"/>
    </row>
    <row r="665" spans="14:14" x14ac:dyDescent="0.25">
      <c r="N665" s="69"/>
    </row>
    <row r="666" spans="14:14" x14ac:dyDescent="0.25">
      <c r="N666" s="69"/>
    </row>
    <row r="667" spans="14:14" x14ac:dyDescent="0.25">
      <c r="N667" s="69"/>
    </row>
    <row r="668" spans="14:14" x14ac:dyDescent="0.25">
      <c r="N668" s="69"/>
    </row>
    <row r="669" spans="14:14" x14ac:dyDescent="0.25">
      <c r="N669" s="69"/>
    </row>
    <row r="670" spans="14:14" x14ac:dyDescent="0.25">
      <c r="N670" s="69"/>
    </row>
    <row r="671" spans="14:14" x14ac:dyDescent="0.25">
      <c r="N671" s="69"/>
    </row>
    <row r="672" spans="14:14" x14ac:dyDescent="0.25">
      <c r="N672" s="69"/>
    </row>
    <row r="673" spans="14:14" x14ac:dyDescent="0.25">
      <c r="N673" s="69"/>
    </row>
    <row r="674" spans="14:14" x14ac:dyDescent="0.25">
      <c r="N674" s="69"/>
    </row>
    <row r="675" spans="14:14" x14ac:dyDescent="0.25">
      <c r="N675" s="69"/>
    </row>
    <row r="676" spans="14:14" x14ac:dyDescent="0.25">
      <c r="N676" s="69"/>
    </row>
    <row r="677" spans="14:14" x14ac:dyDescent="0.25">
      <c r="N677" s="69"/>
    </row>
    <row r="678" spans="14:14" x14ac:dyDescent="0.25">
      <c r="N678" s="69"/>
    </row>
    <row r="679" spans="14:14" x14ac:dyDescent="0.25">
      <c r="N679" s="69"/>
    </row>
    <row r="680" spans="14:14" x14ac:dyDescent="0.25">
      <c r="N680" s="69"/>
    </row>
    <row r="681" spans="14:14" x14ac:dyDescent="0.25">
      <c r="N681" s="69"/>
    </row>
    <row r="682" spans="14:14" x14ac:dyDescent="0.25">
      <c r="N682" s="69"/>
    </row>
    <row r="683" spans="14:14" x14ac:dyDescent="0.25">
      <c r="N683" s="69"/>
    </row>
    <row r="684" spans="14:14" x14ac:dyDescent="0.25">
      <c r="N684" s="69"/>
    </row>
    <row r="685" spans="14:14" x14ac:dyDescent="0.25">
      <c r="N685" s="69"/>
    </row>
    <row r="686" spans="14:14" x14ac:dyDescent="0.25">
      <c r="N686" s="69"/>
    </row>
    <row r="687" spans="14:14" x14ac:dyDescent="0.25">
      <c r="N687" s="69"/>
    </row>
    <row r="688" spans="14:14" x14ac:dyDescent="0.25">
      <c r="N688" s="69"/>
    </row>
    <row r="689" spans="14:14" x14ac:dyDescent="0.25">
      <c r="N689" s="69"/>
    </row>
    <row r="690" spans="14:14" x14ac:dyDescent="0.25">
      <c r="N690" s="69"/>
    </row>
    <row r="691" spans="14:14" x14ac:dyDescent="0.25">
      <c r="N691" s="69"/>
    </row>
    <row r="692" spans="14:14" x14ac:dyDescent="0.25">
      <c r="N692" s="69"/>
    </row>
    <row r="693" spans="14:14" x14ac:dyDescent="0.25">
      <c r="N693" s="69"/>
    </row>
    <row r="694" spans="14:14" x14ac:dyDescent="0.25">
      <c r="N694" s="69"/>
    </row>
    <row r="695" spans="14:14" x14ac:dyDescent="0.25">
      <c r="N695" s="69"/>
    </row>
    <row r="696" spans="14:14" x14ac:dyDescent="0.25">
      <c r="N696" s="69"/>
    </row>
    <row r="697" spans="14:14" x14ac:dyDescent="0.25">
      <c r="N697" s="69"/>
    </row>
    <row r="698" spans="14:14" x14ac:dyDescent="0.25">
      <c r="N698" s="69"/>
    </row>
    <row r="699" spans="14:14" x14ac:dyDescent="0.25">
      <c r="N699" s="69"/>
    </row>
    <row r="700" spans="14:14" x14ac:dyDescent="0.25">
      <c r="N700" s="69"/>
    </row>
    <row r="701" spans="14:14" x14ac:dyDescent="0.25">
      <c r="N701" s="69"/>
    </row>
    <row r="702" spans="14:14" x14ac:dyDescent="0.25">
      <c r="N702" s="69"/>
    </row>
    <row r="703" spans="14:14" x14ac:dyDescent="0.25">
      <c r="N703" s="69"/>
    </row>
    <row r="704" spans="14:14" x14ac:dyDescent="0.25">
      <c r="N704" s="69"/>
    </row>
    <row r="705" spans="14:14" x14ac:dyDescent="0.25">
      <c r="N705" s="69"/>
    </row>
    <row r="706" spans="14:14" x14ac:dyDescent="0.25">
      <c r="N706" s="69"/>
    </row>
    <row r="707" spans="14:14" x14ac:dyDescent="0.25">
      <c r="N707" s="69"/>
    </row>
    <row r="708" spans="14:14" x14ac:dyDescent="0.25">
      <c r="N708" s="69"/>
    </row>
    <row r="709" spans="14:14" x14ac:dyDescent="0.25">
      <c r="N709" s="69"/>
    </row>
    <row r="710" spans="14:14" x14ac:dyDescent="0.25">
      <c r="N710" s="69"/>
    </row>
    <row r="711" spans="14:14" x14ac:dyDescent="0.25">
      <c r="N711" s="69"/>
    </row>
    <row r="712" spans="14:14" x14ac:dyDescent="0.25">
      <c r="N712" s="69"/>
    </row>
    <row r="713" spans="14:14" x14ac:dyDescent="0.25">
      <c r="N713" s="69"/>
    </row>
    <row r="714" spans="14:14" x14ac:dyDescent="0.25">
      <c r="N714" s="69"/>
    </row>
    <row r="715" spans="14:14" x14ac:dyDescent="0.25">
      <c r="N715" s="69"/>
    </row>
    <row r="716" spans="14:14" x14ac:dyDescent="0.25">
      <c r="N716" s="69"/>
    </row>
    <row r="717" spans="14:14" x14ac:dyDescent="0.25">
      <c r="N717" s="69"/>
    </row>
    <row r="718" spans="14:14" x14ac:dyDescent="0.25">
      <c r="N718" s="69"/>
    </row>
    <row r="719" spans="14:14" x14ac:dyDescent="0.25">
      <c r="N719" s="69"/>
    </row>
    <row r="720" spans="14:14" x14ac:dyDescent="0.25">
      <c r="N720" s="69"/>
    </row>
    <row r="721" spans="14:14" x14ac:dyDescent="0.25">
      <c r="N721" s="69"/>
    </row>
    <row r="722" spans="14:14" x14ac:dyDescent="0.25">
      <c r="N722" s="69"/>
    </row>
    <row r="723" spans="14:14" x14ac:dyDescent="0.25">
      <c r="N723" s="69"/>
    </row>
    <row r="724" spans="14:14" x14ac:dyDescent="0.25">
      <c r="N724" s="69"/>
    </row>
    <row r="725" spans="14:14" x14ac:dyDescent="0.25">
      <c r="N725" s="69"/>
    </row>
    <row r="726" spans="14:14" x14ac:dyDescent="0.25">
      <c r="N726" s="69"/>
    </row>
    <row r="727" spans="14:14" x14ac:dyDescent="0.25">
      <c r="N727" s="69"/>
    </row>
    <row r="728" spans="14:14" x14ac:dyDescent="0.25">
      <c r="N728" s="69"/>
    </row>
    <row r="729" spans="14:14" x14ac:dyDescent="0.25">
      <c r="N729" s="69"/>
    </row>
    <row r="730" spans="14:14" x14ac:dyDescent="0.25">
      <c r="N730" s="69"/>
    </row>
    <row r="731" spans="14:14" x14ac:dyDescent="0.25">
      <c r="N731" s="69"/>
    </row>
    <row r="732" spans="14:14" x14ac:dyDescent="0.25">
      <c r="N732" s="69"/>
    </row>
    <row r="733" spans="14:14" x14ac:dyDescent="0.25">
      <c r="N733" s="69"/>
    </row>
    <row r="734" spans="14:14" x14ac:dyDescent="0.25">
      <c r="N734" s="69"/>
    </row>
    <row r="735" spans="14:14" x14ac:dyDescent="0.25">
      <c r="N735" s="69"/>
    </row>
    <row r="736" spans="14:14" x14ac:dyDescent="0.25">
      <c r="N736" s="69"/>
    </row>
    <row r="737" spans="14:14" x14ac:dyDescent="0.25">
      <c r="N737" s="69"/>
    </row>
    <row r="738" spans="14:14" x14ac:dyDescent="0.25">
      <c r="N738" s="69"/>
    </row>
    <row r="739" spans="14:14" x14ac:dyDescent="0.25">
      <c r="N739" s="69"/>
    </row>
    <row r="740" spans="14:14" x14ac:dyDescent="0.25">
      <c r="N740" s="69"/>
    </row>
    <row r="741" spans="14:14" x14ac:dyDescent="0.25">
      <c r="N741" s="69"/>
    </row>
    <row r="742" spans="14:14" x14ac:dyDescent="0.25">
      <c r="N742" s="69"/>
    </row>
    <row r="743" spans="14:14" x14ac:dyDescent="0.25">
      <c r="N743" s="69"/>
    </row>
    <row r="744" spans="14:14" x14ac:dyDescent="0.25">
      <c r="N744" s="69"/>
    </row>
    <row r="745" spans="14:14" x14ac:dyDescent="0.25">
      <c r="N745" s="69"/>
    </row>
    <row r="746" spans="14:14" x14ac:dyDescent="0.25">
      <c r="N746" s="69"/>
    </row>
    <row r="747" spans="14:14" x14ac:dyDescent="0.25">
      <c r="N747" s="69"/>
    </row>
    <row r="748" spans="14:14" x14ac:dyDescent="0.25">
      <c r="N748" s="69"/>
    </row>
    <row r="749" spans="14:14" x14ac:dyDescent="0.25">
      <c r="N749" s="69"/>
    </row>
    <row r="750" spans="14:14" x14ac:dyDescent="0.25">
      <c r="N750" s="69"/>
    </row>
    <row r="751" spans="14:14" x14ac:dyDescent="0.25">
      <c r="N751" s="69"/>
    </row>
    <row r="752" spans="14:14" x14ac:dyDescent="0.25">
      <c r="N752" s="69"/>
    </row>
    <row r="753" spans="14:14" x14ac:dyDescent="0.25">
      <c r="N753" s="69"/>
    </row>
    <row r="754" spans="14:14" x14ac:dyDescent="0.25">
      <c r="N754" s="69"/>
    </row>
    <row r="755" spans="14:14" x14ac:dyDescent="0.25">
      <c r="N755" s="69"/>
    </row>
    <row r="756" spans="14:14" x14ac:dyDescent="0.25">
      <c r="N756" s="69"/>
    </row>
    <row r="757" spans="14:14" x14ac:dyDescent="0.25">
      <c r="N757" s="69"/>
    </row>
    <row r="758" spans="14:14" x14ac:dyDescent="0.25">
      <c r="N758" s="69"/>
    </row>
    <row r="759" spans="14:14" x14ac:dyDescent="0.25">
      <c r="N759" s="69"/>
    </row>
    <row r="760" spans="14:14" x14ac:dyDescent="0.25">
      <c r="N760" s="69"/>
    </row>
    <row r="761" spans="14:14" x14ac:dyDescent="0.25">
      <c r="N761" s="69"/>
    </row>
    <row r="762" spans="14:14" x14ac:dyDescent="0.25">
      <c r="N762" s="69"/>
    </row>
    <row r="763" spans="14:14" x14ac:dyDescent="0.25">
      <c r="N763" s="69"/>
    </row>
    <row r="764" spans="14:14" x14ac:dyDescent="0.25">
      <c r="N764" s="69"/>
    </row>
    <row r="765" spans="14:14" x14ac:dyDescent="0.25">
      <c r="N765" s="69"/>
    </row>
    <row r="766" spans="14:14" x14ac:dyDescent="0.25">
      <c r="N766" s="69"/>
    </row>
    <row r="767" spans="14:14" x14ac:dyDescent="0.25">
      <c r="N767" s="69"/>
    </row>
    <row r="768" spans="14:14" x14ac:dyDescent="0.25">
      <c r="N768" s="69"/>
    </row>
    <row r="769" spans="14:14" x14ac:dyDescent="0.25">
      <c r="N769" s="69"/>
    </row>
    <row r="770" spans="14:14" x14ac:dyDescent="0.25">
      <c r="N770" s="69"/>
    </row>
    <row r="771" spans="14:14" x14ac:dyDescent="0.25">
      <c r="N771" s="69"/>
    </row>
    <row r="772" spans="14:14" x14ac:dyDescent="0.25">
      <c r="N772" s="69"/>
    </row>
    <row r="773" spans="14:14" x14ac:dyDescent="0.25">
      <c r="N773" s="69"/>
    </row>
    <row r="774" spans="14:14" x14ac:dyDescent="0.25">
      <c r="N774" s="69"/>
    </row>
    <row r="775" spans="14:14" x14ac:dyDescent="0.25">
      <c r="N775" s="69"/>
    </row>
    <row r="776" spans="14:14" x14ac:dyDescent="0.25">
      <c r="N776" s="69"/>
    </row>
    <row r="777" spans="14:14" x14ac:dyDescent="0.25">
      <c r="N777" s="69"/>
    </row>
    <row r="778" spans="14:14" x14ac:dyDescent="0.25">
      <c r="N778" s="69"/>
    </row>
    <row r="779" spans="14:14" x14ac:dyDescent="0.25">
      <c r="N779" s="69"/>
    </row>
    <row r="780" spans="14:14" x14ac:dyDescent="0.25">
      <c r="N780" s="69"/>
    </row>
    <row r="781" spans="14:14" x14ac:dyDescent="0.25">
      <c r="N781" s="69"/>
    </row>
    <row r="782" spans="14:14" x14ac:dyDescent="0.25">
      <c r="N782" s="69"/>
    </row>
    <row r="783" spans="14:14" x14ac:dyDescent="0.25">
      <c r="N783" s="69"/>
    </row>
    <row r="784" spans="14:14" x14ac:dyDescent="0.25">
      <c r="N784" s="69"/>
    </row>
    <row r="785" spans="14:14" x14ac:dyDescent="0.25">
      <c r="N785" s="69"/>
    </row>
    <row r="786" spans="14:14" x14ac:dyDescent="0.25">
      <c r="N786" s="69"/>
    </row>
    <row r="787" spans="14:14" x14ac:dyDescent="0.25">
      <c r="N787" s="69"/>
    </row>
    <row r="788" spans="14:14" x14ac:dyDescent="0.25">
      <c r="N788" s="69"/>
    </row>
    <row r="789" spans="14:14" x14ac:dyDescent="0.25">
      <c r="N789" s="69"/>
    </row>
    <row r="790" spans="14:14" x14ac:dyDescent="0.25">
      <c r="N790" s="69"/>
    </row>
    <row r="791" spans="14:14" x14ac:dyDescent="0.25">
      <c r="N791" s="69"/>
    </row>
    <row r="792" spans="14:14" x14ac:dyDescent="0.25">
      <c r="N792" s="69"/>
    </row>
    <row r="793" spans="14:14" x14ac:dyDescent="0.25">
      <c r="N793" s="69"/>
    </row>
    <row r="794" spans="14:14" x14ac:dyDescent="0.25">
      <c r="N794" s="69"/>
    </row>
    <row r="795" spans="14:14" x14ac:dyDescent="0.25">
      <c r="N795" s="69"/>
    </row>
    <row r="796" spans="14:14" x14ac:dyDescent="0.25">
      <c r="N796" s="69"/>
    </row>
    <row r="797" spans="14:14" x14ac:dyDescent="0.25">
      <c r="N797" s="69"/>
    </row>
    <row r="798" spans="14:14" x14ac:dyDescent="0.25">
      <c r="N798" s="69"/>
    </row>
    <row r="799" spans="14:14" x14ac:dyDescent="0.25">
      <c r="N799" s="69"/>
    </row>
    <row r="800" spans="14:14" x14ac:dyDescent="0.25">
      <c r="N800" s="69"/>
    </row>
    <row r="801" spans="14:14" x14ac:dyDescent="0.25">
      <c r="N801" s="69"/>
    </row>
    <row r="802" spans="14:14" x14ac:dyDescent="0.25">
      <c r="N802" s="69"/>
    </row>
    <row r="803" spans="14:14" x14ac:dyDescent="0.25">
      <c r="N803" s="69"/>
    </row>
    <row r="804" spans="14:14" x14ac:dyDescent="0.25">
      <c r="N804" s="69"/>
    </row>
    <row r="805" spans="14:14" x14ac:dyDescent="0.25">
      <c r="N805" s="69"/>
    </row>
    <row r="806" spans="14:14" x14ac:dyDescent="0.25">
      <c r="N806" s="69"/>
    </row>
    <row r="807" spans="14:14" x14ac:dyDescent="0.25">
      <c r="N807" s="69"/>
    </row>
    <row r="808" spans="14:14" x14ac:dyDescent="0.25">
      <c r="N808" s="69"/>
    </row>
    <row r="809" spans="14:14" x14ac:dyDescent="0.25">
      <c r="N809" s="69"/>
    </row>
    <row r="810" spans="14:14" x14ac:dyDescent="0.25">
      <c r="N810" s="69"/>
    </row>
    <row r="811" spans="14:14" x14ac:dyDescent="0.25">
      <c r="N811" s="69"/>
    </row>
    <row r="812" spans="14:14" x14ac:dyDescent="0.25">
      <c r="N812" s="69"/>
    </row>
    <row r="813" spans="14:14" x14ac:dyDescent="0.25">
      <c r="N813" s="69"/>
    </row>
    <row r="814" spans="14:14" x14ac:dyDescent="0.25">
      <c r="N814" s="69"/>
    </row>
    <row r="815" spans="14:14" x14ac:dyDescent="0.25">
      <c r="N815" s="69"/>
    </row>
    <row r="816" spans="14:14" x14ac:dyDescent="0.25">
      <c r="N816" s="69"/>
    </row>
    <row r="817" spans="14:14" x14ac:dyDescent="0.25">
      <c r="N817" s="69"/>
    </row>
    <row r="818" spans="14:14" x14ac:dyDescent="0.25">
      <c r="N818" s="69"/>
    </row>
    <row r="819" spans="14:14" x14ac:dyDescent="0.25">
      <c r="N819" s="69"/>
    </row>
    <row r="820" spans="14:14" x14ac:dyDescent="0.25">
      <c r="N820" s="69"/>
    </row>
    <row r="821" spans="14:14" x14ac:dyDescent="0.25">
      <c r="N821" s="69"/>
    </row>
    <row r="822" spans="14:14" x14ac:dyDescent="0.25">
      <c r="N822" s="69"/>
    </row>
    <row r="823" spans="14:14" x14ac:dyDescent="0.25">
      <c r="N823" s="69"/>
    </row>
    <row r="824" spans="14:14" x14ac:dyDescent="0.25">
      <c r="N824" s="69"/>
    </row>
    <row r="825" spans="14:14" x14ac:dyDescent="0.25">
      <c r="N825" s="69"/>
    </row>
    <row r="826" spans="14:14" x14ac:dyDescent="0.25">
      <c r="N826" s="69"/>
    </row>
    <row r="827" spans="14:14" x14ac:dyDescent="0.25">
      <c r="N827" s="69"/>
    </row>
    <row r="828" spans="14:14" x14ac:dyDescent="0.25">
      <c r="N828" s="69"/>
    </row>
    <row r="829" spans="14:14" x14ac:dyDescent="0.25">
      <c r="N829" s="69"/>
    </row>
    <row r="830" spans="14:14" x14ac:dyDescent="0.25">
      <c r="N830" s="69"/>
    </row>
    <row r="831" spans="14:14" x14ac:dyDescent="0.25">
      <c r="N831" s="69"/>
    </row>
    <row r="832" spans="14:14" x14ac:dyDescent="0.25">
      <c r="N832" s="69"/>
    </row>
    <row r="833" spans="14:14" x14ac:dyDescent="0.25">
      <c r="N833" s="69"/>
    </row>
    <row r="834" spans="14:14" x14ac:dyDescent="0.25">
      <c r="N834" s="69"/>
    </row>
    <row r="835" spans="14:14" x14ac:dyDescent="0.25">
      <c r="N835" s="69"/>
    </row>
    <row r="836" spans="14:14" x14ac:dyDescent="0.25">
      <c r="N836" s="69"/>
    </row>
    <row r="837" spans="14:14" x14ac:dyDescent="0.25">
      <c r="N837" s="69"/>
    </row>
    <row r="838" spans="14:14" x14ac:dyDescent="0.25">
      <c r="N838" s="69"/>
    </row>
    <row r="839" spans="14:14" x14ac:dyDescent="0.25">
      <c r="N839" s="69"/>
    </row>
    <row r="840" spans="14:14" x14ac:dyDescent="0.25">
      <c r="N840" s="69"/>
    </row>
    <row r="841" spans="14:14" x14ac:dyDescent="0.25">
      <c r="N841" s="69"/>
    </row>
    <row r="842" spans="14:14" x14ac:dyDescent="0.25">
      <c r="N842" s="69"/>
    </row>
    <row r="843" spans="14:14" x14ac:dyDescent="0.25">
      <c r="N843" s="69"/>
    </row>
    <row r="844" spans="14:14" x14ac:dyDescent="0.25">
      <c r="N844" s="69"/>
    </row>
    <row r="845" spans="14:14" x14ac:dyDescent="0.25">
      <c r="N845" s="69"/>
    </row>
    <row r="846" spans="14:14" x14ac:dyDescent="0.25">
      <c r="N846" s="69"/>
    </row>
    <row r="847" spans="14:14" x14ac:dyDescent="0.25">
      <c r="N847" s="69"/>
    </row>
    <row r="848" spans="14:14" x14ac:dyDescent="0.25">
      <c r="N848" s="69"/>
    </row>
    <row r="849" spans="14:14" x14ac:dyDescent="0.25">
      <c r="N849" s="69"/>
    </row>
    <row r="850" spans="14:14" x14ac:dyDescent="0.25">
      <c r="N850" s="69"/>
    </row>
    <row r="851" spans="14:14" x14ac:dyDescent="0.25">
      <c r="N851" s="69"/>
    </row>
    <row r="852" spans="14:14" x14ac:dyDescent="0.25">
      <c r="N852" s="69"/>
    </row>
    <row r="853" spans="14:14" x14ac:dyDescent="0.25">
      <c r="N853" s="69"/>
    </row>
    <row r="854" spans="14:14" x14ac:dyDescent="0.25">
      <c r="N854" s="69"/>
    </row>
    <row r="855" spans="14:14" x14ac:dyDescent="0.25">
      <c r="N855" s="69"/>
    </row>
    <row r="856" spans="14:14" x14ac:dyDescent="0.25">
      <c r="N856" s="69"/>
    </row>
    <row r="857" spans="14:14" x14ac:dyDescent="0.25">
      <c r="N857" s="69"/>
    </row>
    <row r="858" spans="14:14" x14ac:dyDescent="0.25">
      <c r="N858" s="69"/>
    </row>
    <row r="859" spans="14:14" x14ac:dyDescent="0.25">
      <c r="N859" s="69"/>
    </row>
    <row r="860" spans="14:14" x14ac:dyDescent="0.25">
      <c r="N860" s="69"/>
    </row>
    <row r="861" spans="14:14" x14ac:dyDescent="0.25">
      <c r="N861" s="69"/>
    </row>
    <row r="862" spans="14:14" x14ac:dyDescent="0.25">
      <c r="N862" s="69"/>
    </row>
    <row r="863" spans="14:14" x14ac:dyDescent="0.25">
      <c r="N863" s="69"/>
    </row>
    <row r="864" spans="14:14" x14ac:dyDescent="0.25">
      <c r="N864" s="69"/>
    </row>
    <row r="865" spans="14:14" x14ac:dyDescent="0.25">
      <c r="N865" s="69"/>
    </row>
    <row r="866" spans="14:14" x14ac:dyDescent="0.25">
      <c r="N866" s="69"/>
    </row>
    <row r="867" spans="14:14" x14ac:dyDescent="0.25">
      <c r="N867" s="69"/>
    </row>
    <row r="868" spans="14:14" x14ac:dyDescent="0.25">
      <c r="N868" s="69"/>
    </row>
    <row r="869" spans="14:14" x14ac:dyDescent="0.25">
      <c r="N869" s="69"/>
    </row>
    <row r="870" spans="14:14" x14ac:dyDescent="0.25">
      <c r="N870" s="69"/>
    </row>
    <row r="871" spans="14:14" x14ac:dyDescent="0.25">
      <c r="N871" s="69"/>
    </row>
    <row r="872" spans="14:14" x14ac:dyDescent="0.25">
      <c r="N872" s="69"/>
    </row>
    <row r="873" spans="14:14" x14ac:dyDescent="0.25">
      <c r="N873" s="69"/>
    </row>
    <row r="874" spans="14:14" x14ac:dyDescent="0.25">
      <c r="N874" s="69"/>
    </row>
    <row r="875" spans="14:14" x14ac:dyDescent="0.25">
      <c r="N875" s="69"/>
    </row>
    <row r="876" spans="14:14" x14ac:dyDescent="0.25">
      <c r="N876" s="69"/>
    </row>
    <row r="877" spans="14:14" x14ac:dyDescent="0.25">
      <c r="N877" s="69"/>
    </row>
    <row r="878" spans="14:14" x14ac:dyDescent="0.25">
      <c r="N878" s="69"/>
    </row>
    <row r="879" spans="14:14" x14ac:dyDescent="0.25">
      <c r="N879" s="69"/>
    </row>
    <row r="880" spans="14:14" x14ac:dyDescent="0.25">
      <c r="N880" s="69"/>
    </row>
    <row r="881" spans="14:14" x14ac:dyDescent="0.25">
      <c r="N881" s="69"/>
    </row>
    <row r="882" spans="14:14" x14ac:dyDescent="0.25">
      <c r="N882" s="69"/>
    </row>
    <row r="883" spans="14:14" x14ac:dyDescent="0.25">
      <c r="N883" s="69"/>
    </row>
    <row r="884" spans="14:14" x14ac:dyDescent="0.25">
      <c r="N884" s="69"/>
    </row>
    <row r="885" spans="14:14" x14ac:dyDescent="0.25">
      <c r="N885" s="69"/>
    </row>
    <row r="886" spans="14:14" x14ac:dyDescent="0.25">
      <c r="N886" s="69"/>
    </row>
    <row r="887" spans="14:14" x14ac:dyDescent="0.25">
      <c r="N887" s="69"/>
    </row>
    <row r="888" spans="14:14" x14ac:dyDescent="0.25">
      <c r="N888" s="69"/>
    </row>
    <row r="889" spans="14:14" x14ac:dyDescent="0.25">
      <c r="N889" s="69"/>
    </row>
    <row r="890" spans="14:14" x14ac:dyDescent="0.25">
      <c r="N890" s="69"/>
    </row>
    <row r="891" spans="14:14" x14ac:dyDescent="0.25">
      <c r="N891" s="69"/>
    </row>
    <row r="892" spans="14:14" x14ac:dyDescent="0.25">
      <c r="N892" s="69"/>
    </row>
    <row r="893" spans="14:14" x14ac:dyDescent="0.25">
      <c r="N893" s="69"/>
    </row>
    <row r="894" spans="14:14" x14ac:dyDescent="0.25">
      <c r="N894" s="69"/>
    </row>
    <row r="895" spans="14:14" x14ac:dyDescent="0.25">
      <c r="N895" s="69"/>
    </row>
    <row r="896" spans="14:14" x14ac:dyDescent="0.25">
      <c r="N896" s="69"/>
    </row>
    <row r="897" spans="14:14" x14ac:dyDescent="0.25">
      <c r="N897" s="69"/>
    </row>
    <row r="898" spans="14:14" x14ac:dyDescent="0.25">
      <c r="N898" s="69"/>
    </row>
    <row r="899" spans="14:14" x14ac:dyDescent="0.25">
      <c r="N899" s="69"/>
    </row>
    <row r="900" spans="14:14" x14ac:dyDescent="0.25">
      <c r="N900" s="69"/>
    </row>
    <row r="901" spans="14:14" x14ac:dyDescent="0.25">
      <c r="N901" s="69"/>
    </row>
    <row r="902" spans="14:14" x14ac:dyDescent="0.25">
      <c r="N902" s="69"/>
    </row>
    <row r="903" spans="14:14" x14ac:dyDescent="0.25">
      <c r="N903" s="69"/>
    </row>
    <row r="904" spans="14:14" x14ac:dyDescent="0.25">
      <c r="N904" s="69"/>
    </row>
    <row r="905" spans="14:14" x14ac:dyDescent="0.25">
      <c r="N905" s="69"/>
    </row>
    <row r="906" spans="14:14" x14ac:dyDescent="0.25">
      <c r="N906" s="69"/>
    </row>
    <row r="907" spans="14:14" x14ac:dyDescent="0.25">
      <c r="N907" s="69"/>
    </row>
    <row r="908" spans="14:14" x14ac:dyDescent="0.25">
      <c r="N908" s="69"/>
    </row>
    <row r="909" spans="14:14" x14ac:dyDescent="0.25">
      <c r="N909" s="69"/>
    </row>
    <row r="910" spans="14:14" x14ac:dyDescent="0.25">
      <c r="N910" s="69"/>
    </row>
    <row r="911" spans="14:14" x14ac:dyDescent="0.25">
      <c r="N911" s="69"/>
    </row>
    <row r="912" spans="14:14" x14ac:dyDescent="0.25">
      <c r="N912" s="69"/>
    </row>
    <row r="913" spans="14:14" x14ac:dyDescent="0.25">
      <c r="N913" s="69"/>
    </row>
    <row r="914" spans="14:14" x14ac:dyDescent="0.25">
      <c r="N914" s="69"/>
    </row>
    <row r="915" spans="14:14" x14ac:dyDescent="0.25">
      <c r="N915" s="69"/>
    </row>
    <row r="916" spans="14:14" x14ac:dyDescent="0.25">
      <c r="N916" s="69"/>
    </row>
    <row r="917" spans="14:14" x14ac:dyDescent="0.25">
      <c r="N917" s="69"/>
    </row>
    <row r="918" spans="14:14" x14ac:dyDescent="0.25">
      <c r="N918" s="69"/>
    </row>
    <row r="919" spans="14:14" x14ac:dyDescent="0.25">
      <c r="N919" s="69"/>
    </row>
    <row r="920" spans="14:14" x14ac:dyDescent="0.25">
      <c r="N920" s="69"/>
    </row>
    <row r="921" spans="14:14" x14ac:dyDescent="0.25">
      <c r="N921" s="69"/>
    </row>
    <row r="922" spans="14:14" x14ac:dyDescent="0.25">
      <c r="N922" s="69"/>
    </row>
    <row r="923" spans="14:14" x14ac:dyDescent="0.25">
      <c r="N923" s="69"/>
    </row>
  </sheetData>
  <sortState ref="H1:I78">
    <sortCondition ref="H1:H78"/>
  </sortState>
  <mergeCells count="8">
    <mergeCell ref="A86:L86"/>
    <mergeCell ref="A87:L87"/>
    <mergeCell ref="A88:L88"/>
    <mergeCell ref="A80:B80"/>
    <mergeCell ref="A82:L82"/>
    <mergeCell ref="A83:L83"/>
    <mergeCell ref="A84:L84"/>
    <mergeCell ref="A85:L8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FF99CC"/>
  </sheetPr>
  <dimension ref="A1:I89"/>
  <sheetViews>
    <sheetView showGridLines="0" workbookViewId="0">
      <selection activeCell="J10" sqref="J10"/>
    </sheetView>
  </sheetViews>
  <sheetFormatPr defaultRowHeight="15" x14ac:dyDescent="0.25"/>
  <cols>
    <col min="1" max="1" width="16.5703125" style="14" bestFit="1" customWidth="1"/>
    <col min="2" max="2" width="23.85546875" style="14" bestFit="1" customWidth="1"/>
    <col min="3" max="6" width="20.28515625" style="14" customWidth="1"/>
    <col min="7" max="9" width="9.140625" style="14"/>
    <col min="10" max="10" width="22.42578125" style="14" customWidth="1"/>
    <col min="11" max="14" width="9.140625" style="14" customWidth="1"/>
    <col min="15" max="16384" width="9.140625" style="14"/>
  </cols>
  <sheetData>
    <row r="1" spans="1:8" s="15" customFormat="1" ht="30" x14ac:dyDescent="0.25">
      <c r="A1" s="11" t="s">
        <v>99</v>
      </c>
      <c r="B1" s="11" t="s">
        <v>94</v>
      </c>
      <c r="C1" s="12" t="s">
        <v>95</v>
      </c>
      <c r="D1" s="12" t="s">
        <v>96</v>
      </c>
      <c r="E1" s="13" t="s">
        <v>97</v>
      </c>
      <c r="F1" s="13" t="s">
        <v>98</v>
      </c>
    </row>
    <row r="2" spans="1:8" x14ac:dyDescent="0.25">
      <c r="A2" s="16" t="s">
        <v>92</v>
      </c>
      <c r="B2" s="16" t="s">
        <v>6</v>
      </c>
      <c r="C2" s="28">
        <v>98.904949627682868</v>
      </c>
      <c r="D2" s="28">
        <v>85.89792060491493</v>
      </c>
      <c r="E2" s="28">
        <v>99.51817783618047</v>
      </c>
      <c r="F2" s="28">
        <v>66.238185255198488</v>
      </c>
      <c r="H2" s="15"/>
    </row>
    <row r="3" spans="1:8" x14ac:dyDescent="0.25">
      <c r="A3" s="16" t="s">
        <v>100</v>
      </c>
      <c r="B3" s="16" t="s">
        <v>7</v>
      </c>
      <c r="C3" s="28">
        <v>110.4093567251462</v>
      </c>
      <c r="D3" s="28">
        <v>95.412844036697251</v>
      </c>
      <c r="E3" s="28">
        <v>91.929824561403507</v>
      </c>
      <c r="F3" s="28">
        <v>66.462793068297657</v>
      </c>
    </row>
    <row r="4" spans="1:8" ht="15" customHeight="1" x14ac:dyDescent="0.25">
      <c r="A4" s="16" t="s">
        <v>100</v>
      </c>
      <c r="B4" s="16" t="s">
        <v>8</v>
      </c>
      <c r="C4" s="28">
        <v>66.3115845539281</v>
      </c>
      <c r="D4" s="28">
        <v>63.761467889908253</v>
      </c>
      <c r="E4" s="28">
        <v>72.969374167776309</v>
      </c>
      <c r="F4" s="28">
        <v>50.917431192660544</v>
      </c>
    </row>
    <row r="5" spans="1:8" ht="15" customHeight="1" x14ac:dyDescent="0.25">
      <c r="A5" s="16" t="s">
        <v>93</v>
      </c>
      <c r="B5" s="16" t="s">
        <v>9</v>
      </c>
      <c r="C5" s="28">
        <v>87.446300715990461</v>
      </c>
      <c r="D5" s="28">
        <v>76.973415132924345</v>
      </c>
      <c r="E5" s="28">
        <v>67.016706443914074</v>
      </c>
      <c r="F5" s="28">
        <v>62.822085889570559</v>
      </c>
    </row>
    <row r="6" spans="1:8" ht="15" customHeight="1" x14ac:dyDescent="0.25">
      <c r="A6" s="16" t="s">
        <v>93</v>
      </c>
      <c r="B6" s="16" t="s">
        <v>10</v>
      </c>
      <c r="C6" s="28">
        <v>93.374108053007134</v>
      </c>
      <c r="D6" s="28">
        <v>87.445127304653198</v>
      </c>
      <c r="E6" s="28">
        <v>63.812436289500511</v>
      </c>
      <c r="F6" s="28">
        <v>75.153643546971026</v>
      </c>
    </row>
    <row r="7" spans="1:8" ht="15" customHeight="1" x14ac:dyDescent="0.25">
      <c r="A7" s="16" t="s">
        <v>100</v>
      </c>
      <c r="B7" s="16" t="s">
        <v>11</v>
      </c>
      <c r="C7" s="28">
        <v>106.3369397217929</v>
      </c>
      <c r="D7" s="28">
        <v>99.465240641711233</v>
      </c>
      <c r="E7" s="28">
        <v>99.536321483771246</v>
      </c>
      <c r="F7" s="28">
        <v>83.689839572192511</v>
      </c>
    </row>
    <row r="8" spans="1:8" ht="15" customHeight="1" x14ac:dyDescent="0.25">
      <c r="A8" s="16" t="s">
        <v>93</v>
      </c>
      <c r="B8" s="16" t="s">
        <v>12</v>
      </c>
      <c r="C8" s="28">
        <v>97.265460664703411</v>
      </c>
      <c r="D8" s="28">
        <v>82.060518731988481</v>
      </c>
      <c r="E8" s="28">
        <v>83.718973496003372</v>
      </c>
      <c r="F8" s="28">
        <v>64.33717579250721</v>
      </c>
    </row>
    <row r="9" spans="1:8" ht="15" customHeight="1" x14ac:dyDescent="0.25">
      <c r="A9" s="16" t="s">
        <v>93</v>
      </c>
      <c r="B9" s="16" t="s">
        <v>13</v>
      </c>
      <c r="C9" s="28">
        <v>76.72727272727272</v>
      </c>
      <c r="D9" s="28">
        <v>69.905956112852664</v>
      </c>
      <c r="E9" s="28">
        <v>49.090909090909093</v>
      </c>
      <c r="F9" s="28">
        <v>38.244514106583068</v>
      </c>
    </row>
    <row r="10" spans="1:8" ht="15" customHeight="1" x14ac:dyDescent="0.25">
      <c r="A10" s="16" t="s">
        <v>92</v>
      </c>
      <c r="B10" s="16" t="s">
        <v>14</v>
      </c>
      <c r="C10" s="28">
        <v>77.220161466288459</v>
      </c>
      <c r="D10" s="28">
        <v>66.054185806693539</v>
      </c>
      <c r="E10" s="28">
        <v>68.317695832424178</v>
      </c>
      <c r="F10" s="28">
        <v>46.10480922471173</v>
      </c>
    </row>
    <row r="11" spans="1:8" ht="15" customHeight="1" x14ac:dyDescent="0.25">
      <c r="A11" s="16" t="s">
        <v>93</v>
      </c>
      <c r="B11" s="16" t="s">
        <v>102</v>
      </c>
      <c r="C11" s="28">
        <v>93.096234309623426</v>
      </c>
      <c r="D11" s="28">
        <v>73.309608540925268</v>
      </c>
      <c r="E11" s="28">
        <v>73.012552301255226</v>
      </c>
      <c r="F11" s="28">
        <v>54.804270462633454</v>
      </c>
    </row>
    <row r="12" spans="1:8" ht="15" customHeight="1" x14ac:dyDescent="0.25">
      <c r="A12" s="16" t="s">
        <v>100</v>
      </c>
      <c r="B12" s="16" t="s">
        <v>16</v>
      </c>
      <c r="C12" s="28">
        <v>91.273996509598604</v>
      </c>
      <c r="D12" s="28">
        <v>78.815148106486689</v>
      </c>
      <c r="E12" s="28">
        <v>80.715532286212905</v>
      </c>
      <c r="F12" s="28">
        <v>54.518185226846647</v>
      </c>
    </row>
    <row r="13" spans="1:8" x14ac:dyDescent="0.25">
      <c r="A13" s="16" t="s">
        <v>100</v>
      </c>
      <c r="B13" s="16" t="s">
        <v>17</v>
      </c>
      <c r="C13" s="28">
        <v>74.231940215887064</v>
      </c>
      <c r="D13" s="28">
        <v>60.931899641577061</v>
      </c>
      <c r="E13" s="28">
        <v>61.998339330196515</v>
      </c>
      <c r="F13" s="28">
        <v>37.228195937873359</v>
      </c>
    </row>
    <row r="14" spans="1:8" x14ac:dyDescent="0.25">
      <c r="A14" s="16" t="s">
        <v>100</v>
      </c>
      <c r="B14" s="16" t="s">
        <v>18</v>
      </c>
      <c r="C14" s="28">
        <v>85.667215815486003</v>
      </c>
      <c r="D14" s="28">
        <v>72.265349329569517</v>
      </c>
      <c r="E14" s="28">
        <v>41.350906095551892</v>
      </c>
      <c r="F14" s="28">
        <v>36.414961185603389</v>
      </c>
    </row>
    <row r="15" spans="1:8" ht="15" customHeight="1" x14ac:dyDescent="0.25">
      <c r="A15" s="16" t="s">
        <v>93</v>
      </c>
      <c r="B15" s="16" t="s">
        <v>19</v>
      </c>
      <c r="C15" s="28">
        <v>87.213997308209954</v>
      </c>
      <c r="D15" s="28">
        <v>61.467889908256879</v>
      </c>
      <c r="E15" s="28">
        <v>61.372812920592189</v>
      </c>
      <c r="F15" s="28">
        <v>34.174311926605505</v>
      </c>
    </row>
    <row r="16" spans="1:8" ht="15" customHeight="1" x14ac:dyDescent="0.25">
      <c r="A16" s="16" t="s">
        <v>92</v>
      </c>
      <c r="B16" s="16" t="s">
        <v>20</v>
      </c>
      <c r="C16" s="28">
        <v>107.64976958525345</v>
      </c>
      <c r="D16" s="28">
        <v>84.968354430379748</v>
      </c>
      <c r="E16" s="28">
        <v>78.894009216589865</v>
      </c>
      <c r="F16" s="28">
        <v>56.170886075949369</v>
      </c>
    </row>
    <row r="17" spans="1:6" ht="15" customHeight="1" x14ac:dyDescent="0.25">
      <c r="A17" s="16" t="s">
        <v>93</v>
      </c>
      <c r="B17" s="16" t="s">
        <v>21</v>
      </c>
      <c r="C17" s="28">
        <v>81.209637357178337</v>
      </c>
      <c r="D17" s="28">
        <v>65.948069877342959</v>
      </c>
      <c r="E17" s="28">
        <v>72.975658221559854</v>
      </c>
      <c r="F17" s="28">
        <v>51.335421865873734</v>
      </c>
    </row>
    <row r="18" spans="1:6" ht="15" customHeight="1" x14ac:dyDescent="0.25">
      <c r="A18" s="16" t="s">
        <v>92</v>
      </c>
      <c r="B18" s="16" t="s">
        <v>22</v>
      </c>
      <c r="C18" s="28">
        <v>79.895811502649622</v>
      </c>
      <c r="D18" s="28">
        <v>60.355696786428169</v>
      </c>
      <c r="E18" s="28">
        <v>43.914852848717103</v>
      </c>
      <c r="F18" s="28">
        <v>34.052585720875406</v>
      </c>
    </row>
    <row r="19" spans="1:6" ht="15" customHeight="1" x14ac:dyDescent="0.25">
      <c r="A19" s="16" t="s">
        <v>93</v>
      </c>
      <c r="B19" s="16" t="s">
        <v>23</v>
      </c>
      <c r="C19" s="28">
        <v>92.049883086515976</v>
      </c>
      <c r="D19" s="28">
        <v>79.177718832891244</v>
      </c>
      <c r="E19" s="28">
        <v>78.020265003897123</v>
      </c>
      <c r="F19" s="28">
        <v>59.946949602122011</v>
      </c>
    </row>
    <row r="20" spans="1:6" ht="15" customHeight="1" x14ac:dyDescent="0.25">
      <c r="A20" s="16" t="s">
        <v>100</v>
      </c>
      <c r="B20" s="16" t="s">
        <v>24</v>
      </c>
      <c r="C20" s="28">
        <v>54.642451759364363</v>
      </c>
      <c r="D20" s="28">
        <v>45.186260280599903</v>
      </c>
      <c r="E20" s="28">
        <v>48.694665153234965</v>
      </c>
      <c r="F20" s="28">
        <v>28.137397194000968</v>
      </c>
    </row>
    <row r="21" spans="1:6" x14ac:dyDescent="0.25">
      <c r="A21" s="16" t="s">
        <v>100</v>
      </c>
      <c r="B21" s="16" t="s">
        <v>25</v>
      </c>
      <c r="C21" s="28">
        <v>81.000725163161718</v>
      </c>
      <c r="D21" s="28">
        <v>61.702127659574465</v>
      </c>
      <c r="E21" s="28">
        <v>68.600435097897034</v>
      </c>
      <c r="F21" s="28">
        <v>42.615769712140178</v>
      </c>
    </row>
    <row r="22" spans="1:6" ht="15" customHeight="1" x14ac:dyDescent="0.25">
      <c r="A22" s="16" t="s">
        <v>92</v>
      </c>
      <c r="B22" s="16" t="s">
        <v>26</v>
      </c>
      <c r="C22" s="28">
        <v>98.340248962655593</v>
      </c>
      <c r="D22" s="28">
        <v>92.920353982300881</v>
      </c>
      <c r="E22" s="28">
        <v>89.00414937759335</v>
      </c>
      <c r="F22" s="28">
        <v>55.044247787610622</v>
      </c>
    </row>
    <row r="23" spans="1:6" ht="15" customHeight="1" x14ac:dyDescent="0.25">
      <c r="A23" s="16" t="s">
        <v>93</v>
      </c>
      <c r="B23" s="16" t="s">
        <v>27</v>
      </c>
      <c r="C23" s="28">
        <v>107.31707317073172</v>
      </c>
      <c r="D23" s="28">
        <v>92.428198433420363</v>
      </c>
      <c r="E23" s="28">
        <v>98.780487804878049</v>
      </c>
      <c r="F23" s="28">
        <v>78.328981723237604</v>
      </c>
    </row>
    <row r="24" spans="1:6" ht="15" customHeight="1" x14ac:dyDescent="0.25">
      <c r="A24" s="16" t="s">
        <v>92</v>
      </c>
      <c r="B24" s="16" t="s">
        <v>28</v>
      </c>
      <c r="C24" s="28">
        <v>108.5972850678733</v>
      </c>
      <c r="D24" s="28">
        <v>97.999297999297994</v>
      </c>
      <c r="E24" s="28">
        <v>92.883587001234062</v>
      </c>
      <c r="F24" s="28">
        <v>66.339066339066349</v>
      </c>
    </row>
    <row r="25" spans="1:6" ht="15" customHeight="1" x14ac:dyDescent="0.25">
      <c r="A25" s="16" t="s">
        <v>93</v>
      </c>
      <c r="B25" s="16" t="s">
        <v>29</v>
      </c>
      <c r="C25" s="28">
        <v>93.693693693693689</v>
      </c>
      <c r="D25" s="28">
        <v>87.423312883435571</v>
      </c>
      <c r="E25" s="28">
        <v>90.090090090090087</v>
      </c>
      <c r="F25" s="28">
        <v>69.938650306748457</v>
      </c>
    </row>
    <row r="26" spans="1:6" x14ac:dyDescent="0.25">
      <c r="A26" s="16" t="s">
        <v>100</v>
      </c>
      <c r="B26" s="16" t="s">
        <v>30</v>
      </c>
      <c r="C26" s="28">
        <v>87.854984894259815</v>
      </c>
      <c r="D26" s="28">
        <v>77.034733022291348</v>
      </c>
      <c r="E26" s="28">
        <v>79.637462235649551</v>
      </c>
      <c r="F26" s="28">
        <v>66.977708657335413</v>
      </c>
    </row>
    <row r="27" spans="1:6" ht="15" customHeight="1" x14ac:dyDescent="0.25">
      <c r="A27" s="16" t="s">
        <v>92</v>
      </c>
      <c r="B27" s="16" t="s">
        <v>31</v>
      </c>
      <c r="C27" s="28">
        <v>68.942731277533042</v>
      </c>
      <c r="D27" s="28">
        <v>57.979225684608117</v>
      </c>
      <c r="E27" s="28">
        <v>46.916299559471362</v>
      </c>
      <c r="F27" s="28">
        <v>33.899905571293672</v>
      </c>
    </row>
    <row r="28" spans="1:6" ht="15" customHeight="1" x14ac:dyDescent="0.25">
      <c r="A28" s="16" t="s">
        <v>100</v>
      </c>
      <c r="B28" s="16" t="s">
        <v>32</v>
      </c>
      <c r="C28" s="28">
        <v>68.545454545454547</v>
      </c>
      <c r="D28" s="28">
        <v>63.743148003132347</v>
      </c>
      <c r="E28" s="28">
        <v>72</v>
      </c>
      <c r="F28" s="28">
        <v>59.984338292873915</v>
      </c>
    </row>
    <row r="29" spans="1:6" ht="15" customHeight="1" x14ac:dyDescent="0.25">
      <c r="A29" s="16" t="s">
        <v>93</v>
      </c>
      <c r="B29" s="16" t="s">
        <v>33</v>
      </c>
      <c r="C29" s="28">
        <v>84.284532671629435</v>
      </c>
      <c r="D29" s="28">
        <v>63.243626062322946</v>
      </c>
      <c r="E29" s="28">
        <v>59.13978494623656</v>
      </c>
      <c r="F29" s="28">
        <v>36.331444759206796</v>
      </c>
    </row>
    <row r="30" spans="1:6" ht="15" customHeight="1" x14ac:dyDescent="0.25">
      <c r="A30" s="16" t="s">
        <v>92</v>
      </c>
      <c r="B30" s="16" t="s">
        <v>34</v>
      </c>
      <c r="C30" s="28">
        <v>75.130606209955644</v>
      </c>
      <c r="D30" s="28">
        <v>56.985977361040717</v>
      </c>
      <c r="E30" s="28">
        <v>36.688023656973876</v>
      </c>
      <c r="F30" s="28">
        <v>32.049332657543502</v>
      </c>
    </row>
    <row r="31" spans="1:6" ht="15" customHeight="1" x14ac:dyDescent="0.25">
      <c r="A31" s="16" t="s">
        <v>92</v>
      </c>
      <c r="B31" s="16" t="s">
        <v>35</v>
      </c>
      <c r="C31" s="28">
        <v>87.884267631103071</v>
      </c>
      <c r="D31" s="28">
        <v>83.863460046547715</v>
      </c>
      <c r="E31" s="28">
        <v>84.267631103074137</v>
      </c>
      <c r="F31" s="28">
        <v>64.778898370830092</v>
      </c>
    </row>
    <row r="32" spans="1:6" x14ac:dyDescent="0.25">
      <c r="A32" s="16" t="s">
        <v>92</v>
      </c>
      <c r="B32" s="16" t="s">
        <v>36</v>
      </c>
      <c r="C32" s="28">
        <v>90.928495197438636</v>
      </c>
      <c r="D32" s="28">
        <v>80.874316939890718</v>
      </c>
      <c r="E32" s="28">
        <v>70.864461045891147</v>
      </c>
      <c r="F32" s="28">
        <v>57.377049180327866</v>
      </c>
    </row>
    <row r="33" spans="1:6" x14ac:dyDescent="0.25">
      <c r="A33" s="16" t="s">
        <v>93</v>
      </c>
      <c r="B33" s="16" t="s">
        <v>37</v>
      </c>
      <c r="C33" s="28">
        <v>67.008985879332471</v>
      </c>
      <c r="D33" s="28">
        <v>66.519337016574582</v>
      </c>
      <c r="E33" s="28">
        <v>61.360718870346595</v>
      </c>
      <c r="F33" s="28">
        <v>43.535911602209943</v>
      </c>
    </row>
    <row r="34" spans="1:6" x14ac:dyDescent="0.25">
      <c r="A34" s="16" t="s">
        <v>93</v>
      </c>
      <c r="B34" s="16" t="s">
        <v>38</v>
      </c>
      <c r="C34" s="28">
        <v>88.274336283185846</v>
      </c>
      <c r="D34" s="28">
        <v>80.681818181818173</v>
      </c>
      <c r="E34" s="28">
        <v>78.097345132743371</v>
      </c>
      <c r="F34" s="28">
        <v>67.045454545454547</v>
      </c>
    </row>
    <row r="35" spans="1:6" x14ac:dyDescent="0.25">
      <c r="A35" s="16" t="s">
        <v>93</v>
      </c>
      <c r="B35" s="16" t="s">
        <v>39</v>
      </c>
      <c r="C35" s="28">
        <v>78.284671532846716</v>
      </c>
      <c r="D35" s="28">
        <v>69.836321122369455</v>
      </c>
      <c r="E35" s="28">
        <v>80.109489051094897</v>
      </c>
      <c r="F35" s="28">
        <v>57.677318784099761</v>
      </c>
    </row>
    <row r="36" spans="1:6" x14ac:dyDescent="0.25">
      <c r="A36" s="16" t="s">
        <v>92</v>
      </c>
      <c r="B36" s="16" t="s">
        <v>40</v>
      </c>
      <c r="C36" s="28">
        <v>109.60854092526691</v>
      </c>
      <c r="D36" s="28">
        <v>96.642929806714136</v>
      </c>
      <c r="E36" s="28">
        <v>62.870699881376034</v>
      </c>
      <c r="F36" s="28">
        <v>69.582909460834188</v>
      </c>
    </row>
    <row r="37" spans="1:6" x14ac:dyDescent="0.25">
      <c r="A37" s="16" t="s">
        <v>93</v>
      </c>
      <c r="B37" s="16" t="s">
        <v>41</v>
      </c>
      <c r="C37" s="28">
        <v>87.942287873582956</v>
      </c>
      <c r="D37" s="28">
        <v>68.240850059031871</v>
      </c>
      <c r="E37" s="28">
        <v>83.339058742700104</v>
      </c>
      <c r="F37" s="28">
        <v>46.044864226682407</v>
      </c>
    </row>
    <row r="38" spans="1:6" x14ac:dyDescent="0.25">
      <c r="A38" s="16" t="s">
        <v>92</v>
      </c>
      <c r="B38" s="16" t="s">
        <v>42</v>
      </c>
      <c r="C38" s="28">
        <v>98.338870431893682</v>
      </c>
      <c r="D38" s="28">
        <v>89.847009735744081</v>
      </c>
      <c r="E38" s="28">
        <v>87.707641196013284</v>
      </c>
      <c r="F38" s="28">
        <v>63.421418636995831</v>
      </c>
    </row>
    <row r="39" spans="1:6" x14ac:dyDescent="0.25">
      <c r="A39" s="16" t="s">
        <v>93</v>
      </c>
      <c r="B39" s="16" t="s">
        <v>43</v>
      </c>
      <c r="C39" s="28">
        <v>75.508543531326282</v>
      </c>
      <c r="D39" s="28">
        <v>68.019594121763475</v>
      </c>
      <c r="E39" s="28">
        <v>76.078112286411709</v>
      </c>
      <c r="F39" s="28">
        <v>54.723582925122457</v>
      </c>
    </row>
    <row r="40" spans="1:6" x14ac:dyDescent="0.25">
      <c r="A40" s="16" t="s">
        <v>100</v>
      </c>
      <c r="B40" s="16" t="s">
        <v>44</v>
      </c>
      <c r="C40" s="28">
        <v>93.653516295025725</v>
      </c>
      <c r="D40" s="28">
        <v>84.163963432615745</v>
      </c>
      <c r="E40" s="28">
        <v>78.078902229845625</v>
      </c>
      <c r="F40" s="28">
        <v>56.384547331170744</v>
      </c>
    </row>
    <row r="41" spans="1:6" x14ac:dyDescent="0.25">
      <c r="A41" s="16" t="s">
        <v>93</v>
      </c>
      <c r="B41" s="16" t="s">
        <v>45</v>
      </c>
      <c r="C41" s="28">
        <v>100.58479532163742</v>
      </c>
      <c r="D41" s="28">
        <v>82.565130260521045</v>
      </c>
      <c r="E41" s="28">
        <v>79.298245614035096</v>
      </c>
      <c r="F41" s="28">
        <v>60.320641282565134</v>
      </c>
    </row>
    <row r="42" spans="1:6" x14ac:dyDescent="0.25">
      <c r="A42" s="16" t="s">
        <v>92</v>
      </c>
      <c r="B42" s="16" t="s">
        <v>46</v>
      </c>
      <c r="C42" s="28">
        <v>93.263342082239717</v>
      </c>
      <c r="D42" s="28">
        <v>83.120780195048766</v>
      </c>
      <c r="E42" s="28">
        <v>70.341207349081373</v>
      </c>
      <c r="F42" s="28">
        <v>57.464366091522876</v>
      </c>
    </row>
    <row r="43" spans="1:6" x14ac:dyDescent="0.25">
      <c r="A43" s="16" t="s">
        <v>92</v>
      </c>
      <c r="B43" s="16" t="s">
        <v>47</v>
      </c>
      <c r="C43" s="28">
        <v>102.65210608424337</v>
      </c>
      <c r="D43" s="28">
        <v>91.611185086551259</v>
      </c>
      <c r="E43" s="28">
        <v>85.491419656786277</v>
      </c>
      <c r="F43" s="28">
        <v>86.55126498002663</v>
      </c>
    </row>
    <row r="44" spans="1:6" x14ac:dyDescent="0.25">
      <c r="A44" s="16" t="s">
        <v>100</v>
      </c>
      <c r="B44" s="16" t="s">
        <v>48</v>
      </c>
      <c r="C44" s="28">
        <v>70.566037735849051</v>
      </c>
      <c r="D44" s="28">
        <v>56.094279718021845</v>
      </c>
      <c r="E44" s="28">
        <v>58.968553459119498</v>
      </c>
      <c r="F44" s="28">
        <v>36.086745950600012</v>
      </c>
    </row>
    <row r="45" spans="1:6" x14ac:dyDescent="0.25">
      <c r="A45" s="16" t="s">
        <v>100</v>
      </c>
      <c r="B45" s="16" t="s">
        <v>49</v>
      </c>
      <c r="C45" s="28">
        <v>81.306122448979593</v>
      </c>
      <c r="D45" s="28">
        <v>75</v>
      </c>
      <c r="E45" s="28">
        <v>57.632653061224495</v>
      </c>
      <c r="F45" s="28">
        <v>51.41242937853108</v>
      </c>
    </row>
    <row r="46" spans="1:6" x14ac:dyDescent="0.25">
      <c r="A46" s="16" t="s">
        <v>93</v>
      </c>
      <c r="B46" s="16" t="s">
        <v>50</v>
      </c>
      <c r="C46" s="28">
        <v>111.08955706433883</v>
      </c>
      <c r="D46" s="28">
        <v>92.380422691879872</v>
      </c>
      <c r="E46" s="28">
        <v>107.72712576786292</v>
      </c>
      <c r="F46" s="28">
        <v>76.362625139043388</v>
      </c>
    </row>
    <row r="47" spans="1:6" x14ac:dyDescent="0.25">
      <c r="A47" s="16" t="s">
        <v>92</v>
      </c>
      <c r="B47" s="16" t="s">
        <v>51</v>
      </c>
      <c r="C47" s="28">
        <v>102.75092936802974</v>
      </c>
      <c r="D47" s="28">
        <v>94.305822136916191</v>
      </c>
      <c r="E47" s="28">
        <v>78.513011152416354</v>
      </c>
      <c r="F47" s="28">
        <v>60.140754958413311</v>
      </c>
    </row>
    <row r="48" spans="1:6" x14ac:dyDescent="0.25">
      <c r="A48" s="16" t="s">
        <v>100</v>
      </c>
      <c r="B48" s="16" t="s">
        <v>52</v>
      </c>
      <c r="C48" s="28">
        <v>108.84041331802526</v>
      </c>
      <c r="D48" s="28">
        <v>104.10958904109589</v>
      </c>
      <c r="E48" s="28">
        <v>100.11481056257176</v>
      </c>
      <c r="F48" s="28">
        <v>73.972602739726028</v>
      </c>
    </row>
    <row r="49" spans="1:6" x14ac:dyDescent="0.25">
      <c r="A49" s="16" t="s">
        <v>93</v>
      </c>
      <c r="B49" s="16" t="s">
        <v>53</v>
      </c>
      <c r="C49" s="28">
        <v>80.919294494922497</v>
      </c>
      <c r="D49" s="28">
        <v>71.336405529953922</v>
      </c>
      <c r="E49" s="28">
        <v>66.809192944949231</v>
      </c>
      <c r="F49" s="28">
        <v>44.147465437788021</v>
      </c>
    </row>
    <row r="50" spans="1:6" x14ac:dyDescent="0.25">
      <c r="A50" s="16" t="s">
        <v>100</v>
      </c>
      <c r="B50" s="16" t="s">
        <v>54</v>
      </c>
      <c r="C50" s="28">
        <v>101.9634394041977</v>
      </c>
      <c r="D50" s="28">
        <v>88.953828170660429</v>
      </c>
      <c r="E50" s="28">
        <v>95.73459715639811</v>
      </c>
      <c r="F50" s="28">
        <v>68.497954412624196</v>
      </c>
    </row>
    <row r="51" spans="1:6" x14ac:dyDescent="0.25">
      <c r="A51" s="16" t="s">
        <v>100</v>
      </c>
      <c r="B51" s="16" t="s">
        <v>55</v>
      </c>
      <c r="C51" s="28">
        <v>101.87667560321717</v>
      </c>
      <c r="D51" s="28">
        <v>82.678983833718249</v>
      </c>
      <c r="E51" s="28">
        <v>71.849865951742629</v>
      </c>
      <c r="F51" s="28">
        <v>65.58891454965358</v>
      </c>
    </row>
    <row r="52" spans="1:6" x14ac:dyDescent="0.25">
      <c r="A52" s="16" t="s">
        <v>93</v>
      </c>
      <c r="B52" s="16" t="s">
        <v>56</v>
      </c>
      <c r="C52" s="28">
        <v>105.31177829099308</v>
      </c>
      <c r="D52" s="28">
        <v>93.315684976836536</v>
      </c>
      <c r="E52" s="28">
        <v>99.615088529638186</v>
      </c>
      <c r="F52" s="28">
        <v>83.388484447385835</v>
      </c>
    </row>
    <row r="53" spans="1:6" x14ac:dyDescent="0.25">
      <c r="A53" s="16" t="s">
        <v>93</v>
      </c>
      <c r="B53" s="16" t="s">
        <v>57</v>
      </c>
      <c r="C53" s="28">
        <v>83.394160583941598</v>
      </c>
      <c r="D53" s="28">
        <v>78.28125</v>
      </c>
      <c r="E53" s="28">
        <v>72.992700729927009</v>
      </c>
      <c r="F53" s="28">
        <v>58.59375</v>
      </c>
    </row>
    <row r="54" spans="1:6" x14ac:dyDescent="0.25">
      <c r="A54" s="16" t="s">
        <v>100</v>
      </c>
      <c r="B54" s="16" t="s">
        <v>58</v>
      </c>
      <c r="C54" s="28">
        <v>91.664542442008667</v>
      </c>
      <c r="D54" s="28">
        <v>77.35435830048182</v>
      </c>
      <c r="E54" s="28">
        <v>84.42518480754525</v>
      </c>
      <c r="F54" s="28">
        <v>66.141042487954451</v>
      </c>
    </row>
    <row r="55" spans="1:6" x14ac:dyDescent="0.25">
      <c r="A55" s="16" t="s">
        <v>100</v>
      </c>
      <c r="B55" s="16" t="s">
        <v>59</v>
      </c>
      <c r="C55" s="28">
        <v>73.835920177383599</v>
      </c>
      <c r="D55" s="28">
        <v>69.763033175355446</v>
      </c>
      <c r="E55" s="28">
        <v>71.175166297117514</v>
      </c>
      <c r="F55" s="28">
        <v>55.829383886255926</v>
      </c>
    </row>
    <row r="56" spans="1:6" x14ac:dyDescent="0.25">
      <c r="A56" s="16" t="s">
        <v>100</v>
      </c>
      <c r="B56" s="16" t="s">
        <v>60</v>
      </c>
      <c r="C56" s="28">
        <v>77.076411960132901</v>
      </c>
      <c r="D56" s="28">
        <v>63.067572398998927</v>
      </c>
      <c r="E56" s="28">
        <v>58.637873754152828</v>
      </c>
      <c r="F56" s="28">
        <v>40.900965319985701</v>
      </c>
    </row>
    <row r="57" spans="1:6" x14ac:dyDescent="0.25">
      <c r="A57" s="16" t="s">
        <v>100</v>
      </c>
      <c r="B57" s="16" t="s">
        <v>61</v>
      </c>
      <c r="C57" s="28">
        <v>71.237322515212981</v>
      </c>
      <c r="D57" s="28">
        <v>58.478715980460571</v>
      </c>
      <c r="E57" s="28">
        <v>56.146044624746452</v>
      </c>
      <c r="F57" s="28">
        <v>36.845778087927428</v>
      </c>
    </row>
    <row r="58" spans="1:6" x14ac:dyDescent="0.25">
      <c r="A58" s="16" t="s">
        <v>93</v>
      </c>
      <c r="B58" s="16" t="s">
        <v>62</v>
      </c>
      <c r="C58" s="28">
        <v>77.672209026128272</v>
      </c>
      <c r="D58" s="28">
        <v>60.4887983706721</v>
      </c>
      <c r="E58" s="28">
        <v>60.926365795724472</v>
      </c>
      <c r="F58" s="28">
        <v>41.038696537678213</v>
      </c>
    </row>
    <row r="59" spans="1:6" x14ac:dyDescent="0.25">
      <c r="A59" s="16" t="s">
        <v>100</v>
      </c>
      <c r="B59" s="16" t="s">
        <v>63</v>
      </c>
      <c r="C59" s="28">
        <v>103.96196513470682</v>
      </c>
      <c r="D59" s="28">
        <v>96.021947873799732</v>
      </c>
      <c r="E59" s="28">
        <v>84.944532488114106</v>
      </c>
      <c r="F59" s="28">
        <v>62.825788751714676</v>
      </c>
    </row>
    <row r="60" spans="1:6" x14ac:dyDescent="0.25">
      <c r="A60" s="16" t="s">
        <v>93</v>
      </c>
      <c r="B60" s="16" t="s">
        <v>64</v>
      </c>
      <c r="C60" s="28">
        <v>121.31868131868131</v>
      </c>
      <c r="D60" s="28">
        <v>105.01419110690632</v>
      </c>
      <c r="E60" s="28">
        <v>106.37362637362638</v>
      </c>
      <c r="F60" s="28">
        <v>83.822138126773893</v>
      </c>
    </row>
    <row r="61" spans="1:6" x14ac:dyDescent="0.25">
      <c r="A61" s="16" t="s">
        <v>100</v>
      </c>
      <c r="B61" s="16" t="s">
        <v>65</v>
      </c>
      <c r="C61" s="28">
        <v>104.59546925566343</v>
      </c>
      <c r="D61" s="28">
        <v>98.276820455808775</v>
      </c>
      <c r="E61" s="28">
        <v>106.53721682847896</v>
      </c>
      <c r="F61" s="28">
        <v>83.713173985547527</v>
      </c>
    </row>
    <row r="62" spans="1:6" x14ac:dyDescent="0.25">
      <c r="A62" s="16" t="s">
        <v>93</v>
      </c>
      <c r="B62" s="16" t="s">
        <v>66</v>
      </c>
      <c r="C62" s="28">
        <v>83.460559796437664</v>
      </c>
      <c r="D62" s="28">
        <v>70.932754880694134</v>
      </c>
      <c r="E62" s="28">
        <v>80.407124681933837</v>
      </c>
      <c r="F62" s="28">
        <v>56.399132321041215</v>
      </c>
    </row>
    <row r="63" spans="1:6" x14ac:dyDescent="0.25">
      <c r="A63" s="16" t="s">
        <v>92</v>
      </c>
      <c r="B63" s="16" t="s">
        <v>67</v>
      </c>
      <c r="C63" s="28">
        <v>77.658303464755079</v>
      </c>
      <c r="D63" s="28">
        <v>66.871165644171782</v>
      </c>
      <c r="E63" s="28">
        <v>42.293906810035843</v>
      </c>
      <c r="F63" s="28">
        <v>35.173824130879346</v>
      </c>
    </row>
    <row r="64" spans="1:6" x14ac:dyDescent="0.25">
      <c r="A64" s="16" t="s">
        <v>92</v>
      </c>
      <c r="B64" s="16" t="s">
        <v>68</v>
      </c>
      <c r="C64" s="28">
        <v>95.652173913043484</v>
      </c>
      <c r="D64" s="28">
        <v>76.995550902904995</v>
      </c>
      <c r="E64" s="28">
        <v>56.644213104715249</v>
      </c>
      <c r="F64" s="28">
        <v>47.422140800837475</v>
      </c>
    </row>
    <row r="65" spans="1:6" x14ac:dyDescent="0.25">
      <c r="A65" s="16" t="s">
        <v>92</v>
      </c>
      <c r="B65" s="16" t="s">
        <v>69</v>
      </c>
      <c r="C65" s="28">
        <v>103.30630068621336</v>
      </c>
      <c r="D65" s="28">
        <v>88.710540395933663</v>
      </c>
      <c r="E65" s="28">
        <v>79.850280723643181</v>
      </c>
      <c r="F65" s="28">
        <v>61.7442482611022</v>
      </c>
    </row>
    <row r="66" spans="1:6" x14ac:dyDescent="0.25">
      <c r="A66" s="16" t="s">
        <v>100</v>
      </c>
      <c r="B66" s="16" t="s">
        <v>70</v>
      </c>
      <c r="C66" s="28">
        <v>91.146589259796812</v>
      </c>
      <c r="D66" s="28">
        <v>82.205513784461147</v>
      </c>
      <c r="E66" s="28">
        <v>85.921625544267059</v>
      </c>
      <c r="F66" s="28">
        <v>68.922305764411036</v>
      </c>
    </row>
    <row r="67" spans="1:6" x14ac:dyDescent="0.25">
      <c r="A67" s="16" t="s">
        <v>100</v>
      </c>
      <c r="B67" s="16" t="s">
        <v>71</v>
      </c>
      <c r="C67" s="28">
        <v>64.854368932038824</v>
      </c>
      <c r="D67" s="28">
        <v>54.197838736492102</v>
      </c>
      <c r="E67" s="28">
        <v>56.24595469255663</v>
      </c>
      <c r="F67" s="28">
        <v>40.676087558880575</v>
      </c>
    </row>
    <row r="68" spans="1:6" x14ac:dyDescent="0.25">
      <c r="A68" s="16" t="s">
        <v>93</v>
      </c>
      <c r="B68" s="16" t="s">
        <v>72</v>
      </c>
      <c r="C68" s="28">
        <v>97.240473061760852</v>
      </c>
      <c r="D68" s="28">
        <v>84.545454545454547</v>
      </c>
      <c r="E68" s="28">
        <v>90.670170827858072</v>
      </c>
      <c r="F68" s="28">
        <v>59.090909090909093</v>
      </c>
    </row>
    <row r="69" spans="1:6" x14ac:dyDescent="0.25">
      <c r="A69" s="16" t="s">
        <v>100</v>
      </c>
      <c r="B69" s="16" t="s">
        <v>73</v>
      </c>
      <c r="C69" s="28">
        <v>81.194985329421172</v>
      </c>
      <c r="D69" s="28">
        <v>64.192837046612425</v>
      </c>
      <c r="E69" s="28">
        <v>64.799502089446065</v>
      </c>
      <c r="F69" s="28">
        <v>40.27070184776823</v>
      </c>
    </row>
    <row r="70" spans="1:6" x14ac:dyDescent="0.25">
      <c r="A70" s="16" t="s">
        <v>100</v>
      </c>
      <c r="B70" s="16" t="s">
        <v>74</v>
      </c>
      <c r="C70" s="28">
        <v>88.017917133258678</v>
      </c>
      <c r="D70" s="28">
        <v>83.573487031700296</v>
      </c>
      <c r="E70" s="28">
        <v>79.283314669652867</v>
      </c>
      <c r="F70" s="28">
        <v>61.863592699327576</v>
      </c>
    </row>
    <row r="71" spans="1:6" x14ac:dyDescent="0.25">
      <c r="A71" s="16" t="s">
        <v>92</v>
      </c>
      <c r="B71" s="16" t="s">
        <v>75</v>
      </c>
      <c r="C71" s="28">
        <v>76.197247898280978</v>
      </c>
      <c r="D71" s="28">
        <v>57.395009129640904</v>
      </c>
      <c r="E71" s="28">
        <v>38.261742440085321</v>
      </c>
      <c r="F71" s="28">
        <v>30.40349432530164</v>
      </c>
    </row>
    <row r="72" spans="1:6" x14ac:dyDescent="0.25">
      <c r="A72" s="16" t="s">
        <v>100</v>
      </c>
      <c r="B72" s="16" t="s">
        <v>76</v>
      </c>
      <c r="C72" s="28">
        <v>73.700591347650175</v>
      </c>
      <c r="D72" s="28">
        <v>62.329317269076299</v>
      </c>
      <c r="E72" s="28">
        <v>65.421724245253657</v>
      </c>
      <c r="F72" s="28">
        <v>47.925033467202141</v>
      </c>
    </row>
    <row r="73" spans="1:6" x14ac:dyDescent="0.25">
      <c r="A73" s="16" t="s">
        <v>93</v>
      </c>
      <c r="B73" s="16" t="s">
        <v>77</v>
      </c>
      <c r="C73" s="28">
        <v>80.336134453781511</v>
      </c>
      <c r="D73" s="28">
        <v>70.83133109082172</v>
      </c>
      <c r="E73" s="28">
        <v>78.543417366946784</v>
      </c>
      <c r="F73" s="28">
        <v>60.54781355117732</v>
      </c>
    </row>
    <row r="74" spans="1:6" x14ac:dyDescent="0.25">
      <c r="A74" s="16" t="s">
        <v>92</v>
      </c>
      <c r="B74" s="16" t="s">
        <v>78</v>
      </c>
      <c r="C74" s="28">
        <v>90.449148167268973</v>
      </c>
      <c r="D74" s="28">
        <v>81.335090030742208</v>
      </c>
      <c r="E74" s="28">
        <v>84.976768198244713</v>
      </c>
      <c r="F74" s="28">
        <v>58.498023715415016</v>
      </c>
    </row>
    <row r="75" spans="1:6" x14ac:dyDescent="0.25">
      <c r="A75" s="16" t="s">
        <v>92</v>
      </c>
      <c r="B75" s="16" t="s">
        <v>79</v>
      </c>
      <c r="C75" s="28">
        <v>79.789873048300024</v>
      </c>
      <c r="D75" s="28">
        <v>60.930116886346674</v>
      </c>
      <c r="E75" s="28">
        <v>61.783160659565148</v>
      </c>
      <c r="F75" s="28">
        <v>38.398408356130318</v>
      </c>
    </row>
    <row r="76" spans="1:6" x14ac:dyDescent="0.25">
      <c r="A76" s="16" t="s">
        <v>100</v>
      </c>
      <c r="B76" s="16" t="s">
        <v>80</v>
      </c>
      <c r="C76" s="28">
        <v>106.84523809523809</v>
      </c>
      <c r="D76" s="28">
        <v>99.361430395913146</v>
      </c>
      <c r="E76" s="28">
        <v>86.904761904761912</v>
      </c>
      <c r="F76" s="28">
        <v>79.693486590038304</v>
      </c>
    </row>
    <row r="77" spans="1:6" x14ac:dyDescent="0.25">
      <c r="A77" s="16" t="s">
        <v>100</v>
      </c>
      <c r="B77" s="16" t="s">
        <v>81</v>
      </c>
      <c r="C77" s="28">
        <v>102.15962441314555</v>
      </c>
      <c r="D77" s="28">
        <v>91.533546325878589</v>
      </c>
      <c r="E77" s="28">
        <v>83.755868544600943</v>
      </c>
      <c r="F77" s="28">
        <v>72.523961661341858</v>
      </c>
    </row>
    <row r="78" spans="1:6" x14ac:dyDescent="0.25">
      <c r="A78" s="16" t="s">
        <v>92</v>
      </c>
      <c r="B78" s="16" t="s">
        <v>82</v>
      </c>
      <c r="C78" s="28">
        <v>78.446970668993302</v>
      </c>
      <c r="D78" s="28">
        <v>60.756780402449692</v>
      </c>
      <c r="E78" s="28">
        <v>57.768995868510864</v>
      </c>
      <c r="F78" s="28">
        <v>38.053368328958882</v>
      </c>
    </row>
    <row r="79" spans="1:6" x14ac:dyDescent="0.25">
      <c r="A79" s="16" t="s">
        <v>92</v>
      </c>
      <c r="B79" s="16" t="s">
        <v>83</v>
      </c>
      <c r="C79" s="28">
        <v>81.136371850941558</v>
      </c>
      <c r="D79" s="28">
        <v>66.392708172408462</v>
      </c>
      <c r="E79" s="28">
        <v>53.211407091480822</v>
      </c>
      <c r="F79" s="28">
        <v>39.400587053916269</v>
      </c>
    </row>
    <row r="80" spans="1:6" x14ac:dyDescent="0.25">
      <c r="A80" s="91" t="s">
        <v>103</v>
      </c>
      <c r="B80" s="91"/>
      <c r="C80" s="29">
        <v>80.900000000000006</v>
      </c>
      <c r="D80" s="29">
        <v>65.52</v>
      </c>
      <c r="E80" s="29">
        <v>68.66</v>
      </c>
      <c r="F80" s="29">
        <v>45.99</v>
      </c>
    </row>
    <row r="83" spans="1:9" x14ac:dyDescent="0.25">
      <c r="A83" s="88" t="s">
        <v>106</v>
      </c>
      <c r="B83" s="88"/>
      <c r="C83" s="88"/>
      <c r="D83" s="88"/>
      <c r="E83" s="88"/>
      <c r="F83" s="88"/>
      <c r="G83" s="88"/>
      <c r="H83" s="88"/>
      <c r="I83" s="88"/>
    </row>
    <row r="84" spans="1:9" x14ac:dyDescent="0.25">
      <c r="A84" s="88" t="s">
        <v>107</v>
      </c>
      <c r="B84" s="88"/>
      <c r="C84" s="88"/>
      <c r="D84" s="88"/>
      <c r="E84" s="88"/>
      <c r="F84" s="88"/>
      <c r="G84" s="88"/>
      <c r="H84" s="88"/>
      <c r="I84" s="88"/>
    </row>
    <row r="85" spans="1:9" x14ac:dyDescent="0.25">
      <c r="A85" s="88" t="s">
        <v>104</v>
      </c>
      <c r="B85" s="88"/>
      <c r="C85" s="88"/>
      <c r="D85" s="88"/>
      <c r="E85" s="88"/>
      <c r="F85" s="88"/>
      <c r="G85" s="88"/>
      <c r="H85" s="88"/>
      <c r="I85" s="88"/>
    </row>
    <row r="86" spans="1:9" x14ac:dyDescent="0.25">
      <c r="A86" s="88" t="s">
        <v>109</v>
      </c>
      <c r="B86" s="88"/>
      <c r="C86" s="88"/>
      <c r="D86" s="88"/>
      <c r="E86" s="88"/>
      <c r="F86" s="88"/>
      <c r="G86" s="88"/>
      <c r="H86" s="88"/>
      <c r="I86" s="88"/>
    </row>
    <row r="87" spans="1:9" x14ac:dyDescent="0.25">
      <c r="A87" s="87" t="s">
        <v>190</v>
      </c>
      <c r="B87" s="87"/>
      <c r="C87" s="87"/>
      <c r="D87" s="87"/>
      <c r="E87" s="87"/>
      <c r="F87" s="87"/>
      <c r="G87" s="87"/>
      <c r="H87" s="87"/>
      <c r="I87" s="87"/>
    </row>
    <row r="88" spans="1:9" x14ac:dyDescent="0.25">
      <c r="A88" s="88" t="s">
        <v>108</v>
      </c>
      <c r="B88" s="88"/>
      <c r="C88" s="88"/>
      <c r="D88" s="88"/>
      <c r="E88" s="88"/>
      <c r="F88" s="88"/>
      <c r="G88" s="88"/>
      <c r="H88" s="88"/>
      <c r="I88" s="88"/>
    </row>
    <row r="89" spans="1:9" x14ac:dyDescent="0.25">
      <c r="A89" s="78" t="s">
        <v>181</v>
      </c>
      <c r="B89" s="78"/>
      <c r="C89" s="78"/>
      <c r="D89" s="78"/>
      <c r="E89" s="78"/>
      <c r="F89" s="78"/>
      <c r="G89" s="78"/>
      <c r="H89" s="78"/>
      <c r="I89" s="78"/>
    </row>
  </sheetData>
  <sheetProtection sheet="1" objects="1" scenarios="1"/>
  <autoFilter ref="A1:F80"/>
  <mergeCells count="8">
    <mergeCell ref="A87:I87"/>
    <mergeCell ref="A88:I88"/>
    <mergeCell ref="A89:I89"/>
    <mergeCell ref="A80:B80"/>
    <mergeCell ref="A83:I83"/>
    <mergeCell ref="A84:I84"/>
    <mergeCell ref="A85:I85"/>
    <mergeCell ref="A86:I8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L95"/>
  <sheetViews>
    <sheetView showGridLines="0" workbookViewId="0">
      <selection activeCell="H1" sqref="H1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43.25" x14ac:dyDescent="0.25">
      <c r="A1" s="57" t="s">
        <v>99</v>
      </c>
      <c r="B1" s="57" t="s">
        <v>94</v>
      </c>
      <c r="C1" s="58" t="s">
        <v>176</v>
      </c>
      <c r="D1" s="58" t="s">
        <v>193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C2/12*10</f>
        <v>350.83333333333337</v>
      </c>
      <c r="E2" s="33">
        <v>273</v>
      </c>
      <c r="F2" s="61">
        <f>E2/D2</f>
        <v>0.77814726840855097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C3/12*10</f>
        <v>133.33333333333334</v>
      </c>
      <c r="E3" s="33">
        <v>123</v>
      </c>
      <c r="F3" s="61">
        <f t="shared" ref="F3:F66" si="1">E3/D3</f>
        <v>0.92249999999999999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100</v>
      </c>
      <c r="E4" s="33">
        <v>98</v>
      </c>
      <c r="F4" s="61">
        <f t="shared" si="1"/>
        <v>0.98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285.83333333333331</v>
      </c>
      <c r="E5" s="33">
        <v>248</v>
      </c>
      <c r="F5" s="61">
        <f t="shared" si="1"/>
        <v>0.86763848396501464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115.83333333333334</v>
      </c>
      <c r="E6" s="33">
        <v>126</v>
      </c>
      <c r="F6" s="61">
        <f t="shared" si="1"/>
        <v>1.0877697841726617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84.166666666666657</v>
      </c>
      <c r="E7" s="33">
        <v>65</v>
      </c>
      <c r="F7" s="61">
        <f t="shared" si="1"/>
        <v>0.77227722772277241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324.16666666666663</v>
      </c>
      <c r="E8" s="33">
        <v>298</v>
      </c>
      <c r="F8" s="61">
        <f t="shared" si="1"/>
        <v>0.91928020565552715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62.5</v>
      </c>
      <c r="E9" s="33">
        <v>51</v>
      </c>
      <c r="F9" s="61">
        <f t="shared" si="1"/>
        <v>0.81599999999999995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1207.5</v>
      </c>
      <c r="E10" s="33">
        <v>1139</v>
      </c>
      <c r="F10" s="61">
        <f t="shared" si="1"/>
        <v>0.94327122153209109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120.83333333333334</v>
      </c>
      <c r="E11" s="33">
        <v>94</v>
      </c>
      <c r="F11" s="61">
        <f t="shared" si="1"/>
        <v>0.77793103448275858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316.66666666666669</v>
      </c>
      <c r="E12" s="33">
        <v>262</v>
      </c>
      <c r="F12" s="61">
        <f t="shared" si="1"/>
        <v>0.82736842105263153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527.5</v>
      </c>
      <c r="E13" s="33">
        <v>394</v>
      </c>
      <c r="F13" s="61">
        <f t="shared" si="1"/>
        <v>0.7469194312796209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138.33333333333334</v>
      </c>
      <c r="E14" s="33">
        <v>139</v>
      </c>
      <c r="F14" s="61">
        <f t="shared" si="1"/>
        <v>1.0048192771084337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90.833333333333343</v>
      </c>
      <c r="E15" s="33">
        <v>60</v>
      </c>
      <c r="F15" s="61">
        <f t="shared" si="1"/>
        <v>0.66055045871559626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169.16666666666669</v>
      </c>
      <c r="E16" s="33">
        <v>180</v>
      </c>
      <c r="F16" s="61">
        <f t="shared" si="1"/>
        <v>1.0640394088669949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2125</v>
      </c>
      <c r="E17" s="33">
        <v>1728</v>
      </c>
      <c r="F17" s="61">
        <f t="shared" si="1"/>
        <v>0.81317647058823528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4387.5</v>
      </c>
      <c r="E18" s="33">
        <v>3309</v>
      </c>
      <c r="F18" s="61">
        <f t="shared" si="1"/>
        <v>0.75418803418803415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339.16666666666663</v>
      </c>
      <c r="E19" s="33">
        <v>337</v>
      </c>
      <c r="F19" s="61">
        <f t="shared" si="1"/>
        <v>0.99361179361179375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1242.5</v>
      </c>
      <c r="E20" s="33">
        <v>1060</v>
      </c>
      <c r="F20" s="61">
        <f t="shared" si="1"/>
        <v>0.85311871227364189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325</v>
      </c>
      <c r="E21" s="33">
        <v>257</v>
      </c>
      <c r="F21" s="61">
        <f t="shared" si="1"/>
        <v>0.79076923076923078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148.33333333333334</v>
      </c>
      <c r="E22" s="33">
        <v>111</v>
      </c>
      <c r="F22" s="61">
        <f t="shared" si="1"/>
        <v>0.74831460674157302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49.166666666666671</v>
      </c>
      <c r="E23" s="33">
        <v>51</v>
      </c>
      <c r="F23" s="61">
        <f t="shared" si="1"/>
        <v>1.0372881355932202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369.16666666666663</v>
      </c>
      <c r="E24" s="33">
        <v>351</v>
      </c>
      <c r="F24" s="61">
        <f t="shared" si="1"/>
        <v>0.95079006772009034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71.666666666666671</v>
      </c>
      <c r="E25" s="33">
        <v>71</v>
      </c>
      <c r="F25" s="61">
        <f t="shared" si="1"/>
        <v>0.99069767441860457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215.83333333333331</v>
      </c>
      <c r="E26" s="33">
        <v>200</v>
      </c>
      <c r="F26" s="61">
        <f t="shared" si="1"/>
        <v>0.92664092664092668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225.83333333333331</v>
      </c>
      <c r="E27" s="33">
        <v>181</v>
      </c>
      <c r="F27" s="61">
        <f t="shared" si="1"/>
        <v>0.80147601476014763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106.66666666666666</v>
      </c>
      <c r="E28" s="33">
        <v>120</v>
      </c>
      <c r="F28" s="61">
        <f t="shared" si="1"/>
        <v>1.125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357.5</v>
      </c>
      <c r="E29" s="33">
        <v>229</v>
      </c>
      <c r="F29" s="61">
        <f t="shared" si="1"/>
        <v>0.64055944055944058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1516.6666666666665</v>
      </c>
      <c r="E30" s="33">
        <v>1149</v>
      </c>
      <c r="F30" s="61">
        <f t="shared" si="1"/>
        <v>0.75758241758241762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306.66666666666669</v>
      </c>
      <c r="E31" s="33">
        <v>307</v>
      </c>
      <c r="F31" s="61">
        <f t="shared" si="1"/>
        <v>1.0010869565217391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122.5</v>
      </c>
      <c r="E32" s="33">
        <v>115</v>
      </c>
      <c r="F32" s="61">
        <f t="shared" si="1"/>
        <v>0.93877551020408168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108.33333333333334</v>
      </c>
      <c r="E33" s="33">
        <v>100</v>
      </c>
      <c r="F33" s="61">
        <f t="shared" si="1"/>
        <v>0.92307692307692302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98.333333333333343</v>
      </c>
      <c r="E34" s="33">
        <v>92</v>
      </c>
      <c r="F34" s="61">
        <f t="shared" si="1"/>
        <v>0.93559322033898296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149.16666666666666</v>
      </c>
      <c r="E35" s="33">
        <v>179</v>
      </c>
      <c r="F35" s="61">
        <f t="shared" si="1"/>
        <v>1.2000000000000002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118.33333333333334</v>
      </c>
      <c r="E36" s="33">
        <v>117</v>
      </c>
      <c r="F36" s="61">
        <f t="shared" si="1"/>
        <v>0.98873239436619709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463.33333333333337</v>
      </c>
      <c r="E37" s="33">
        <v>382</v>
      </c>
      <c r="F37" s="61">
        <f t="shared" si="1"/>
        <v>0.8244604316546762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86.666666666666657</v>
      </c>
      <c r="E38" s="33">
        <v>116</v>
      </c>
      <c r="F38" s="61">
        <f t="shared" si="1"/>
        <v>1.3384615384615386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371.66666666666663</v>
      </c>
      <c r="E39" s="33">
        <v>339</v>
      </c>
      <c r="F39" s="61">
        <f t="shared" si="1"/>
        <v>0.9121076233183858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379.16666666666663</v>
      </c>
      <c r="E40" s="33">
        <v>377</v>
      </c>
      <c r="F40" s="61">
        <f t="shared" si="1"/>
        <v>0.99428571428571444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125</v>
      </c>
      <c r="E41" s="33">
        <v>124</v>
      </c>
      <c r="F41" s="61">
        <f t="shared" si="1"/>
        <v>0.99199999999999999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133.33333333333334</v>
      </c>
      <c r="E42" s="33">
        <v>123</v>
      </c>
      <c r="F42" s="61">
        <f t="shared" si="1"/>
        <v>0.92249999999999999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80</v>
      </c>
      <c r="E43" s="33">
        <v>82</v>
      </c>
      <c r="F43" s="61">
        <f t="shared" si="1"/>
        <v>1.0249999999999999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2176.6666666666665</v>
      </c>
      <c r="E44" s="33">
        <v>1715</v>
      </c>
      <c r="F44" s="61">
        <f t="shared" si="1"/>
        <v>0.7879019908116387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145</v>
      </c>
      <c r="E45" s="33">
        <v>119</v>
      </c>
      <c r="F45" s="61">
        <f t="shared" si="1"/>
        <v>0.82068965517241377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449.16666666666663</v>
      </c>
      <c r="E46" s="33">
        <v>428</v>
      </c>
      <c r="F46" s="61">
        <f t="shared" si="1"/>
        <v>0.9528756957328387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207.5</v>
      </c>
      <c r="E47" s="33">
        <v>180</v>
      </c>
      <c r="F47" s="61">
        <f t="shared" si="1"/>
        <v>0.86746987951807231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121.66666666666666</v>
      </c>
      <c r="E48" s="33">
        <v>128</v>
      </c>
      <c r="F48" s="61">
        <f t="shared" si="1"/>
        <v>1.0520547945205481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255.83333333333331</v>
      </c>
      <c r="E49" s="33">
        <v>177</v>
      </c>
      <c r="F49" s="61">
        <f t="shared" si="1"/>
        <v>0.69185667752443003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211.66666666666669</v>
      </c>
      <c r="E50" s="33">
        <v>195</v>
      </c>
      <c r="F50" s="61">
        <f t="shared" si="1"/>
        <v>0.92125984251968496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72.5</v>
      </c>
      <c r="E51" s="33">
        <v>56</v>
      </c>
      <c r="F51" s="61">
        <f t="shared" si="1"/>
        <v>0.77241379310344827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160</v>
      </c>
      <c r="E52" s="33">
        <v>194</v>
      </c>
      <c r="F52" s="61">
        <f t="shared" si="1"/>
        <v>1.2124999999999999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148.33333333333334</v>
      </c>
      <c r="E53" s="33">
        <v>137</v>
      </c>
      <c r="F53" s="61">
        <f t="shared" si="1"/>
        <v>0.92359550561797743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545.83333333333337</v>
      </c>
      <c r="E54" s="33">
        <v>487</v>
      </c>
      <c r="F54" s="61">
        <f t="shared" si="1"/>
        <v>0.89221374045801516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187.5</v>
      </c>
      <c r="E55" s="33">
        <v>181</v>
      </c>
      <c r="F55" s="61">
        <f t="shared" si="1"/>
        <v>0.96533333333333338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329.16666666666663</v>
      </c>
      <c r="E56" s="33">
        <v>244</v>
      </c>
      <c r="F56" s="61">
        <f t="shared" si="1"/>
        <v>0.74126582278481024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287.5</v>
      </c>
      <c r="E57" s="33">
        <v>241</v>
      </c>
      <c r="F57" s="61">
        <f t="shared" si="1"/>
        <v>0.83826086956521739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260</v>
      </c>
      <c r="E58" s="33">
        <v>206</v>
      </c>
      <c r="F58" s="61">
        <f t="shared" si="1"/>
        <v>0.79230769230769227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77.5</v>
      </c>
      <c r="E59" s="33">
        <v>71</v>
      </c>
      <c r="F59" s="61">
        <f t="shared" si="1"/>
        <v>0.91612903225806452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169.16666666666669</v>
      </c>
      <c r="E60" s="33">
        <v>142</v>
      </c>
      <c r="F60" s="61">
        <f t="shared" si="1"/>
        <v>0.83940886699507378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240.83333333333331</v>
      </c>
      <c r="E61" s="33">
        <v>232</v>
      </c>
      <c r="F61" s="61">
        <f t="shared" si="1"/>
        <v>0.96332179930795858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96.666666666666657</v>
      </c>
      <c r="E62" s="33">
        <v>94</v>
      </c>
      <c r="F62" s="61">
        <f t="shared" si="1"/>
        <v>0.97241379310344833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97.5</v>
      </c>
      <c r="E63" s="33">
        <v>76</v>
      </c>
      <c r="F63" s="61">
        <f t="shared" si="1"/>
        <v>0.77948717948717949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595.83333333333337</v>
      </c>
      <c r="E64" s="33">
        <v>465</v>
      </c>
      <c r="F64" s="61">
        <f t="shared" si="1"/>
        <v>0.78041958041958037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260</v>
      </c>
      <c r="E65" s="33">
        <v>221</v>
      </c>
      <c r="F65" s="61">
        <f t="shared" si="1"/>
        <v>0.85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87.5</v>
      </c>
      <c r="E66" s="33">
        <v>84</v>
      </c>
      <c r="F66" s="61">
        <f t="shared" si="1"/>
        <v>0.96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C67/12*10</f>
        <v>325</v>
      </c>
      <c r="E67" s="33">
        <v>319</v>
      </c>
      <c r="F67" s="61">
        <f t="shared" ref="F67:F84" si="3">E67/D67</f>
        <v>0.98153846153846158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113.33333333333334</v>
      </c>
      <c r="E68" s="33">
        <v>88</v>
      </c>
      <c r="F68" s="61">
        <f t="shared" si="3"/>
        <v>0.77647058823529402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1550</v>
      </c>
      <c r="E69" s="33">
        <v>1183</v>
      </c>
      <c r="F69" s="61">
        <f t="shared" si="3"/>
        <v>0.76322580645161286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95</v>
      </c>
      <c r="E70" s="33">
        <v>113</v>
      </c>
      <c r="F70" s="61">
        <f t="shared" si="3"/>
        <v>1.1894736842105262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6184.1666666666661</v>
      </c>
      <c r="E71" s="33">
        <v>4899</v>
      </c>
      <c r="F71" s="61">
        <f t="shared" si="3"/>
        <v>0.79218434173292018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379.16666666666663</v>
      </c>
      <c r="E72" s="33">
        <v>323</v>
      </c>
      <c r="F72" s="61">
        <f t="shared" si="3"/>
        <v>0.85186813186813193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205</v>
      </c>
      <c r="E73" s="33">
        <v>168</v>
      </c>
      <c r="F73" s="61">
        <f t="shared" si="3"/>
        <v>0.81951219512195117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281.66666666666669</v>
      </c>
      <c r="E74" s="33">
        <v>308</v>
      </c>
      <c r="F74" s="61">
        <f t="shared" si="3"/>
        <v>1.0934911242603549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838.33333333333326</v>
      </c>
      <c r="E75" s="33">
        <v>666</v>
      </c>
      <c r="F75" s="61">
        <f t="shared" si="3"/>
        <v>0.79443339960238579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86.666666666666657</v>
      </c>
      <c r="E76" s="33">
        <v>82</v>
      </c>
      <c r="F76" s="61">
        <f t="shared" si="3"/>
        <v>0.94615384615384623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175.83333333333331</v>
      </c>
      <c r="E77" s="33">
        <v>154</v>
      </c>
      <c r="F77" s="61">
        <f t="shared" si="3"/>
        <v>0.87582938388625597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4937.5</v>
      </c>
      <c r="E78" s="33">
        <v>3615</v>
      </c>
      <c r="F78" s="61">
        <f t="shared" si="3"/>
        <v>0.73215189873417719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3289.166666666667</v>
      </c>
      <c r="E79" s="33">
        <v>2940</v>
      </c>
      <c r="F79" s="61">
        <f t="shared" si="3"/>
        <v>0.89384342538636929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62">
        <f>SUMIF($A$2:$A$79,"Norte",E$2:E$79)</f>
        <v>4049</v>
      </c>
      <c r="F81" s="61">
        <f t="shared" si="3"/>
        <v>0.82971311475409837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62">
        <f>SUMIF($A$2:$A$79,"CENTRAL",E$2:E$79)</f>
        <v>4973</v>
      </c>
      <c r="F82" s="61">
        <f t="shared" si="3"/>
        <v>0.85976084137732312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62">
        <f>SUMIF($A$2:$A$79,"METROPOLITANA",E$2:E$79)</f>
        <v>20923</v>
      </c>
      <c r="F83" s="61">
        <f t="shared" si="3"/>
        <v>0.8073962118532334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62">
        <f>SUMIF($A$2:$A$79,"SUL",E$2:E$79)</f>
        <v>6143</v>
      </c>
      <c r="F84" s="61">
        <f t="shared" si="3"/>
        <v>0.86328609907483311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43694.166666666664</v>
      </c>
      <c r="E85" s="63">
        <f>SUM(E2:E79)</f>
        <v>36088</v>
      </c>
      <c r="F85" s="66">
        <f>E85/D85</f>
        <v>0.82592260599240941</v>
      </c>
    </row>
    <row r="86" spans="1:12" x14ac:dyDescent="0.25">
      <c r="B86" s="92" t="s">
        <v>174</v>
      </c>
      <c r="C86" s="93"/>
      <c r="D86" s="93"/>
      <c r="E86" s="67">
        <f>COUNTIF(F2:F79,"&gt;=0,95")</f>
        <v>26</v>
      </c>
      <c r="F86" s="68">
        <f>E86/78</f>
        <v>0.33333333333333331</v>
      </c>
    </row>
    <row r="89" spans="1:12" x14ac:dyDescent="0.25">
      <c r="A89" s="76" t="s">
        <v>192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 x14ac:dyDescent="0.25">
      <c r="A90" s="77" t="s">
        <v>160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12" x14ac:dyDescent="0.25">
      <c r="A91" s="75" t="s">
        <v>183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</row>
    <row r="92" spans="1:12" x14ac:dyDescent="0.25">
      <c r="A92" s="78" t="s">
        <v>181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1:12" ht="17.25" x14ac:dyDescent="0.25">
      <c r="A93" s="74" t="s">
        <v>89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1:12" x14ac:dyDescent="0.25">
      <c r="A94" s="75" t="s">
        <v>90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</row>
    <row r="95" spans="1:12" x14ac:dyDescent="0.25">
      <c r="A95" s="75" t="s">
        <v>91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</row>
  </sheetData>
  <mergeCells count="8">
    <mergeCell ref="A92:L92"/>
    <mergeCell ref="A93:L93"/>
    <mergeCell ref="A94:L94"/>
    <mergeCell ref="A95:L95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L96"/>
  <sheetViews>
    <sheetView showGridLines="0" workbookViewId="0">
      <selection activeCell="J1" sqref="J1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43.25" x14ac:dyDescent="0.25">
      <c r="A1" s="57" t="s">
        <v>99</v>
      </c>
      <c r="B1" s="57" t="s">
        <v>94</v>
      </c>
      <c r="C1" s="58" t="s">
        <v>176</v>
      </c>
      <c r="D1" s="58" t="s">
        <v>193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C2/12*10</f>
        <v>350.83333333333337</v>
      </c>
      <c r="E2" s="33">
        <v>276</v>
      </c>
      <c r="F2" s="61">
        <f>E2/D2</f>
        <v>0.78669833729216143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C3/12*10</f>
        <v>133.33333333333334</v>
      </c>
      <c r="E3" s="33">
        <v>97</v>
      </c>
      <c r="F3" s="61">
        <f t="shared" ref="F3:F66" si="1">E3/D3</f>
        <v>0.72749999999999992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100</v>
      </c>
      <c r="E4" s="33">
        <v>66</v>
      </c>
      <c r="F4" s="61">
        <f t="shared" si="1"/>
        <v>0.66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285.83333333333331</v>
      </c>
      <c r="E5" s="33">
        <v>258</v>
      </c>
      <c r="F5" s="61">
        <f t="shared" si="1"/>
        <v>0.90262390670553938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115.83333333333334</v>
      </c>
      <c r="E6" s="33">
        <v>138</v>
      </c>
      <c r="F6" s="61">
        <f t="shared" si="1"/>
        <v>1.19136690647482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84.166666666666657</v>
      </c>
      <c r="E7" s="33">
        <v>58</v>
      </c>
      <c r="F7" s="61">
        <f t="shared" si="1"/>
        <v>0.68910891089108917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324.16666666666663</v>
      </c>
      <c r="E8" s="33">
        <v>271</v>
      </c>
      <c r="F8" s="61">
        <f t="shared" si="1"/>
        <v>0.83598971722365045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62.5</v>
      </c>
      <c r="E9" s="33">
        <v>48</v>
      </c>
      <c r="F9" s="61">
        <f t="shared" si="1"/>
        <v>0.76800000000000002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1207.5</v>
      </c>
      <c r="E10" s="33">
        <v>1006</v>
      </c>
      <c r="F10" s="61">
        <f t="shared" si="1"/>
        <v>0.83312629399585925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120.83333333333334</v>
      </c>
      <c r="E11" s="33">
        <v>104</v>
      </c>
      <c r="F11" s="61">
        <f t="shared" si="1"/>
        <v>0.86068965517241369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316.66666666666669</v>
      </c>
      <c r="E12" s="33">
        <v>245</v>
      </c>
      <c r="F12" s="61">
        <f t="shared" si="1"/>
        <v>0.77368421052631575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527.5</v>
      </c>
      <c r="E13" s="33">
        <v>359</v>
      </c>
      <c r="F13" s="61">
        <f t="shared" si="1"/>
        <v>0.68056872037914695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138.33333333333334</v>
      </c>
      <c r="E14" s="33">
        <v>132</v>
      </c>
      <c r="F14" s="61">
        <f t="shared" si="1"/>
        <v>0.95421686746987944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90.833333333333343</v>
      </c>
      <c r="E15" s="33">
        <v>45</v>
      </c>
      <c r="F15" s="61">
        <f t="shared" si="1"/>
        <v>0.49541284403669722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169.16666666666669</v>
      </c>
      <c r="E16" s="33">
        <v>172</v>
      </c>
      <c r="F16" s="61">
        <f t="shared" si="1"/>
        <v>1.0167487684729062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2125</v>
      </c>
      <c r="E17" s="33">
        <v>1658</v>
      </c>
      <c r="F17" s="61">
        <f t="shared" si="1"/>
        <v>0.78023529411764703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4387.5</v>
      </c>
      <c r="E18" s="33">
        <v>3655</v>
      </c>
      <c r="F18" s="61">
        <f t="shared" si="1"/>
        <v>0.83304843304843301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339.16666666666663</v>
      </c>
      <c r="E19" s="33">
        <v>367</v>
      </c>
      <c r="F19" s="61">
        <f t="shared" si="1"/>
        <v>1.0820638820638822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1242.5</v>
      </c>
      <c r="E20" s="33">
        <v>1007</v>
      </c>
      <c r="F20" s="61">
        <f t="shared" si="1"/>
        <v>0.8104627766599598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325</v>
      </c>
      <c r="E21" s="33">
        <v>251</v>
      </c>
      <c r="F21" s="61">
        <f t="shared" si="1"/>
        <v>0.77230769230769236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148.33333333333334</v>
      </c>
      <c r="E22" s="33">
        <v>125</v>
      </c>
      <c r="F22" s="61">
        <f t="shared" si="1"/>
        <v>0.84269662921348309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49.166666666666671</v>
      </c>
      <c r="E23" s="33">
        <v>60</v>
      </c>
      <c r="F23" s="61">
        <f t="shared" si="1"/>
        <v>1.2203389830508473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369.16666666666663</v>
      </c>
      <c r="E24" s="33">
        <v>352</v>
      </c>
      <c r="F24" s="61">
        <f t="shared" si="1"/>
        <v>0.95349887133182853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71.666666666666671</v>
      </c>
      <c r="E25" s="33">
        <v>59</v>
      </c>
      <c r="F25" s="61">
        <f t="shared" si="1"/>
        <v>0.82325581395348835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215.83333333333331</v>
      </c>
      <c r="E26" s="33">
        <v>219</v>
      </c>
      <c r="F26" s="61">
        <f t="shared" si="1"/>
        <v>1.0146718146718148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225.83333333333331</v>
      </c>
      <c r="E27" s="33">
        <v>166</v>
      </c>
      <c r="F27" s="61">
        <f t="shared" si="1"/>
        <v>0.73505535055350557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106.66666666666666</v>
      </c>
      <c r="E28" s="33">
        <v>136</v>
      </c>
      <c r="F28" s="61">
        <f t="shared" si="1"/>
        <v>1.2750000000000001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357.5</v>
      </c>
      <c r="E29" s="33">
        <v>205</v>
      </c>
      <c r="F29" s="61">
        <f t="shared" si="1"/>
        <v>0.57342657342657344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1516.6666666666665</v>
      </c>
      <c r="E30" s="33">
        <v>1092</v>
      </c>
      <c r="F30" s="61">
        <f t="shared" si="1"/>
        <v>0.72000000000000008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306.66666666666669</v>
      </c>
      <c r="E31" s="33">
        <v>305</v>
      </c>
      <c r="F31" s="61">
        <f t="shared" si="1"/>
        <v>0.99456521739130432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122.5</v>
      </c>
      <c r="E32" s="33">
        <v>124</v>
      </c>
      <c r="F32" s="61">
        <f t="shared" si="1"/>
        <v>1.0122448979591836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108.33333333333334</v>
      </c>
      <c r="E33" s="33">
        <v>109</v>
      </c>
      <c r="F33" s="61">
        <f t="shared" si="1"/>
        <v>1.0061538461538462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98.333333333333343</v>
      </c>
      <c r="E34" s="33">
        <v>100</v>
      </c>
      <c r="F34" s="61">
        <f t="shared" si="1"/>
        <v>1.0169491525423728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149.16666666666666</v>
      </c>
      <c r="E35" s="33">
        <v>135</v>
      </c>
      <c r="F35" s="61">
        <f t="shared" si="1"/>
        <v>0.9050279329608939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118.33333333333334</v>
      </c>
      <c r="E36" s="33">
        <v>113</v>
      </c>
      <c r="F36" s="61">
        <f t="shared" si="1"/>
        <v>0.95492957746478868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463.33333333333337</v>
      </c>
      <c r="E37" s="33">
        <v>409</v>
      </c>
      <c r="F37" s="61">
        <f t="shared" si="1"/>
        <v>0.88273381294964026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86.666666666666657</v>
      </c>
      <c r="E38" s="33">
        <v>114</v>
      </c>
      <c r="F38" s="61">
        <f t="shared" si="1"/>
        <v>1.3153846153846156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371.66666666666663</v>
      </c>
      <c r="E39" s="33">
        <v>344</v>
      </c>
      <c r="F39" s="61">
        <f t="shared" si="1"/>
        <v>0.925560538116592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379.16666666666663</v>
      </c>
      <c r="E40" s="33">
        <v>352</v>
      </c>
      <c r="F40" s="61">
        <f t="shared" si="1"/>
        <v>0.92835164835164841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125</v>
      </c>
      <c r="E41" s="33">
        <v>131</v>
      </c>
      <c r="F41" s="61">
        <f t="shared" si="1"/>
        <v>1.048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133.33333333333334</v>
      </c>
      <c r="E42" s="33">
        <v>111</v>
      </c>
      <c r="F42" s="61">
        <f t="shared" si="1"/>
        <v>0.83249999999999991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80</v>
      </c>
      <c r="E43" s="33">
        <v>80</v>
      </c>
      <c r="F43" s="61">
        <f t="shared" si="1"/>
        <v>1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2176.6666666666665</v>
      </c>
      <c r="E44" s="33">
        <v>1627</v>
      </c>
      <c r="F44" s="61">
        <f t="shared" si="1"/>
        <v>0.74747320061255751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145</v>
      </c>
      <c r="E45" s="33">
        <v>110</v>
      </c>
      <c r="F45" s="61">
        <f t="shared" si="1"/>
        <v>0.75862068965517238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449.16666666666663</v>
      </c>
      <c r="E46" s="33">
        <v>375</v>
      </c>
      <c r="F46" s="61">
        <f t="shared" si="1"/>
        <v>0.83487940630797786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207.5</v>
      </c>
      <c r="E47" s="33">
        <v>155</v>
      </c>
      <c r="F47" s="61">
        <f t="shared" si="1"/>
        <v>0.74698795180722888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121.66666666666666</v>
      </c>
      <c r="E48" s="33">
        <v>121</v>
      </c>
      <c r="F48" s="61">
        <f t="shared" si="1"/>
        <v>0.9945205479452055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255.83333333333331</v>
      </c>
      <c r="E49" s="33">
        <v>173</v>
      </c>
      <c r="F49" s="61">
        <f t="shared" si="1"/>
        <v>0.67622149837133561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211.66666666666669</v>
      </c>
      <c r="E50" s="33">
        <v>210</v>
      </c>
      <c r="F50" s="61">
        <f t="shared" si="1"/>
        <v>0.99212598425196841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72.5</v>
      </c>
      <c r="E51" s="33">
        <v>50</v>
      </c>
      <c r="F51" s="61">
        <f t="shared" si="1"/>
        <v>0.68965517241379315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160</v>
      </c>
      <c r="E52" s="33">
        <v>176</v>
      </c>
      <c r="F52" s="61">
        <f t="shared" si="1"/>
        <v>1.1000000000000001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148.33333333333334</v>
      </c>
      <c r="E53" s="33">
        <v>124</v>
      </c>
      <c r="F53" s="61">
        <f t="shared" si="1"/>
        <v>0.83595505617977528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545.83333333333337</v>
      </c>
      <c r="E54" s="33">
        <v>536</v>
      </c>
      <c r="F54" s="61">
        <f t="shared" si="1"/>
        <v>0.98198473282442744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187.5</v>
      </c>
      <c r="E55" s="33">
        <v>208</v>
      </c>
      <c r="F55" s="61">
        <f t="shared" si="1"/>
        <v>1.1093333333333333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329.16666666666663</v>
      </c>
      <c r="E56" s="33">
        <v>273</v>
      </c>
      <c r="F56" s="61">
        <f t="shared" si="1"/>
        <v>0.829367088607595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287.5</v>
      </c>
      <c r="E57" s="33">
        <v>219</v>
      </c>
      <c r="F57" s="61">
        <f t="shared" si="1"/>
        <v>0.76173913043478259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260</v>
      </c>
      <c r="E58" s="33">
        <v>202</v>
      </c>
      <c r="F58" s="61">
        <f t="shared" si="1"/>
        <v>0.77692307692307694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77.5</v>
      </c>
      <c r="E59" s="33">
        <v>79</v>
      </c>
      <c r="F59" s="61">
        <f t="shared" si="1"/>
        <v>1.0193548387096774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169.16666666666669</v>
      </c>
      <c r="E60" s="33">
        <v>142</v>
      </c>
      <c r="F60" s="61">
        <f t="shared" si="1"/>
        <v>0.83940886699507378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240.83333333333331</v>
      </c>
      <c r="E61" s="33">
        <v>237</v>
      </c>
      <c r="F61" s="61">
        <f t="shared" si="1"/>
        <v>0.98408304498269905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96.666666666666657</v>
      </c>
      <c r="E62" s="33">
        <v>104</v>
      </c>
      <c r="F62" s="61">
        <f t="shared" si="1"/>
        <v>1.0758620689655174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97.5</v>
      </c>
      <c r="E63" s="33">
        <v>77</v>
      </c>
      <c r="F63" s="61">
        <f t="shared" si="1"/>
        <v>0.78974358974358971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595.83333333333337</v>
      </c>
      <c r="E64" s="33">
        <v>414</v>
      </c>
      <c r="F64" s="61">
        <f t="shared" si="1"/>
        <v>0.69482517482517481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260</v>
      </c>
      <c r="E65" s="33">
        <v>231</v>
      </c>
      <c r="F65" s="61">
        <f t="shared" si="1"/>
        <v>0.88846153846153841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87.5</v>
      </c>
      <c r="E66" s="33">
        <v>84</v>
      </c>
      <c r="F66" s="61">
        <f t="shared" si="1"/>
        <v>0.96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C67/12*10</f>
        <v>325</v>
      </c>
      <c r="E67" s="33">
        <v>302</v>
      </c>
      <c r="F67" s="61">
        <f t="shared" ref="F67:F84" si="3">E67/D67</f>
        <v>0.92923076923076919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113.33333333333334</v>
      </c>
      <c r="E68" s="33">
        <v>86</v>
      </c>
      <c r="F68" s="61">
        <f t="shared" si="3"/>
        <v>0.75882352941176467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1550</v>
      </c>
      <c r="E69" s="33">
        <v>1033</v>
      </c>
      <c r="F69" s="61">
        <f t="shared" si="3"/>
        <v>0.66645161290322585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95</v>
      </c>
      <c r="E70" s="33">
        <v>131</v>
      </c>
      <c r="F70" s="61">
        <f t="shared" si="3"/>
        <v>1.3789473684210527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6184.1666666666661</v>
      </c>
      <c r="E71" s="33">
        <v>4595</v>
      </c>
      <c r="F71" s="61">
        <f t="shared" si="3"/>
        <v>0.74302654628756237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379.16666666666663</v>
      </c>
      <c r="E72" s="33">
        <v>326</v>
      </c>
      <c r="F72" s="61">
        <f t="shared" si="3"/>
        <v>0.8597802197802199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205</v>
      </c>
      <c r="E73" s="33">
        <v>184</v>
      </c>
      <c r="F73" s="61">
        <f t="shared" si="3"/>
        <v>0.89756097560975612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281.66666666666669</v>
      </c>
      <c r="E74" s="33">
        <v>308</v>
      </c>
      <c r="F74" s="61">
        <f t="shared" si="3"/>
        <v>1.0934911242603549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838.33333333333326</v>
      </c>
      <c r="E75" s="33">
        <v>718</v>
      </c>
      <c r="F75" s="61">
        <f t="shared" si="3"/>
        <v>0.85646123260437379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86.666666666666657</v>
      </c>
      <c r="E76" s="33">
        <v>92</v>
      </c>
      <c r="F76" s="61">
        <f t="shared" si="3"/>
        <v>1.0615384615384618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175.83333333333331</v>
      </c>
      <c r="E77" s="33">
        <v>129</v>
      </c>
      <c r="F77" s="61">
        <f t="shared" si="3"/>
        <v>0.73364928909952609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4937.5</v>
      </c>
      <c r="E78" s="33">
        <v>3263</v>
      </c>
      <c r="F78" s="61">
        <f t="shared" si="3"/>
        <v>0.66086075949367085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3289.166666666667</v>
      </c>
      <c r="E79" s="33">
        <v>2497</v>
      </c>
      <c r="F79" s="61">
        <f t="shared" si="3"/>
        <v>0.7591588548264504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4880</v>
      </c>
      <c r="E81" s="62">
        <f>SUMIF($A$2:$A$79,"Norte",E$2:E$79)</f>
        <v>3902</v>
      </c>
      <c r="F81" s="61">
        <f t="shared" si="3"/>
        <v>0.79959016393442628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5784.166666666667</v>
      </c>
      <c r="E82" s="62">
        <f>SUMIF($A$2:$A$79,"CENTRAL",E$2:E$79)</f>
        <v>4787</v>
      </c>
      <c r="F82" s="61">
        <f t="shared" si="3"/>
        <v>0.82760409162944815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25914.166666666668</v>
      </c>
      <c r="E83" s="62">
        <f>SUMIF($A$2:$A$79,"METROPOLITANA",E$2:E$79)</f>
        <v>19949</v>
      </c>
      <c r="F83" s="61">
        <f t="shared" si="3"/>
        <v>0.76981059266167151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7115.833333333333</v>
      </c>
      <c r="E84" s="62">
        <f>SUMIF($A$2:$A$79,"SUL",E$2:E$79)</f>
        <v>6007</v>
      </c>
      <c r="F84" s="61">
        <f t="shared" si="3"/>
        <v>0.84417379084201905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43694.166666666664</v>
      </c>
      <c r="E85" s="63">
        <f>SUM(E2:E79)</f>
        <v>34645</v>
      </c>
      <c r="F85" s="66">
        <f>E85/D85</f>
        <v>0.79289760265481668</v>
      </c>
    </row>
    <row r="86" spans="1:12" x14ac:dyDescent="0.25">
      <c r="B86" s="92" t="s">
        <v>174</v>
      </c>
      <c r="C86" s="93"/>
      <c r="D86" s="93"/>
      <c r="E86" s="67">
        <f>COUNTIF(F2:F79,"&gt;=0,95")</f>
        <v>28</v>
      </c>
      <c r="F86" s="68">
        <f>E86/78</f>
        <v>0.35897435897435898</v>
      </c>
    </row>
    <row r="89" spans="1:12" x14ac:dyDescent="0.25">
      <c r="A89" s="76" t="s">
        <v>192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 x14ac:dyDescent="0.25">
      <c r="A90" s="77" t="s">
        <v>160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12" x14ac:dyDescent="0.25">
      <c r="A91" s="75" t="s">
        <v>183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</row>
    <row r="92" spans="1:12" x14ac:dyDescent="0.25">
      <c r="A92" s="86" t="s">
        <v>182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</row>
    <row r="93" spans="1:12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</row>
    <row r="94" spans="1:12" ht="17.25" x14ac:dyDescent="0.25">
      <c r="A94" s="74" t="s">
        <v>89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1:12" x14ac:dyDescent="0.25">
      <c r="A95" s="75" t="s">
        <v>90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</row>
    <row r="96" spans="1:12" x14ac:dyDescent="0.25">
      <c r="A96" s="75" t="s">
        <v>91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</row>
  </sheetData>
  <mergeCells count="8">
    <mergeCell ref="A94:L94"/>
    <mergeCell ref="A95:L95"/>
    <mergeCell ref="A96:L96"/>
    <mergeCell ref="A92:L93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C3" sqref="C3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0.8921615201900237</v>
      </c>
      <c r="D2" s="4">
        <f>'CV Rotina &lt;2A - procedência'!N2</f>
        <v>0.83800475059382418</v>
      </c>
      <c r="E2" s="4">
        <f>'CV Rotina &lt;2A - procedência'!H2</f>
        <v>0.87790973871733957</v>
      </c>
      <c r="F2" s="4">
        <f>'CV Rotina &lt;2A - procedência'!J2</f>
        <v>0.87790973871733957</v>
      </c>
      <c r="G2" s="4">
        <f>'CV Rotina &lt;2A - procedência'!L2</f>
        <v>0.84655581947743463</v>
      </c>
      <c r="H2" s="4">
        <f>'CV Rotina &lt;2A - procedência'!V2</f>
        <v>0.82660332541567683</v>
      </c>
      <c r="I2" s="4">
        <f>'CV Rotina &lt;2A - procedência'!P2</f>
        <v>0.80665083135391913</v>
      </c>
      <c r="J2" s="4">
        <f>'CV Rotina &lt;2A - procedência'!R2</f>
        <v>0.72684085510688823</v>
      </c>
      <c r="K2" s="4">
        <f>'CV Rotina &lt;2A - procedência'!T2</f>
        <v>0.87790973871733957</v>
      </c>
      <c r="L2" s="4">
        <f>'CV Rotina &lt;2A - procedência'!X2</f>
        <v>0.84940617577197142</v>
      </c>
      <c r="M2" s="2">
        <f t="shared" ref="M2:M33" si="0">COUNTIF(C2:D2,"&gt;=0,9")</f>
        <v>0</v>
      </c>
      <c r="N2" s="2">
        <f t="shared" ref="N2:N33" si="1">COUNTIFS(E2:L2,"&gt;=0,95")</f>
        <v>0</v>
      </c>
      <c r="O2" s="2">
        <f>SUM(M2:N2)</f>
        <v>0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0.55499999999999994</v>
      </c>
      <c r="D3" s="4">
        <f>'CV Rotina &lt;2A - procedência'!N3</f>
        <v>0.93749999999999989</v>
      </c>
      <c r="E3" s="4">
        <f>'CV Rotina &lt;2A - procedência'!H3</f>
        <v>0.90749999999999997</v>
      </c>
      <c r="F3" s="4">
        <f>'CV Rotina &lt;2A - procedência'!J3</f>
        <v>0.93749999999999989</v>
      </c>
      <c r="G3" s="4">
        <f>'CV Rotina &lt;2A - procedência'!L3</f>
        <v>0.97499999999999998</v>
      </c>
      <c r="H3" s="4">
        <f>'CV Rotina &lt;2A - procedência'!V3</f>
        <v>1.0125</v>
      </c>
      <c r="I3" s="4">
        <f>'CV Rotina &lt;2A - procedência'!P3</f>
        <v>0.91499999999999992</v>
      </c>
      <c r="J3" s="4">
        <f>'CV Rotina &lt;2A - procedência'!R3</f>
        <v>0.71249999999999991</v>
      </c>
      <c r="K3" s="4">
        <f>'CV Rotina &lt;2A - procedência'!T3</f>
        <v>1.0274999999999999</v>
      </c>
      <c r="L3" s="4">
        <f>'CV Rotina &lt;2A - procedência'!X3</f>
        <v>0.94499999999999995</v>
      </c>
      <c r="M3" s="2">
        <f t="shared" si="0"/>
        <v>1</v>
      </c>
      <c r="N3" s="2">
        <f t="shared" si="1"/>
        <v>3</v>
      </c>
      <c r="O3" s="2">
        <f t="shared" ref="O3:O66" si="2">SUM(M3:N3)</f>
        <v>4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0.75</v>
      </c>
      <c r="D4" s="4">
        <f>'CV Rotina &lt;2A - procedência'!N4</f>
        <v>1.1000000000000001</v>
      </c>
      <c r="E4" s="4">
        <f>'CV Rotina &lt;2A - procedência'!H4</f>
        <v>1.07</v>
      </c>
      <c r="F4" s="4">
        <f>'CV Rotina &lt;2A - procedência'!J4</f>
        <v>1.05</v>
      </c>
      <c r="G4" s="4">
        <f>'CV Rotina &lt;2A - procedência'!L4</f>
        <v>1.0900000000000001</v>
      </c>
      <c r="H4" s="4">
        <f>'CV Rotina &lt;2A - procedência'!V4</f>
        <v>1.25</v>
      </c>
      <c r="I4" s="4">
        <f>'CV Rotina &lt;2A - procedência'!P4</f>
        <v>1.03</v>
      </c>
      <c r="J4" s="4">
        <f>'CV Rotina &lt;2A - procedência'!R4</f>
        <v>0.88</v>
      </c>
      <c r="K4" s="4">
        <f>'CV Rotina &lt;2A - procedência'!T4</f>
        <v>1.17</v>
      </c>
      <c r="L4" s="4">
        <f>'CV Rotina &lt;2A - procedência'!X4</f>
        <v>1.0900000000000001</v>
      </c>
      <c r="M4" s="2">
        <f t="shared" si="0"/>
        <v>1</v>
      </c>
      <c r="N4" s="2">
        <f t="shared" si="1"/>
        <v>7</v>
      </c>
      <c r="O4" s="2">
        <f t="shared" si="2"/>
        <v>8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0.74868804664723032</v>
      </c>
      <c r="D5" s="4">
        <f>'CV Rotina &lt;2A - procedência'!N5</f>
        <v>0.95160349854227411</v>
      </c>
      <c r="E5" s="4">
        <f>'CV Rotina &lt;2A - procedência'!H5</f>
        <v>0.86763848396501464</v>
      </c>
      <c r="F5" s="4">
        <f>'CV Rotina &lt;2A - procedência'!J5</f>
        <v>0.87813411078717207</v>
      </c>
      <c r="G5" s="4">
        <f>'CV Rotina &lt;2A - procedência'!L5</f>
        <v>0.96909620991253653</v>
      </c>
      <c r="H5" s="4">
        <f>'CV Rotina &lt;2A - procedência'!V5</f>
        <v>0.92011661807580181</v>
      </c>
      <c r="I5" s="4">
        <f>'CV Rotina &lt;2A - procedência'!P5</f>
        <v>0.89912536443148694</v>
      </c>
      <c r="J5" s="4">
        <f>'CV Rotina &lt;2A - procedência'!R5</f>
        <v>0.75218658892128287</v>
      </c>
      <c r="K5" s="4">
        <f>'CV Rotina &lt;2A - procedência'!T5</f>
        <v>0.95160349854227411</v>
      </c>
      <c r="L5" s="4">
        <f>'CV Rotina &lt;2A - procedência'!X5</f>
        <v>0.91311953352769681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0.64748201438848918</v>
      </c>
      <c r="D6" s="4">
        <f>'CV Rotina &lt;2A - procedência'!N6</f>
        <v>0.93237410071942439</v>
      </c>
      <c r="E6" s="4">
        <f>'CV Rotina &lt;2A - procedência'!H6</f>
        <v>0.72517985611510782</v>
      </c>
      <c r="F6" s="4">
        <f>'CV Rotina &lt;2A - procedência'!J6</f>
        <v>0.73381294964028776</v>
      </c>
      <c r="G6" s="4">
        <f>'CV Rotina &lt;2A - procedência'!L6</f>
        <v>0.92374100719424457</v>
      </c>
      <c r="H6" s="4">
        <f>'CV Rotina &lt;2A - procedência'!V6</f>
        <v>0.70791366906474817</v>
      </c>
      <c r="I6" s="4">
        <f>'CV Rotina &lt;2A - procedência'!P6</f>
        <v>0.82877697841726616</v>
      </c>
      <c r="J6" s="4">
        <f>'CV Rotina &lt;2A - procedência'!R6</f>
        <v>0.76834532374100717</v>
      </c>
      <c r="K6" s="4">
        <f>'CV Rotina &lt;2A - procedência'!T6</f>
        <v>0.84604316546762581</v>
      </c>
      <c r="L6" s="4">
        <f>'CV Rotina &lt;2A - procedência'!X6</f>
        <v>0.79424460431654664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0.42772277227722777</v>
      </c>
      <c r="D7" s="4">
        <f>'CV Rotina &lt;2A - procedência'!N7</f>
        <v>0.80792079207920797</v>
      </c>
      <c r="E7" s="4">
        <f>'CV Rotina &lt;2A - procedência'!H7</f>
        <v>0.81980198019801986</v>
      </c>
      <c r="F7" s="4">
        <f>'CV Rotina &lt;2A - procedência'!J7</f>
        <v>0.81980198019801986</v>
      </c>
      <c r="G7" s="4">
        <f>'CV Rotina &lt;2A - procedência'!L7</f>
        <v>0.79603960396039608</v>
      </c>
      <c r="H7" s="4">
        <f>'CV Rotina &lt;2A - procedência'!V7</f>
        <v>0.81980198019801986</v>
      </c>
      <c r="I7" s="4">
        <f>'CV Rotina &lt;2A - procedência'!P7</f>
        <v>0.83168316831683176</v>
      </c>
      <c r="J7" s="4">
        <f>'CV Rotina &lt;2A - procedência'!R7</f>
        <v>0.66534653465346538</v>
      </c>
      <c r="K7" s="4">
        <f>'CV Rotina &lt;2A - procedência'!T7</f>
        <v>0.99801980198019813</v>
      </c>
      <c r="L7" s="4">
        <f>'CV Rotina &lt;2A - procedência'!X7</f>
        <v>0.95049504950495056</v>
      </c>
      <c r="M7" s="2">
        <f t="shared" si="0"/>
        <v>0</v>
      </c>
      <c r="N7" s="2">
        <f t="shared" si="1"/>
        <v>2</v>
      </c>
      <c r="O7" s="2">
        <f t="shared" si="2"/>
        <v>2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0.7681233933161955</v>
      </c>
      <c r="D8" s="4">
        <f>'CV Rotina &lt;2A - procedência'!N8</f>
        <v>1.0087403598971723</v>
      </c>
      <c r="E8" s="4">
        <f>'CV Rotina &lt;2A - procedência'!H8</f>
        <v>0.96246786632390757</v>
      </c>
      <c r="F8" s="4">
        <f>'CV Rotina &lt;2A - procedência'!J8</f>
        <v>0.96246786632390757</v>
      </c>
      <c r="G8" s="4">
        <f>'CV Rotina &lt;2A - procedência'!L8</f>
        <v>0.99948586118251936</v>
      </c>
      <c r="H8" s="4">
        <f>'CV Rotina &lt;2A - procedência'!V8</f>
        <v>1.0303341902313625</v>
      </c>
      <c r="I8" s="4">
        <f>'CV Rotina &lt;2A - procedência'!P8</f>
        <v>0.95629820051413894</v>
      </c>
      <c r="J8" s="4">
        <f>'CV Rotina &lt;2A - procedência'!R8</f>
        <v>0.73419023136246797</v>
      </c>
      <c r="K8" s="4">
        <f>'CV Rotina &lt;2A - procedência'!T8</f>
        <v>1.0395886889460155</v>
      </c>
      <c r="L8" s="4">
        <f>'CV Rotina &lt;2A - procedência'!X8</f>
        <v>0.9871465295629821</v>
      </c>
      <c r="M8" s="2">
        <f t="shared" si="0"/>
        <v>1</v>
      </c>
      <c r="N8" s="2">
        <f t="shared" si="1"/>
        <v>7</v>
      </c>
      <c r="O8" s="2">
        <f t="shared" si="2"/>
        <v>8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1.024</v>
      </c>
      <c r="D9" s="4">
        <f>'CV Rotina &lt;2A - procedência'!N9</f>
        <v>1.1040000000000001</v>
      </c>
      <c r="E9" s="4">
        <f>'CV Rotina &lt;2A - procedência'!H9</f>
        <v>0.88</v>
      </c>
      <c r="F9" s="4">
        <f>'CV Rotina &lt;2A - procedência'!J9</f>
        <v>0.89600000000000002</v>
      </c>
      <c r="G9" s="4">
        <f>'CV Rotina &lt;2A - procedência'!L9</f>
        <v>1.04</v>
      </c>
      <c r="H9" s="4">
        <f>'CV Rotina &lt;2A - procedência'!V9</f>
        <v>1.1200000000000001</v>
      </c>
      <c r="I9" s="4">
        <f>'CV Rotina &lt;2A - procedência'!P9</f>
        <v>0.88</v>
      </c>
      <c r="J9" s="4">
        <f>'CV Rotina &lt;2A - procedência'!R9</f>
        <v>0.68799999999999994</v>
      </c>
      <c r="K9" s="4">
        <f>'CV Rotina &lt;2A - procedência'!T9</f>
        <v>1.024</v>
      </c>
      <c r="L9" s="4">
        <f>'CV Rotina &lt;2A - procedência'!X9</f>
        <v>0.94399999999999995</v>
      </c>
      <c r="M9" s="2">
        <f t="shared" si="0"/>
        <v>2</v>
      </c>
      <c r="N9" s="2">
        <f t="shared" si="1"/>
        <v>3</v>
      </c>
      <c r="O9" s="2">
        <f t="shared" si="2"/>
        <v>5</v>
      </c>
      <c r="P9" s="2">
        <f t="shared" si="3"/>
        <v>2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0.91842650103519674</v>
      </c>
      <c r="D10" s="4">
        <f>'CV Rotina &lt;2A - procedência'!N10</f>
        <v>1.012008281573499</v>
      </c>
      <c r="E10" s="4">
        <f>'CV Rotina &lt;2A - procedência'!H10</f>
        <v>0.94906832298136645</v>
      </c>
      <c r="F10" s="4">
        <f>'CV Rotina &lt;2A - procedência'!J10</f>
        <v>0.95486542443064182</v>
      </c>
      <c r="G10" s="4">
        <f>'CV Rotina &lt;2A - procedência'!L10</f>
        <v>1.0476190476190477</v>
      </c>
      <c r="H10" s="4">
        <f>'CV Rotina &lt;2A - procedência'!V10</f>
        <v>0.95900621118012419</v>
      </c>
      <c r="I10" s="4">
        <f>'CV Rotina &lt;2A - procedência'!P10</f>
        <v>0.98385093167701865</v>
      </c>
      <c r="J10" s="4">
        <f>'CV Rotina &lt;2A - procedência'!R10</f>
        <v>0.77432712215320909</v>
      </c>
      <c r="K10" s="4">
        <f>'CV Rotina &lt;2A - procedência'!T10</f>
        <v>0.98550724637681164</v>
      </c>
      <c r="L10" s="4">
        <f>'CV Rotina &lt;2A - procedência'!X10</f>
        <v>0.90848861283643889</v>
      </c>
      <c r="M10" s="2">
        <f t="shared" si="0"/>
        <v>2</v>
      </c>
      <c r="N10" s="2">
        <f t="shared" si="1"/>
        <v>5</v>
      </c>
      <c r="O10" s="2">
        <f t="shared" si="2"/>
        <v>7</v>
      </c>
      <c r="P10" s="2">
        <f t="shared" si="3"/>
        <v>3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9.103448275862068E-2</v>
      </c>
      <c r="D11" s="4">
        <f>'CV Rotina &lt;2A - procedência'!N11</f>
        <v>1.0179310344827586</v>
      </c>
      <c r="E11" s="4">
        <f>'CV Rotina &lt;2A - procedência'!H11</f>
        <v>0.96</v>
      </c>
      <c r="F11" s="4">
        <f>'CV Rotina &lt;2A - procedência'!J11</f>
        <v>0.97655172413793101</v>
      </c>
      <c r="G11" s="4">
        <f>'CV Rotina &lt;2A - procedência'!L11</f>
        <v>1.009655172413793</v>
      </c>
      <c r="H11" s="4">
        <f>'CV Rotina &lt;2A - procedência'!V11</f>
        <v>0.99310344827586194</v>
      </c>
      <c r="I11" s="4">
        <f>'CV Rotina &lt;2A - procedência'!P11</f>
        <v>0.97655172413793101</v>
      </c>
      <c r="J11" s="4">
        <f>'CV Rotina &lt;2A - procedência'!R11</f>
        <v>0.80275862068965509</v>
      </c>
      <c r="K11" s="4">
        <f>'CV Rotina &lt;2A - procedência'!T11</f>
        <v>0.91034482758620683</v>
      </c>
      <c r="L11" s="4">
        <f>'CV Rotina &lt;2A - procedência'!X11</f>
        <v>0.88551724137931032</v>
      </c>
      <c r="M11" s="2">
        <f t="shared" si="0"/>
        <v>1</v>
      </c>
      <c r="N11" s="2">
        <f t="shared" si="1"/>
        <v>5</v>
      </c>
      <c r="O11" s="2">
        <f t="shared" si="2"/>
        <v>6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0.46105263157894733</v>
      </c>
      <c r="D12" s="4">
        <f>'CV Rotina &lt;2A - procedência'!N12</f>
        <v>0.89999999999999991</v>
      </c>
      <c r="E12" s="4">
        <f>'CV Rotina &lt;2A - procedência'!H12</f>
        <v>0.82421052631578939</v>
      </c>
      <c r="F12" s="4">
        <f>'CV Rotina &lt;2A - procedência'!J12</f>
        <v>0.82736842105263153</v>
      </c>
      <c r="G12" s="4">
        <f>'CV Rotina &lt;2A - procedência'!L12</f>
        <v>0.92526315789473679</v>
      </c>
      <c r="H12" s="4">
        <f>'CV Rotina &lt;2A - procedência'!V12</f>
        <v>0.94421052631578939</v>
      </c>
      <c r="I12" s="4">
        <f>'CV Rotina &lt;2A - procedência'!P12</f>
        <v>0.86842105263157887</v>
      </c>
      <c r="J12" s="4">
        <f>'CV Rotina &lt;2A - procedência'!R12</f>
        <v>0.82736842105263153</v>
      </c>
      <c r="K12" s="4">
        <f>'CV Rotina &lt;2A - procedência'!T12</f>
        <v>0.99473684210526314</v>
      </c>
      <c r="L12" s="4">
        <f>'CV Rotina &lt;2A - procedência'!X12</f>
        <v>0.90631578947368419</v>
      </c>
      <c r="M12" s="2">
        <f t="shared" si="0"/>
        <v>1</v>
      </c>
      <c r="N12" s="2">
        <f t="shared" si="1"/>
        <v>1</v>
      </c>
      <c r="O12" s="2">
        <f t="shared" si="2"/>
        <v>2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0.6502369668246446</v>
      </c>
      <c r="D13" s="4">
        <f>'CV Rotina &lt;2A - procedência'!N13</f>
        <v>0.82274881516587672</v>
      </c>
      <c r="E13" s="4">
        <f>'CV Rotina &lt;2A - procedência'!H13</f>
        <v>0.81706161137440758</v>
      </c>
      <c r="F13" s="4">
        <f>'CV Rotina &lt;2A - procedência'!J13</f>
        <v>0.82085308056872042</v>
      </c>
      <c r="G13" s="4">
        <f>'CV Rotina &lt;2A - procedência'!L13</f>
        <v>0.85876777251184833</v>
      </c>
      <c r="H13" s="4">
        <f>'CV Rotina &lt;2A - procedência'!V13</f>
        <v>0.771563981042654</v>
      </c>
      <c r="I13" s="4">
        <f>'CV Rotina &lt;2A - procedência'!P13</f>
        <v>0.83412322274881512</v>
      </c>
      <c r="J13" s="4">
        <f>'CV Rotina &lt;2A - procedência'!R13</f>
        <v>0.69194312796208535</v>
      </c>
      <c r="K13" s="4">
        <f>'CV Rotina &lt;2A - procedência'!T13</f>
        <v>0.74312796208530807</v>
      </c>
      <c r="L13" s="4">
        <f>'CV Rotina &lt;2A - procedência'!X13</f>
        <v>0.67867298578199053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0.80240963855421676</v>
      </c>
      <c r="D14" s="4">
        <f>'CV Rotina &lt;2A - procedência'!N14</f>
        <v>1.2506024096385542</v>
      </c>
      <c r="E14" s="4">
        <f>'CV Rotina &lt;2A - procedência'!H14</f>
        <v>1.1927710843373494</v>
      </c>
      <c r="F14" s="4">
        <f>'CV Rotina &lt;2A - procedência'!J14</f>
        <v>1.2144578313253012</v>
      </c>
      <c r="G14" s="4">
        <f>'CV Rotina &lt;2A - procedência'!L14</f>
        <v>1.2144578313253012</v>
      </c>
      <c r="H14" s="4">
        <f>'CV Rotina &lt;2A - procedência'!V14</f>
        <v>1.1927710843373494</v>
      </c>
      <c r="I14" s="4">
        <f>'CV Rotina &lt;2A - procedência'!P14</f>
        <v>1.0987951807228915</v>
      </c>
      <c r="J14" s="4">
        <f>'CV Rotina &lt;2A - procedência'!R14</f>
        <v>1.0265060240963855</v>
      </c>
      <c r="K14" s="4">
        <f>'CV Rotina &lt;2A - procedência'!T14</f>
        <v>1.0915662650602409</v>
      </c>
      <c r="L14" s="4">
        <f>'CV Rotina &lt;2A - procedência'!X14</f>
        <v>0.94698795180722883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1.0678899082568807</v>
      </c>
      <c r="D15" s="4">
        <f>'CV Rotina &lt;2A - procedência'!N15</f>
        <v>1.1339449541284403</v>
      </c>
      <c r="E15" s="4">
        <f>'CV Rotina &lt;2A - procedência'!H15</f>
        <v>0.99082568807339444</v>
      </c>
      <c r="F15" s="4">
        <f>'CV Rotina &lt;2A - procedência'!J15</f>
        <v>0.99082568807339444</v>
      </c>
      <c r="G15" s="4">
        <f>'CV Rotina &lt;2A - procedência'!L15</f>
        <v>1.1449541284403668</v>
      </c>
      <c r="H15" s="4">
        <f>'CV Rotina &lt;2A - procedência'!V15</f>
        <v>1.1449541284403668</v>
      </c>
      <c r="I15" s="4">
        <f>'CV Rotina &lt;2A - procedência'!P15</f>
        <v>1.1559633027522935</v>
      </c>
      <c r="J15" s="4">
        <f>'CV Rotina &lt;2A - procedência'!R15</f>
        <v>0.86972477064220177</v>
      </c>
      <c r="K15" s="4">
        <f>'CV Rotina &lt;2A - procedência'!T15</f>
        <v>1.0788990825688072</v>
      </c>
      <c r="L15" s="4">
        <f>'CV Rotina &lt;2A - procedência'!X15</f>
        <v>0.86972477064220177</v>
      </c>
      <c r="M15" s="2">
        <f t="shared" si="0"/>
        <v>2</v>
      </c>
      <c r="N15" s="2">
        <f t="shared" si="1"/>
        <v>6</v>
      </c>
      <c r="O15" s="2">
        <f t="shared" si="2"/>
        <v>8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0.69162561576354675</v>
      </c>
      <c r="D16" s="4">
        <f>'CV Rotina &lt;2A - procedência'!N16</f>
        <v>0.98128078817733977</v>
      </c>
      <c r="E16" s="4">
        <f>'CV Rotina &lt;2A - procedência'!H16</f>
        <v>1.0344827586206895</v>
      </c>
      <c r="F16" s="4">
        <f>'CV Rotina &lt;2A - procedência'!J16</f>
        <v>1.0285714285714285</v>
      </c>
      <c r="G16" s="4">
        <f>'CV Rotina &lt;2A - procedência'!L16</f>
        <v>1.0167487684729062</v>
      </c>
      <c r="H16" s="4">
        <f>'CV Rotina &lt;2A - procedência'!V16</f>
        <v>1.1940886699507387</v>
      </c>
      <c r="I16" s="4">
        <f>'CV Rotina &lt;2A - procedência'!P16</f>
        <v>0.97536945812807874</v>
      </c>
      <c r="J16" s="4">
        <f>'CV Rotina &lt;2A - procedência'!R16</f>
        <v>0.97536945812807874</v>
      </c>
      <c r="K16" s="4">
        <f>'CV Rotina &lt;2A - procedência'!T16</f>
        <v>1.1645320197044333</v>
      </c>
      <c r="L16" s="4">
        <f>'CV Rotina &lt;2A - procedência'!X16</f>
        <v>1.1467980295566502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1.8475294117647059</v>
      </c>
      <c r="D17" s="4">
        <f>'CV Rotina &lt;2A - procedência'!N17</f>
        <v>0.90917647058823525</v>
      </c>
      <c r="E17" s="4">
        <f>'CV Rotina &lt;2A - procedência'!H17</f>
        <v>0.90023529411764702</v>
      </c>
      <c r="F17" s="4">
        <f>'CV Rotina &lt;2A - procedência'!J17</f>
        <v>0.90070588235294113</v>
      </c>
      <c r="G17" s="4">
        <f>'CV Rotina &lt;2A - procedência'!L17</f>
        <v>0.94776470588235295</v>
      </c>
      <c r="H17" s="4">
        <f>'CV Rotina &lt;2A - procedência'!V17</f>
        <v>0.88235294117647056</v>
      </c>
      <c r="I17" s="4">
        <f>'CV Rotina &lt;2A - procedência'!P17</f>
        <v>0.91670588235294115</v>
      </c>
      <c r="J17" s="4">
        <f>'CV Rotina &lt;2A - procedência'!R17</f>
        <v>0.69505882352941173</v>
      </c>
      <c r="K17" s="4">
        <f>'CV Rotina &lt;2A - procedência'!T17</f>
        <v>0.90823529411764703</v>
      </c>
      <c r="L17" s="4">
        <f>'CV Rotina &lt;2A - procedência'!X17</f>
        <v>0.77317647058823524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0.57709401709401709</v>
      </c>
      <c r="D18" s="4">
        <f>'CV Rotina &lt;2A - procedência'!N18</f>
        <v>0.84239316239316242</v>
      </c>
      <c r="E18" s="4">
        <f>'CV Rotina &lt;2A - procedência'!H18</f>
        <v>0.79612535612535618</v>
      </c>
      <c r="F18" s="4">
        <f>'CV Rotina &lt;2A - procedência'!J18</f>
        <v>0.81162393162393165</v>
      </c>
      <c r="G18" s="4">
        <f>'CV Rotina &lt;2A - procedência'!L18</f>
        <v>0.87521367521367521</v>
      </c>
      <c r="H18" s="4">
        <f>'CV Rotina &lt;2A - procedência'!V18</f>
        <v>0.78609686609686613</v>
      </c>
      <c r="I18" s="4">
        <f>'CV Rotina &lt;2A - procedência'!P18</f>
        <v>0.83418803418803422</v>
      </c>
      <c r="J18" s="4">
        <f>'CV Rotina &lt;2A - procedência'!R18</f>
        <v>0.68649572649572654</v>
      </c>
      <c r="K18" s="4">
        <f>'CV Rotina &lt;2A - procedência'!T18</f>
        <v>0.85219373219373218</v>
      </c>
      <c r="L18" s="4">
        <f>'CV Rotina &lt;2A - procedência'!X18</f>
        <v>0.71658119658119657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0.84324324324324329</v>
      </c>
      <c r="D19" s="4">
        <f>'CV Rotina &lt;2A - procedência'!N19</f>
        <v>1.1056511056511058</v>
      </c>
      <c r="E19" s="4">
        <f>'CV Rotina &lt;2A - procedência'!H19</f>
        <v>1.1410319410319412</v>
      </c>
      <c r="F19" s="4">
        <f>'CV Rotina &lt;2A - procedência'!J19</f>
        <v>1.1351351351351353</v>
      </c>
      <c r="G19" s="4">
        <f>'CV Rotina &lt;2A - procedência'!L19</f>
        <v>1.1203931203931206</v>
      </c>
      <c r="H19" s="4">
        <f>'CV Rotina &lt;2A - procedência'!V19</f>
        <v>1.1970515970515971</v>
      </c>
      <c r="I19" s="4">
        <f>'CV Rotina &lt;2A - procedência'!P19</f>
        <v>1.0761670761670763</v>
      </c>
      <c r="J19" s="4">
        <f>'CV Rotina &lt;2A - procedência'!R19</f>
        <v>1.0820638820638822</v>
      </c>
      <c r="K19" s="4">
        <f>'CV Rotina &lt;2A - procedência'!T19</f>
        <v>1.1557739557739559</v>
      </c>
      <c r="L19" s="4">
        <f>'CV Rotina &lt;2A - procedência'!X19</f>
        <v>1.1115479115479117</v>
      </c>
      <c r="M19" s="2">
        <f t="shared" si="0"/>
        <v>1</v>
      </c>
      <c r="N19" s="2">
        <f t="shared" si="1"/>
        <v>8</v>
      </c>
      <c r="O19" s="2">
        <f t="shared" si="2"/>
        <v>9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2.0225352112676056</v>
      </c>
      <c r="D20" s="4">
        <f>'CV Rotina &lt;2A - procedência'!N20</f>
        <v>0.86197183098591545</v>
      </c>
      <c r="E20" s="4">
        <f>'CV Rotina &lt;2A - procedência'!H20</f>
        <v>0.8104627766599598</v>
      </c>
      <c r="F20" s="4">
        <f>'CV Rotina &lt;2A - procedência'!J20</f>
        <v>0.81529175050301805</v>
      </c>
      <c r="G20" s="4">
        <f>'CV Rotina &lt;2A - procedência'!L20</f>
        <v>0.87404426559356141</v>
      </c>
      <c r="H20" s="4">
        <f>'CV Rotina &lt;2A - procedência'!V20</f>
        <v>0.79839034205231385</v>
      </c>
      <c r="I20" s="4">
        <f>'CV Rotina &lt;2A - procedência'!P20</f>
        <v>0.81287726358148893</v>
      </c>
      <c r="J20" s="4">
        <f>'CV Rotina &lt;2A - procedência'!R20</f>
        <v>0.67444668008048292</v>
      </c>
      <c r="K20" s="4">
        <f>'CV Rotina &lt;2A - procedência'!T20</f>
        <v>0.81609657947686121</v>
      </c>
      <c r="L20" s="4">
        <f>'CV Rotina &lt;2A - procedência'!X20</f>
        <v>0.71790744466800804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0.10153846153846154</v>
      </c>
      <c r="D21" s="4">
        <f>'CV Rotina &lt;2A - procedência'!N21</f>
        <v>0.94769230769230772</v>
      </c>
      <c r="E21" s="4">
        <f>'CV Rotina &lt;2A - procedência'!H21</f>
        <v>0.96923076923076923</v>
      </c>
      <c r="F21" s="4">
        <f>'CV Rotina &lt;2A - procedência'!J21</f>
        <v>0.96923076923076923</v>
      </c>
      <c r="G21" s="4">
        <f>'CV Rotina &lt;2A - procedência'!L21</f>
        <v>0.99692307692307691</v>
      </c>
      <c r="H21" s="4">
        <f>'CV Rotina &lt;2A - procedência'!V21</f>
        <v>1.0492307692307692</v>
      </c>
      <c r="I21" s="4">
        <f>'CV Rotina &lt;2A - procedência'!P21</f>
        <v>1.0276923076923077</v>
      </c>
      <c r="J21" s="4">
        <f>'CV Rotina &lt;2A - procedência'!R21</f>
        <v>0.84923076923076923</v>
      </c>
      <c r="K21" s="4">
        <f>'CV Rotina &lt;2A - procedência'!T21</f>
        <v>1.04</v>
      </c>
      <c r="L21" s="4">
        <f>'CV Rotina &lt;2A - procedência'!X21</f>
        <v>1.0338461538461539</v>
      </c>
      <c r="M21" s="2">
        <f t="shared" si="0"/>
        <v>1</v>
      </c>
      <c r="N21" s="2">
        <f t="shared" si="1"/>
        <v>7</v>
      </c>
      <c r="O21" s="2">
        <f t="shared" si="2"/>
        <v>8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0.82921348314606735</v>
      </c>
      <c r="E22" s="4">
        <f>'CV Rotina &lt;2A - procedência'!H22</f>
        <v>0.72134831460674154</v>
      </c>
      <c r="F22" s="4">
        <f>'CV Rotina &lt;2A - procedência'!J22</f>
        <v>0.72808988764044935</v>
      </c>
      <c r="G22" s="4">
        <f>'CV Rotina &lt;2A - procedência'!L22</f>
        <v>0.82247191011235954</v>
      </c>
      <c r="H22" s="4">
        <f>'CV Rotina &lt;2A - procedência'!V22</f>
        <v>0.84269662921348309</v>
      </c>
      <c r="I22" s="4">
        <f>'CV Rotina &lt;2A - procedência'!P22</f>
        <v>0.73483146067415728</v>
      </c>
      <c r="J22" s="4">
        <f>'CV Rotina &lt;2A - procedência'!R22</f>
        <v>0.74831460674157302</v>
      </c>
      <c r="K22" s="4">
        <f>'CV Rotina &lt;2A - procedência'!T22</f>
        <v>0.82247191011235954</v>
      </c>
      <c r="L22" s="4">
        <f>'CV Rotina &lt;2A - procedência'!X22</f>
        <v>0.79550561797752806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0.85423728813559319</v>
      </c>
      <c r="D23" s="4">
        <f>'CV Rotina &lt;2A - procedência'!N23</f>
        <v>1.0779661016949151</v>
      </c>
      <c r="E23" s="4">
        <f>'CV Rotina &lt;2A - procedência'!H23</f>
        <v>1.1186440677966101</v>
      </c>
      <c r="F23" s="4">
        <f>'CV Rotina &lt;2A - procedência'!J23</f>
        <v>1.0983050847457627</v>
      </c>
      <c r="G23" s="4">
        <f>'CV Rotina &lt;2A - procedência'!L23</f>
        <v>1.0779661016949151</v>
      </c>
      <c r="H23" s="4">
        <f>'CV Rotina &lt;2A - procedência'!V23</f>
        <v>1.1796610169491524</v>
      </c>
      <c r="I23" s="4">
        <f>'CV Rotina &lt;2A - procedência'!P23</f>
        <v>1.0983050847457627</v>
      </c>
      <c r="J23" s="4">
        <f>'CV Rotina &lt;2A - procedência'!R23</f>
        <v>0.81355932203389825</v>
      </c>
      <c r="K23" s="4">
        <f>'CV Rotina &lt;2A - procedência'!T23</f>
        <v>1.0372881355932202</v>
      </c>
      <c r="L23" s="4">
        <f>'CV Rotina &lt;2A - procedência'!X23</f>
        <v>1.0169491525423728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0.16523702031602711</v>
      </c>
      <c r="D24" s="4">
        <f>'CV Rotina &lt;2A - procedência'!N24</f>
        <v>0.93995485327313777</v>
      </c>
      <c r="E24" s="4">
        <f>'CV Rotina &lt;2A - procedência'!H24</f>
        <v>0.94808126410835225</v>
      </c>
      <c r="F24" s="4">
        <f>'CV Rotina &lt;2A - procedência'!J24</f>
        <v>0.94808126410835225</v>
      </c>
      <c r="G24" s="4">
        <f>'CV Rotina &lt;2A - procedência'!L24</f>
        <v>0.94808126410835225</v>
      </c>
      <c r="H24" s="4">
        <f>'CV Rotina &lt;2A - procedência'!V24</f>
        <v>0.95079006772009034</v>
      </c>
      <c r="I24" s="4">
        <f>'CV Rotina &lt;2A - procedência'!P24</f>
        <v>0.92370203160270892</v>
      </c>
      <c r="J24" s="4">
        <f>'CV Rotina &lt;2A - procedência'!R24</f>
        <v>0.90203160270880367</v>
      </c>
      <c r="K24" s="4">
        <f>'CV Rotina &lt;2A - procedência'!T24</f>
        <v>0.90203160270880367</v>
      </c>
      <c r="L24" s="4">
        <f>'CV Rotina &lt;2A - procedência'!X24</f>
        <v>0.853273137697517</v>
      </c>
      <c r="M24" s="2">
        <f t="shared" si="0"/>
        <v>1</v>
      </c>
      <c r="N24" s="2">
        <f t="shared" si="1"/>
        <v>1</v>
      </c>
      <c r="O24" s="2">
        <f t="shared" si="2"/>
        <v>2</v>
      </c>
      <c r="P24" s="2">
        <f t="shared" si="3"/>
        <v>1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0.83720930232558133</v>
      </c>
      <c r="D25" s="4">
        <f>'CV Rotina &lt;2A - procedência'!N25</f>
        <v>1.1860465116279069</v>
      </c>
      <c r="E25" s="4">
        <f>'CV Rotina &lt;2A - procedência'!H25</f>
        <v>1.0744186046511628</v>
      </c>
      <c r="F25" s="4">
        <f>'CV Rotina &lt;2A - procedência'!J25</f>
        <v>1.0744186046511628</v>
      </c>
      <c r="G25" s="4">
        <f>'CV Rotina &lt;2A - procedência'!L25</f>
        <v>1.2279069767441859</v>
      </c>
      <c r="H25" s="4">
        <f>'CV Rotina &lt;2A - procedência'!V25</f>
        <v>0.94883720930232551</v>
      </c>
      <c r="I25" s="4">
        <f>'CV Rotina &lt;2A - procedência'!P25</f>
        <v>1.1860465116279069</v>
      </c>
      <c r="J25" s="4">
        <f>'CV Rotina &lt;2A - procedência'!R25</f>
        <v>0.80930232558139525</v>
      </c>
      <c r="K25" s="4">
        <f>'CV Rotina &lt;2A - procedência'!T25</f>
        <v>0.93488372093023253</v>
      </c>
      <c r="L25" s="4">
        <f>'CV Rotina &lt;2A - procedência'!X25</f>
        <v>0.90697674418604646</v>
      </c>
      <c r="M25" s="2">
        <f t="shared" si="0"/>
        <v>1</v>
      </c>
      <c r="N25" s="2">
        <f t="shared" si="1"/>
        <v>4</v>
      </c>
      <c r="O25" s="2">
        <f t="shared" si="2"/>
        <v>5</v>
      </c>
      <c r="P25" s="2">
        <f t="shared" si="3"/>
        <v>3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0.53745173745173747</v>
      </c>
      <c r="D26" s="4">
        <f>'CV Rotina &lt;2A - procedência'!N26</f>
        <v>0.98687258687258694</v>
      </c>
      <c r="E26" s="4">
        <f>'CV Rotina &lt;2A - procedência'!H26</f>
        <v>1.0193050193050195</v>
      </c>
      <c r="F26" s="4">
        <f>'CV Rotina &lt;2A - procedência'!J26</f>
        <v>1.0100386100386101</v>
      </c>
      <c r="G26" s="4">
        <f>'CV Rotina &lt;2A - procedência'!L26</f>
        <v>1.0100386100386101</v>
      </c>
      <c r="H26" s="4">
        <f>'CV Rotina &lt;2A - procedência'!V26</f>
        <v>0.92664092664092668</v>
      </c>
      <c r="I26" s="4">
        <f>'CV Rotina &lt;2A - procedência'!P26</f>
        <v>0.97297297297297303</v>
      </c>
      <c r="J26" s="4">
        <f>'CV Rotina &lt;2A - procedência'!R26</f>
        <v>0.85714285714285721</v>
      </c>
      <c r="K26" s="4">
        <f>'CV Rotina &lt;2A - procedência'!T26</f>
        <v>0.8525096525096526</v>
      </c>
      <c r="L26" s="4">
        <f>'CV Rotina &lt;2A - procedência'!X26</f>
        <v>0.847876447876448</v>
      </c>
      <c r="M26" s="2">
        <f t="shared" si="0"/>
        <v>1</v>
      </c>
      <c r="N26" s="2">
        <f t="shared" si="1"/>
        <v>4</v>
      </c>
      <c r="O26" s="2">
        <f t="shared" si="2"/>
        <v>5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0.4826568265682657</v>
      </c>
      <c r="D27" s="4">
        <f>'CV Rotina &lt;2A - procedência'!N27</f>
        <v>0.84575645756457574</v>
      </c>
      <c r="E27" s="4">
        <f>'CV Rotina &lt;2A - procedência'!H27</f>
        <v>0.78376383763837643</v>
      </c>
      <c r="F27" s="4">
        <f>'CV Rotina &lt;2A - procedência'!J27</f>
        <v>0.80147601476014763</v>
      </c>
      <c r="G27" s="4">
        <f>'CV Rotina &lt;2A - procedência'!L27</f>
        <v>0.86346863468634694</v>
      </c>
      <c r="H27" s="4">
        <f>'CV Rotina &lt;2A - procedência'!V27</f>
        <v>0.94317343173431745</v>
      </c>
      <c r="I27" s="4">
        <f>'CV Rotina &lt;2A - procedência'!P27</f>
        <v>0.84575645756457574</v>
      </c>
      <c r="J27" s="4">
        <f>'CV Rotina &lt;2A - procedência'!R27</f>
        <v>0.66420664206642077</v>
      </c>
      <c r="K27" s="4">
        <f>'CV Rotina &lt;2A - procedência'!T27</f>
        <v>0.83690036900369014</v>
      </c>
      <c r="L27" s="4">
        <f>'CV Rotina &lt;2A - procedência'!X27</f>
        <v>0.81476014760147608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0.40312500000000001</v>
      </c>
      <c r="D28" s="4">
        <f>'CV Rotina &lt;2A - procedência'!N28</f>
        <v>1.0218750000000001</v>
      </c>
      <c r="E28" s="4">
        <f>'CV Rotina &lt;2A - procedência'!H28</f>
        <v>0.97500000000000009</v>
      </c>
      <c r="F28" s="4">
        <f>'CV Rotina &lt;2A - procedência'!J28</f>
        <v>0.96562500000000007</v>
      </c>
      <c r="G28" s="4">
        <f>'CV Rotina &lt;2A - procedência'!L28</f>
        <v>1.0218750000000001</v>
      </c>
      <c r="H28" s="4">
        <f>'CV Rotina &lt;2A - procedência'!V28</f>
        <v>1.2000000000000002</v>
      </c>
      <c r="I28" s="4">
        <f>'CV Rotina &lt;2A - procedência'!P28</f>
        <v>1.003125</v>
      </c>
      <c r="J28" s="4">
        <f>'CV Rotina &lt;2A - procedência'!R28</f>
        <v>0.91875000000000007</v>
      </c>
      <c r="K28" s="4">
        <f>'CV Rotina &lt;2A - procedência'!T28</f>
        <v>1.2468750000000002</v>
      </c>
      <c r="L28" s="4">
        <f>'CV Rotina &lt;2A - procedência'!X28</f>
        <v>1.14375</v>
      </c>
      <c r="M28" s="2">
        <f t="shared" si="0"/>
        <v>1</v>
      </c>
      <c r="N28" s="2">
        <f t="shared" si="1"/>
        <v>7</v>
      </c>
      <c r="O28" s="2">
        <f t="shared" si="2"/>
        <v>8</v>
      </c>
      <c r="P28" s="2">
        <f t="shared" si="3"/>
        <v>4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0.60139860139860135</v>
      </c>
      <c r="D29" s="4">
        <f>'CV Rotina &lt;2A - procedência'!N29</f>
        <v>0.8951048951048951</v>
      </c>
      <c r="E29" s="4">
        <f>'CV Rotina &lt;2A - procedência'!H29</f>
        <v>0.88111888111888115</v>
      </c>
      <c r="F29" s="4">
        <f>'CV Rotina &lt;2A - procedência'!J29</f>
        <v>0.88671328671328675</v>
      </c>
      <c r="G29" s="4">
        <f>'CV Rotina &lt;2A - procedência'!L29</f>
        <v>0.90909090909090906</v>
      </c>
      <c r="H29" s="4">
        <f>'CV Rotina &lt;2A - procedência'!V29</f>
        <v>0.85594405594405598</v>
      </c>
      <c r="I29" s="4">
        <f>'CV Rotina &lt;2A - procedência'!P29</f>
        <v>0.93426573426573423</v>
      </c>
      <c r="J29" s="4">
        <f>'CV Rotina &lt;2A - procedência'!R29</f>
        <v>0.79720279720279719</v>
      </c>
      <c r="K29" s="4">
        <f>'CV Rotina &lt;2A - procedência'!T29</f>
        <v>0.79720279720279719</v>
      </c>
      <c r="L29" s="4">
        <f>'CV Rotina &lt;2A - procedência'!X29</f>
        <v>0.77202797202797202</v>
      </c>
      <c r="M29" s="2">
        <f t="shared" si="0"/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0.83076923076923082</v>
      </c>
      <c r="D30" s="4">
        <f>'CV Rotina &lt;2A - procedência'!N30</f>
        <v>0.86703296703296717</v>
      </c>
      <c r="E30" s="4">
        <f>'CV Rotina &lt;2A - procedência'!H30</f>
        <v>0.79648351648351656</v>
      </c>
      <c r="F30" s="4">
        <f>'CV Rotina &lt;2A - procedência'!J30</f>
        <v>0.81098901098901111</v>
      </c>
      <c r="G30" s="4">
        <f>'CV Rotina &lt;2A - procedência'!L30</f>
        <v>0.89406593406593415</v>
      </c>
      <c r="H30" s="4">
        <f>'CV Rotina &lt;2A - procedência'!V30</f>
        <v>0.84131868131868137</v>
      </c>
      <c r="I30" s="4">
        <f>'CV Rotina &lt;2A - procedência'!P30</f>
        <v>0.81362637362637369</v>
      </c>
      <c r="J30" s="4">
        <f>'CV Rotina &lt;2A - procedência'!R30</f>
        <v>0.60395604395604396</v>
      </c>
      <c r="K30" s="4">
        <f>'CV Rotina &lt;2A - procedência'!T30</f>
        <v>0.86241758241758248</v>
      </c>
      <c r="L30" s="4">
        <f>'CV Rotina &lt;2A - procedência'!X30</f>
        <v>0.787912087912088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1.0434782608695652</v>
      </c>
      <c r="D31" s="4">
        <f>'CV Rotina &lt;2A - procedência'!N31</f>
        <v>1.1054347826086957</v>
      </c>
      <c r="E31" s="4">
        <f>'CV Rotina &lt;2A - procedência'!H31</f>
        <v>1.076086956521739</v>
      </c>
      <c r="F31" s="4">
        <f>'CV Rotina &lt;2A - procedência'!J31</f>
        <v>1.0826086956521739</v>
      </c>
      <c r="G31" s="4">
        <f>'CV Rotina &lt;2A - procedência'!L31</f>
        <v>1.1217391304347826</v>
      </c>
      <c r="H31" s="4">
        <f>'CV Rotina &lt;2A - procedência'!V31</f>
        <v>1.0793478260869565</v>
      </c>
      <c r="I31" s="4">
        <f>'CV Rotina &lt;2A - procedência'!P31</f>
        <v>1.1152173913043477</v>
      </c>
      <c r="J31" s="4">
        <f>'CV Rotina &lt;2A - procedência'!R31</f>
        <v>0.96847826086956512</v>
      </c>
      <c r="K31" s="4">
        <f>'CV Rotina &lt;2A - procedência'!T31</f>
        <v>1.0956521739130434</v>
      </c>
      <c r="L31" s="4">
        <f>'CV Rotina &lt;2A - procedência'!X31</f>
        <v>1.0858695652173913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0.71020408163265303</v>
      </c>
      <c r="D32" s="4">
        <f>'CV Rotina &lt;2A - procedência'!N32</f>
        <v>0.91428571428571426</v>
      </c>
      <c r="E32" s="4">
        <f>'CV Rotina &lt;2A - procedência'!H32</f>
        <v>0.81632653061224492</v>
      </c>
      <c r="F32" s="4">
        <f>'CV Rotina &lt;2A - procedência'!J32</f>
        <v>0.81632653061224492</v>
      </c>
      <c r="G32" s="4">
        <f>'CV Rotina &lt;2A - procedência'!L32</f>
        <v>0.92244897959183669</v>
      </c>
      <c r="H32" s="4">
        <f>'CV Rotina &lt;2A - procedência'!V32</f>
        <v>0.96326530612244898</v>
      </c>
      <c r="I32" s="4">
        <f>'CV Rotina &lt;2A - procedência'!P32</f>
        <v>0.87346938775510208</v>
      </c>
      <c r="J32" s="4">
        <f>'CV Rotina &lt;2A - procedência'!R32</f>
        <v>0.69387755102040816</v>
      </c>
      <c r="K32" s="4">
        <f>'CV Rotina &lt;2A - procedência'!T32</f>
        <v>0.92244897959183669</v>
      </c>
      <c r="L32" s="4">
        <f>'CV Rotina &lt;2A - procedência'!X32</f>
        <v>0.90612244897959182</v>
      </c>
      <c r="M32" s="2">
        <f t="shared" si="0"/>
        <v>1</v>
      </c>
      <c r="N32" s="2">
        <f t="shared" si="1"/>
        <v>1</v>
      </c>
      <c r="O32" s="2">
        <f t="shared" si="2"/>
        <v>2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0.69230769230769229</v>
      </c>
      <c r="D33" s="4">
        <f>'CV Rotina &lt;2A - procedência'!N33</f>
        <v>0.9507692307692307</v>
      </c>
      <c r="E33" s="4">
        <f>'CV Rotina &lt;2A - procedência'!H33</f>
        <v>0.82153846153846144</v>
      </c>
      <c r="F33" s="4">
        <f>'CV Rotina &lt;2A - procedência'!J33</f>
        <v>0.85846153846153839</v>
      </c>
      <c r="G33" s="4">
        <f>'CV Rotina &lt;2A - procedência'!L33</f>
        <v>0.96</v>
      </c>
      <c r="H33" s="4">
        <f>'CV Rotina &lt;2A - procedência'!V33</f>
        <v>0.90461538461538449</v>
      </c>
      <c r="I33" s="4">
        <f>'CV Rotina &lt;2A - procedência'!P33</f>
        <v>0.9507692307692307</v>
      </c>
      <c r="J33" s="4">
        <f>'CV Rotina &lt;2A - procedência'!R33</f>
        <v>0.76615384615384607</v>
      </c>
      <c r="K33" s="4">
        <f>'CV Rotina &lt;2A - procedência'!T33</f>
        <v>0.98769230769230765</v>
      </c>
      <c r="L33" s="4">
        <f>'CV Rotina &lt;2A - procedência'!X33</f>
        <v>1.0153846153846153</v>
      </c>
      <c r="M33" s="2">
        <f t="shared" si="0"/>
        <v>1</v>
      </c>
      <c r="N33" s="2">
        <f t="shared" si="1"/>
        <v>4</v>
      </c>
      <c r="O33" s="2">
        <f t="shared" si="2"/>
        <v>5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0.6</v>
      </c>
      <c r="D34" s="4">
        <f>'CV Rotina &lt;2A - procedência'!N34</f>
        <v>1.1389830508474574</v>
      </c>
      <c r="E34" s="4">
        <f>'CV Rotina &lt;2A - procedência'!H34</f>
        <v>0.98644067796610158</v>
      </c>
      <c r="F34" s="4">
        <f>'CV Rotina &lt;2A - procedência'!J34</f>
        <v>0.9762711864406779</v>
      </c>
      <c r="G34" s="4">
        <f>'CV Rotina &lt;2A - procedência'!L34</f>
        <v>1.1084745762711863</v>
      </c>
      <c r="H34" s="4">
        <f>'CV Rotina &lt;2A - procedência'!V34</f>
        <v>1.0372881355932202</v>
      </c>
      <c r="I34" s="4">
        <f>'CV Rotina &lt;2A - procedência'!P34</f>
        <v>1.0881355932203389</v>
      </c>
      <c r="J34" s="4">
        <f>'CV Rotina &lt;2A - procedência'!R34</f>
        <v>1.0779661016949151</v>
      </c>
      <c r="K34" s="4">
        <f>'CV Rotina &lt;2A - procedência'!T34</f>
        <v>1.0881355932203389</v>
      </c>
      <c r="L34" s="4">
        <f>'CV Rotina &lt;2A - procedência'!X34</f>
        <v>1.006779661016949</v>
      </c>
      <c r="M34" s="2">
        <f t="shared" ref="M34:M65" si="4">COUNTIF(C34:D34,"&gt;=0,9")</f>
        <v>1</v>
      </c>
      <c r="N34" s="2">
        <f t="shared" ref="N34:N65" si="5">COUNTIFS(E34:L34,"&gt;=0,95")</f>
        <v>8</v>
      </c>
      <c r="O34" s="2">
        <f t="shared" si="2"/>
        <v>9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0.91173184357541903</v>
      </c>
      <c r="D35" s="4">
        <f>'CV Rotina &lt;2A - procedência'!N35</f>
        <v>1.0860335195530726</v>
      </c>
      <c r="E35" s="4">
        <f>'CV Rotina &lt;2A - procedência'!H35</f>
        <v>1.0256983240223465</v>
      </c>
      <c r="F35" s="4">
        <f>'CV Rotina &lt;2A - procedência'!J35</f>
        <v>1.0458100558659218</v>
      </c>
      <c r="G35" s="4">
        <f>'CV Rotina &lt;2A - procedência'!L35</f>
        <v>1.1329608938547486</v>
      </c>
      <c r="H35" s="4">
        <f>'CV Rotina &lt;2A - procedência'!V35</f>
        <v>0.93854748603351956</v>
      </c>
      <c r="I35" s="4">
        <f>'CV Rotina &lt;2A - procedência'!P35</f>
        <v>1.0189944134078213</v>
      </c>
      <c r="J35" s="4">
        <f>'CV Rotina &lt;2A - procedência'!R35</f>
        <v>0.97206703910614534</v>
      </c>
      <c r="K35" s="4">
        <f>'CV Rotina &lt;2A - procedência'!T35</f>
        <v>1.1798882681564247</v>
      </c>
      <c r="L35" s="4">
        <f>'CV Rotina &lt;2A - procedência'!X35</f>
        <v>1.0927374301675978</v>
      </c>
      <c r="M35" s="2">
        <f t="shared" si="4"/>
        <v>2</v>
      </c>
      <c r="N35" s="2">
        <f t="shared" si="5"/>
        <v>7</v>
      </c>
      <c r="O35" s="2">
        <f t="shared" si="2"/>
        <v>9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0.86197183098591545</v>
      </c>
      <c r="D36" s="4">
        <f>'CV Rotina &lt;2A - procedência'!N36</f>
        <v>1.0647887323943661</v>
      </c>
      <c r="E36" s="4">
        <f>'CV Rotina &lt;2A - procedência'!H36</f>
        <v>1.0140845070422535</v>
      </c>
      <c r="F36" s="4">
        <f>'CV Rotina &lt;2A - procedência'!J36</f>
        <v>1.0140845070422535</v>
      </c>
      <c r="G36" s="4">
        <f>'CV Rotina &lt;2A - procedência'!L36</f>
        <v>1.056338028169014</v>
      </c>
      <c r="H36" s="4">
        <f>'CV Rotina &lt;2A - procedência'!V36</f>
        <v>1.0394366197183098</v>
      </c>
      <c r="I36" s="4">
        <f>'CV Rotina &lt;2A - procedência'!P36</f>
        <v>1.0394366197183098</v>
      </c>
      <c r="J36" s="4">
        <f>'CV Rotina &lt;2A - procedência'!R36</f>
        <v>0.97183098591549288</v>
      </c>
      <c r="K36" s="4">
        <f>'CV Rotina &lt;2A - procedência'!T36</f>
        <v>0.94647887323943658</v>
      </c>
      <c r="L36" s="4">
        <f>'CV Rotina &lt;2A - procedência'!X36</f>
        <v>0.94647887323943658</v>
      </c>
      <c r="M36" s="2">
        <f t="shared" si="4"/>
        <v>1</v>
      </c>
      <c r="N36" s="2">
        <f t="shared" si="5"/>
        <v>6</v>
      </c>
      <c r="O36" s="2">
        <f t="shared" si="2"/>
        <v>7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0.55683453237410063</v>
      </c>
      <c r="D37" s="4">
        <f>'CV Rotina &lt;2A - procedência'!N37</f>
        <v>0.87625899280575537</v>
      </c>
      <c r="E37" s="4">
        <f>'CV Rotina &lt;2A - procedência'!H37</f>
        <v>0.79424460431654664</v>
      </c>
      <c r="F37" s="4">
        <f>'CV Rotina &lt;2A - procedência'!J37</f>
        <v>0.80503597122302151</v>
      </c>
      <c r="G37" s="4">
        <f>'CV Rotina &lt;2A - procedência'!L37</f>
        <v>0.89784172661870498</v>
      </c>
      <c r="H37" s="4">
        <f>'CV Rotina &lt;2A - procedência'!V37</f>
        <v>0.81366906474820133</v>
      </c>
      <c r="I37" s="4">
        <f>'CV Rotina &lt;2A - procedência'!P37</f>
        <v>0.83093525179856109</v>
      </c>
      <c r="J37" s="4">
        <f>'CV Rotina &lt;2A - procedência'!R37</f>
        <v>0.6086330935251798</v>
      </c>
      <c r="K37" s="4">
        <f>'CV Rotina &lt;2A - procedência'!T37</f>
        <v>0.76187050359712227</v>
      </c>
      <c r="L37" s="4">
        <f>'CV Rotina &lt;2A - procedência'!X37</f>
        <v>0.65395683453237408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1.0038461538461541</v>
      </c>
      <c r="D38" s="4">
        <f>'CV Rotina &lt;2A - procedência'!N38</f>
        <v>1.2115384615384617</v>
      </c>
      <c r="E38" s="4">
        <f>'CV Rotina &lt;2A - procedência'!H38</f>
        <v>1.026923076923077</v>
      </c>
      <c r="F38" s="4">
        <f>'CV Rotina &lt;2A - procedência'!J38</f>
        <v>1.0384615384615385</v>
      </c>
      <c r="G38" s="4">
        <f>'CV Rotina &lt;2A - procedência'!L38</f>
        <v>1.1653846153846155</v>
      </c>
      <c r="H38" s="4">
        <f>'CV Rotina &lt;2A - procedência'!V38</f>
        <v>1.130769230769231</v>
      </c>
      <c r="I38" s="4">
        <f>'CV Rotina &lt;2A - procedência'!P38</f>
        <v>1.1076923076923078</v>
      </c>
      <c r="J38" s="4">
        <f>'CV Rotina &lt;2A - procedência'!R38</f>
        <v>0.96923076923076934</v>
      </c>
      <c r="K38" s="4">
        <f>'CV Rotina &lt;2A - procedência'!T38</f>
        <v>1.0961538461538463</v>
      </c>
      <c r="L38" s="4">
        <f>'CV Rotina &lt;2A - procedência'!X38</f>
        <v>1.0730769230769233</v>
      </c>
      <c r="M38" s="2">
        <f t="shared" si="4"/>
        <v>2</v>
      </c>
      <c r="N38" s="2">
        <f t="shared" si="5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0.83139013452914812</v>
      </c>
      <c r="D39" s="4">
        <f>'CV Rotina &lt;2A - procedência'!N39</f>
        <v>0.89596412556053817</v>
      </c>
      <c r="E39" s="4">
        <f>'CV Rotina &lt;2A - procedência'!H39</f>
        <v>0.83946188340807182</v>
      </c>
      <c r="F39" s="4">
        <f>'CV Rotina &lt;2A - procedência'!J39</f>
        <v>0.85829596412556064</v>
      </c>
      <c r="G39" s="4">
        <f>'CV Rotina &lt;2A - procedência'!L39</f>
        <v>0.90672645739910318</v>
      </c>
      <c r="H39" s="4">
        <f>'CV Rotina &lt;2A - procedência'!V39</f>
        <v>0.78295964125560547</v>
      </c>
      <c r="I39" s="4">
        <f>'CV Rotina &lt;2A - procedência'!P39</f>
        <v>0.90941704035874449</v>
      </c>
      <c r="J39" s="4">
        <f>'CV Rotina &lt;2A - procedência'!R39</f>
        <v>0.70224215246636779</v>
      </c>
      <c r="K39" s="4">
        <f>'CV Rotina &lt;2A - procedência'!T39</f>
        <v>0.82869955156950681</v>
      </c>
      <c r="L39" s="4">
        <f>'CV Rotina &lt;2A - procedência'!X39</f>
        <v>0.80448430493273548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0.79912087912087915</v>
      </c>
      <c r="D40" s="4">
        <f>'CV Rotina &lt;2A - procedência'!N40</f>
        <v>1.0628571428571429</v>
      </c>
      <c r="E40" s="4">
        <f>'CV Rotina &lt;2A - procedência'!H40</f>
        <v>0.96791208791208805</v>
      </c>
      <c r="F40" s="4">
        <f>'CV Rotina &lt;2A - procedência'!J40</f>
        <v>0.98109890109890119</v>
      </c>
      <c r="G40" s="4">
        <f>'CV Rotina &lt;2A - procedência'!L40</f>
        <v>1.0839560439560441</v>
      </c>
      <c r="H40" s="4">
        <f>'CV Rotina &lt;2A - procedência'!V40</f>
        <v>1.1235164835164837</v>
      </c>
      <c r="I40" s="4">
        <f>'CV Rotina &lt;2A - procedência'!P40</f>
        <v>0.98901098901098916</v>
      </c>
      <c r="J40" s="4">
        <f>'CV Rotina &lt;2A - procedência'!R40</f>
        <v>0.78593406593406601</v>
      </c>
      <c r="K40" s="4">
        <f>'CV Rotina &lt;2A - procedência'!T40</f>
        <v>1.0892307692307694</v>
      </c>
      <c r="L40" s="4">
        <f>'CV Rotina &lt;2A - procedência'!X40</f>
        <v>1.0021978021978022</v>
      </c>
      <c r="M40" s="2">
        <f t="shared" si="4"/>
        <v>1</v>
      </c>
      <c r="N40" s="2">
        <f t="shared" si="5"/>
        <v>7</v>
      </c>
      <c r="O40" s="2">
        <f t="shared" si="2"/>
        <v>8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0.32800000000000001</v>
      </c>
      <c r="D41" s="4">
        <f>'CV Rotina &lt;2A - procedência'!N41</f>
        <v>1.0640000000000001</v>
      </c>
      <c r="E41" s="4">
        <f>'CV Rotina &lt;2A - procedência'!H41</f>
        <v>1.04</v>
      </c>
      <c r="F41" s="4">
        <f>'CV Rotina &lt;2A - procedência'!J41</f>
        <v>1.08</v>
      </c>
      <c r="G41" s="4">
        <f>'CV Rotina &lt;2A - procedência'!L41</f>
        <v>1.1120000000000001</v>
      </c>
      <c r="H41" s="4">
        <f>'CV Rotina &lt;2A - procedência'!V41</f>
        <v>0.96</v>
      </c>
      <c r="I41" s="4">
        <f>'CV Rotina &lt;2A - procedência'!P41</f>
        <v>1.032</v>
      </c>
      <c r="J41" s="4">
        <f>'CV Rotina &lt;2A - procedência'!R41</f>
        <v>0.78400000000000003</v>
      </c>
      <c r="K41" s="4">
        <f>'CV Rotina &lt;2A - procedência'!T41</f>
        <v>0.99199999999999999</v>
      </c>
      <c r="L41" s="4">
        <f>'CV Rotina &lt;2A - procedência'!X41</f>
        <v>0.96</v>
      </c>
      <c r="M41" s="2">
        <f t="shared" si="4"/>
        <v>1</v>
      </c>
      <c r="N41" s="2">
        <f t="shared" si="5"/>
        <v>7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0.90749999999999997</v>
      </c>
      <c r="D42" s="4">
        <f>'CV Rotina &lt;2A - procedência'!N42</f>
        <v>1.0349999999999999</v>
      </c>
      <c r="E42" s="4">
        <f>'CV Rotina &lt;2A - procedência'!H42</f>
        <v>0.94499999999999995</v>
      </c>
      <c r="F42" s="4">
        <f>'CV Rotina &lt;2A - procedência'!J42</f>
        <v>0.92999999999999994</v>
      </c>
      <c r="G42" s="4">
        <f>'CV Rotina &lt;2A - procedência'!L42</f>
        <v>1.0425</v>
      </c>
      <c r="H42" s="4">
        <f>'CV Rotina &lt;2A - procedência'!V42</f>
        <v>0.97499999999999998</v>
      </c>
      <c r="I42" s="4">
        <f>'CV Rotina &lt;2A - procedência'!P42</f>
        <v>1.0125</v>
      </c>
      <c r="J42" s="4">
        <f>'CV Rotina &lt;2A - procedência'!R42</f>
        <v>0.84</v>
      </c>
      <c r="K42" s="4">
        <f>'CV Rotina &lt;2A - procedência'!T42</f>
        <v>0.98999999999999988</v>
      </c>
      <c r="L42" s="4">
        <f>'CV Rotina &lt;2A - procedência'!X42</f>
        <v>0.92249999999999999</v>
      </c>
      <c r="M42" s="2">
        <f t="shared" si="4"/>
        <v>2</v>
      </c>
      <c r="N42" s="2">
        <f t="shared" si="5"/>
        <v>4</v>
      </c>
      <c r="O42" s="2">
        <f t="shared" si="2"/>
        <v>6</v>
      </c>
      <c r="P42" s="2">
        <f t="shared" si="3"/>
        <v>2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1.1499999999999999</v>
      </c>
      <c r="D43" s="4">
        <f>'CV Rotina &lt;2A - procedência'!N43</f>
        <v>1.3625</v>
      </c>
      <c r="E43" s="4">
        <f>'CV Rotina &lt;2A - procedência'!H43</f>
        <v>1.2250000000000001</v>
      </c>
      <c r="F43" s="4">
        <f>'CV Rotina &lt;2A - procedência'!J43</f>
        <v>1.2124999999999999</v>
      </c>
      <c r="G43" s="4">
        <f>'CV Rotina &lt;2A - procedência'!L43</f>
        <v>1.3625</v>
      </c>
      <c r="H43" s="4">
        <f>'CV Rotina &lt;2A - procedência'!V43</f>
        <v>1.0375000000000001</v>
      </c>
      <c r="I43" s="4">
        <f>'CV Rotina &lt;2A - procedência'!P43</f>
        <v>1.2</v>
      </c>
      <c r="J43" s="4">
        <f>'CV Rotina &lt;2A - procedência'!R43</f>
        <v>1.0125</v>
      </c>
      <c r="K43" s="4">
        <f>'CV Rotina &lt;2A - procedência'!T43</f>
        <v>0.9375</v>
      </c>
      <c r="L43" s="4">
        <f>'CV Rotina &lt;2A - procedência'!X43</f>
        <v>0.95</v>
      </c>
      <c r="M43" s="2">
        <f t="shared" si="4"/>
        <v>2</v>
      </c>
      <c r="N43" s="2">
        <f t="shared" si="5"/>
        <v>7</v>
      </c>
      <c r="O43" s="2">
        <f t="shared" si="2"/>
        <v>9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1.3699846860643186</v>
      </c>
      <c r="D44" s="4">
        <f>'CV Rotina &lt;2A - procedência'!N44</f>
        <v>0.84854517611026037</v>
      </c>
      <c r="E44" s="4">
        <f>'CV Rotina &lt;2A - procedência'!H44</f>
        <v>0.7741194486983155</v>
      </c>
      <c r="F44" s="4">
        <f>'CV Rotina &lt;2A - procedência'!J44</f>
        <v>0.79203675344563562</v>
      </c>
      <c r="G44" s="4">
        <f>'CV Rotina &lt;2A - procedência'!L44</f>
        <v>0.8540581929555896</v>
      </c>
      <c r="H44" s="4">
        <f>'CV Rotina &lt;2A - procedência'!V44</f>
        <v>0.87886676875957126</v>
      </c>
      <c r="I44" s="4">
        <f>'CV Rotina &lt;2A - procedência'!P44</f>
        <v>0.81179173047473208</v>
      </c>
      <c r="J44" s="4">
        <f>'CV Rotina &lt;2A - procedência'!R44</f>
        <v>0.68223583460949466</v>
      </c>
      <c r="K44" s="4">
        <f>'CV Rotina &lt;2A - procedência'!T44</f>
        <v>0.85589586523736605</v>
      </c>
      <c r="L44" s="4">
        <f>'CV Rotina &lt;2A - procedência'!X44</f>
        <v>0.80857580398162332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0.45517241379310347</v>
      </c>
      <c r="D45" s="4">
        <f>'CV Rotina &lt;2A - procedência'!N45</f>
        <v>1.0137931034482759</v>
      </c>
      <c r="E45" s="4">
        <f>'CV Rotina &lt;2A - procedência'!H45</f>
        <v>0.85517241379310349</v>
      </c>
      <c r="F45" s="4">
        <f>'CV Rotina &lt;2A - procedência'!J45</f>
        <v>0.86896551724137927</v>
      </c>
      <c r="G45" s="4">
        <f>'CV Rotina &lt;2A - procedência'!L45</f>
        <v>1.0413793103448277</v>
      </c>
      <c r="H45" s="4">
        <f>'CV Rotina &lt;2A - procedência'!V45</f>
        <v>0.82758620689655171</v>
      </c>
      <c r="I45" s="4">
        <f>'CV Rotina &lt;2A - procedência'!P45</f>
        <v>0.97931034482758617</v>
      </c>
      <c r="J45" s="4">
        <f>'CV Rotina &lt;2A - procedência'!R45</f>
        <v>0.68965517241379315</v>
      </c>
      <c r="K45" s="4">
        <f>'CV Rotina &lt;2A - procedência'!T45</f>
        <v>0.75172413793103443</v>
      </c>
      <c r="L45" s="4">
        <f>'CV Rotina &lt;2A - procedência'!X45</f>
        <v>0.75862068965517238</v>
      </c>
      <c r="M45" s="2">
        <f t="shared" si="4"/>
        <v>1</v>
      </c>
      <c r="N45" s="2">
        <f t="shared" si="5"/>
        <v>2</v>
      </c>
      <c r="O45" s="2">
        <f t="shared" si="2"/>
        <v>3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0.68571428571428572</v>
      </c>
      <c r="D46" s="4">
        <f>'CV Rotina &lt;2A - procedência'!N46</f>
        <v>1.0463821892393321</v>
      </c>
      <c r="E46" s="4">
        <f>'CV Rotina &lt;2A - procedência'!H46</f>
        <v>0.98627087198515784</v>
      </c>
      <c r="F46" s="4">
        <f>'CV Rotina &lt;2A - procedência'!J46</f>
        <v>0.99962894248608547</v>
      </c>
      <c r="G46" s="4">
        <f>'CV Rotina &lt;2A - procedência'!L46</f>
        <v>1.0641929499072358</v>
      </c>
      <c r="H46" s="4">
        <f>'CV Rotina &lt;2A - procedência'!V46</f>
        <v>0.97513914656771805</v>
      </c>
      <c r="I46" s="4">
        <f>'CV Rotina &lt;2A - procedência'!P46</f>
        <v>0.98181818181818192</v>
      </c>
      <c r="J46" s="4">
        <f>'CV Rotina &lt;2A - procedência'!R46</f>
        <v>0.71465677179962905</v>
      </c>
      <c r="K46" s="4">
        <f>'CV Rotina &lt;2A - procedência'!T46</f>
        <v>0.99962894248608547</v>
      </c>
      <c r="L46" s="4">
        <f>'CV Rotina &lt;2A - procedência'!X46</f>
        <v>0.91948051948051956</v>
      </c>
      <c r="M46" s="2">
        <f t="shared" si="4"/>
        <v>1</v>
      </c>
      <c r="N46" s="2">
        <f t="shared" si="5"/>
        <v>6</v>
      </c>
      <c r="O46" s="2">
        <f t="shared" si="2"/>
        <v>7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0.236144578313253</v>
      </c>
      <c r="D47" s="4">
        <f>'CV Rotina &lt;2A - procedência'!N47</f>
        <v>0.89638554216867472</v>
      </c>
      <c r="E47" s="4">
        <f>'CV Rotina &lt;2A - procedência'!H47</f>
        <v>0.86746987951807231</v>
      </c>
      <c r="F47" s="4">
        <f>'CV Rotina &lt;2A - procedência'!J47</f>
        <v>0.85783132530120487</v>
      </c>
      <c r="G47" s="4">
        <f>'CV Rotina &lt;2A - procedência'!L47</f>
        <v>0.91566265060240959</v>
      </c>
      <c r="H47" s="4">
        <f>'CV Rotina &lt;2A - procedência'!V47</f>
        <v>0.92530120481927713</v>
      </c>
      <c r="I47" s="4">
        <f>'CV Rotina &lt;2A - procedência'!P47</f>
        <v>0.87710843373493974</v>
      </c>
      <c r="J47" s="4">
        <f>'CV Rotina &lt;2A - procedência'!R47</f>
        <v>0.61686746987951813</v>
      </c>
      <c r="K47" s="4">
        <f>'CV Rotina &lt;2A - procedência'!T47</f>
        <v>1.0409638554216867</v>
      </c>
      <c r="L47" s="4">
        <f>'CV Rotina &lt;2A - procedência'!X47</f>
        <v>0.944578313253012</v>
      </c>
      <c r="M47" s="2">
        <f t="shared" si="4"/>
        <v>0</v>
      </c>
      <c r="N47" s="2">
        <f t="shared" si="5"/>
        <v>1</v>
      </c>
      <c r="O47" s="2">
        <f t="shared" si="2"/>
        <v>1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0.46849315068493153</v>
      </c>
      <c r="D48" s="4">
        <f>'CV Rotina &lt;2A - procedência'!N48</f>
        <v>0.9123287671232877</v>
      </c>
      <c r="E48" s="4">
        <f>'CV Rotina &lt;2A - procedência'!H48</f>
        <v>0.82191780821917815</v>
      </c>
      <c r="F48" s="4">
        <f>'CV Rotina &lt;2A - procedência'!J48</f>
        <v>0.8136986301369864</v>
      </c>
      <c r="G48" s="4">
        <f>'CV Rotina &lt;2A - procedência'!L48</f>
        <v>0.87123287671232885</v>
      </c>
      <c r="H48" s="4">
        <f>'CV Rotina &lt;2A - procedência'!V48</f>
        <v>0.96986301369863026</v>
      </c>
      <c r="I48" s="4">
        <f>'CV Rotina &lt;2A - procedência'!P48</f>
        <v>0.72328767123287674</v>
      </c>
      <c r="J48" s="4">
        <f>'CV Rotina &lt;2A - procedência'!R48</f>
        <v>0.9123287671232877</v>
      </c>
      <c r="K48" s="4">
        <f>'CV Rotina &lt;2A - procedência'!T48</f>
        <v>1.0520547945205481</v>
      </c>
      <c r="L48" s="4">
        <f>'CV Rotina &lt;2A - procedência'!X48</f>
        <v>1.0520547945205481</v>
      </c>
      <c r="M48" s="2">
        <f t="shared" si="4"/>
        <v>1</v>
      </c>
      <c r="N48" s="2">
        <f t="shared" si="5"/>
        <v>3</v>
      </c>
      <c r="O48" s="2">
        <f t="shared" si="2"/>
        <v>4</v>
      </c>
      <c r="P48" s="2">
        <f t="shared" si="3"/>
        <v>1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0.31270358306188928</v>
      </c>
      <c r="D49" s="4">
        <f>'CV Rotina &lt;2A - procedência'!N49</f>
        <v>0.7035830618892509</v>
      </c>
      <c r="E49" s="4">
        <f>'CV Rotina &lt;2A - procedência'!H49</f>
        <v>0.70749185667752446</v>
      </c>
      <c r="F49" s="4">
        <f>'CV Rotina &lt;2A - procedência'!J49</f>
        <v>0.71140065146579812</v>
      </c>
      <c r="G49" s="4">
        <f>'CV Rotina &lt;2A - procedência'!L49</f>
        <v>0.72703583061889254</v>
      </c>
      <c r="H49" s="4">
        <f>'CV Rotina &lt;2A - procedência'!V49</f>
        <v>0.76612377850162872</v>
      </c>
      <c r="I49" s="4">
        <f>'CV Rotina &lt;2A - procedência'!P49</f>
        <v>0.66840390879478828</v>
      </c>
      <c r="J49" s="4">
        <f>'CV Rotina &lt;2A - procedência'!R49</f>
        <v>0.66840390879478828</v>
      </c>
      <c r="K49" s="4">
        <f>'CV Rotina &lt;2A - procedência'!T49</f>
        <v>0.80912052117263855</v>
      </c>
      <c r="L49" s="4">
        <f>'CV Rotina &lt;2A - procedência'!X49</f>
        <v>0.79348534201954402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0.52913385826771653</v>
      </c>
      <c r="D50" s="4">
        <f>'CV Rotina &lt;2A - procedência'!N50</f>
        <v>1.0251968503937008</v>
      </c>
      <c r="E50" s="4">
        <f>'CV Rotina &lt;2A - procedência'!H50</f>
        <v>1.015748031496063</v>
      </c>
      <c r="F50" s="4">
        <f>'CV Rotina &lt;2A - procedência'!J50</f>
        <v>1.015748031496063</v>
      </c>
      <c r="G50" s="4">
        <f>'CV Rotina &lt;2A - procedência'!L50</f>
        <v>1.0110236220472439</v>
      </c>
      <c r="H50" s="4">
        <f>'CV Rotina &lt;2A - procedência'!V50</f>
        <v>1.0251968503937008</v>
      </c>
      <c r="I50" s="4">
        <f>'CV Rotina &lt;2A - procedência'!P50</f>
        <v>0.96850393700787396</v>
      </c>
      <c r="J50" s="4">
        <f>'CV Rotina &lt;2A - procedência'!R50</f>
        <v>0.94015748031496049</v>
      </c>
      <c r="K50" s="4">
        <f>'CV Rotina &lt;2A - procedência'!T50</f>
        <v>1.0724409448818897</v>
      </c>
      <c r="L50" s="4">
        <f>'CV Rotina &lt;2A - procedência'!X50</f>
        <v>1.0629921259842519</v>
      </c>
      <c r="M50" s="2">
        <f t="shared" si="4"/>
        <v>1</v>
      </c>
      <c r="N50" s="2">
        <f t="shared" si="5"/>
        <v>7</v>
      </c>
      <c r="O50" s="2">
        <f t="shared" si="2"/>
        <v>8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8.2758620689655171E-2</v>
      </c>
      <c r="D51" s="4">
        <f>'CV Rotina &lt;2A - procedência'!N51</f>
        <v>0.67586206896551726</v>
      </c>
      <c r="E51" s="4">
        <f>'CV Rotina &lt;2A - procedência'!H51</f>
        <v>0.55172413793103448</v>
      </c>
      <c r="F51" s="4">
        <f>'CV Rotina &lt;2A - procedência'!J51</f>
        <v>0.71724137931034482</v>
      </c>
      <c r="G51" s="4">
        <f>'CV Rotina &lt;2A - procedência'!L51</f>
        <v>0.68965517241379315</v>
      </c>
      <c r="H51" s="4">
        <f>'CV Rotina &lt;2A - procedência'!V51</f>
        <v>0.86896551724137927</v>
      </c>
      <c r="I51" s="4">
        <f>'CV Rotina &lt;2A - procedência'!P51</f>
        <v>0.70344827586206893</v>
      </c>
      <c r="J51" s="4">
        <f>'CV Rotina &lt;2A - procedência'!R51</f>
        <v>0.66206896551724137</v>
      </c>
      <c r="K51" s="4">
        <f>'CV Rotina &lt;2A - procedência'!T51</f>
        <v>0.93793103448275861</v>
      </c>
      <c r="L51" s="4">
        <f>'CV Rotina &lt;2A - procedência'!X51</f>
        <v>0.93793103448275861</v>
      </c>
      <c r="M51" s="2">
        <f t="shared" si="4"/>
        <v>0</v>
      </c>
      <c r="N51" s="2">
        <f t="shared" si="5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0.94374999999999998</v>
      </c>
      <c r="D52" s="4">
        <f>'CV Rotina &lt;2A - procedência'!N52</f>
        <v>1.25</v>
      </c>
      <c r="E52" s="4">
        <f>'CV Rotina &lt;2A - procedência'!H52</f>
        <v>1.15625</v>
      </c>
      <c r="F52" s="4">
        <f>'CV Rotina &lt;2A - procedência'!J52</f>
        <v>1.16875</v>
      </c>
      <c r="G52" s="4">
        <f>'CV Rotina &lt;2A - procedência'!L52</f>
        <v>1.2562500000000001</v>
      </c>
      <c r="H52" s="4">
        <f>'CV Rotina &lt;2A - procedência'!V52</f>
        <v>1.1375</v>
      </c>
      <c r="I52" s="4">
        <f>'CV Rotina &lt;2A - procedência'!P52</f>
        <v>1.1937500000000001</v>
      </c>
      <c r="J52" s="4">
        <f>'CV Rotina &lt;2A - procedência'!R52</f>
        <v>0.98750000000000004</v>
      </c>
      <c r="K52" s="4">
        <f>'CV Rotina &lt;2A - procedência'!T52</f>
        <v>1.1499999999999999</v>
      </c>
      <c r="L52" s="4">
        <f>'CV Rotina &lt;2A - procedência'!X52</f>
        <v>1.14375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0.33033707865168538</v>
      </c>
      <c r="D53" s="4">
        <f>'CV Rotina &lt;2A - procedência'!N53</f>
        <v>0.79550561797752806</v>
      </c>
      <c r="E53" s="4">
        <f>'CV Rotina &lt;2A - procedência'!H53</f>
        <v>0.79550561797752806</v>
      </c>
      <c r="F53" s="4">
        <f>'CV Rotina &lt;2A - procedência'!J53</f>
        <v>0.78876404494382013</v>
      </c>
      <c r="G53" s="4">
        <f>'CV Rotina &lt;2A - procedência'!L53</f>
        <v>0.80224719101123587</v>
      </c>
      <c r="H53" s="4">
        <f>'CV Rotina &lt;2A - procedência'!V53</f>
        <v>1.0044943820224719</v>
      </c>
      <c r="I53" s="4">
        <f>'CV Rotina &lt;2A - procedência'!P53</f>
        <v>0.76853932584269657</v>
      </c>
      <c r="J53" s="4">
        <f>'CV Rotina &lt;2A - procedência'!R53</f>
        <v>0.80224719101123587</v>
      </c>
      <c r="K53" s="4">
        <f>'CV Rotina &lt;2A - procedência'!T53</f>
        <v>1.1191011235955055</v>
      </c>
      <c r="L53" s="4">
        <f>'CV Rotina &lt;2A - procedência'!X53</f>
        <v>1.1258426966292134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0.65770992366412206</v>
      </c>
      <c r="D54" s="4">
        <f>'CV Rotina &lt;2A - procedência'!N54</f>
        <v>0.98564885496183197</v>
      </c>
      <c r="E54" s="4">
        <f>'CV Rotina &lt;2A - procedência'!H54</f>
        <v>0.92885496183206095</v>
      </c>
      <c r="F54" s="4">
        <f>'CV Rotina &lt;2A - procedência'!J54</f>
        <v>0.91419847328244264</v>
      </c>
      <c r="G54" s="4">
        <f>'CV Rotina &lt;2A - procedência'!L54</f>
        <v>0.98564885496183197</v>
      </c>
      <c r="H54" s="4">
        <f>'CV Rotina &lt;2A - procedência'!V54</f>
        <v>0.9893129770992366</v>
      </c>
      <c r="I54" s="4">
        <f>'CV Rotina &lt;2A - procedência'!P54</f>
        <v>0.97648854961832054</v>
      </c>
      <c r="J54" s="4">
        <f>'CV Rotina &lt;2A - procedência'!R54</f>
        <v>0.8280916030534351</v>
      </c>
      <c r="K54" s="4">
        <f>'CV Rotina &lt;2A - procedência'!T54</f>
        <v>0.97648854961832054</v>
      </c>
      <c r="L54" s="4">
        <f>'CV Rotina &lt;2A - procedência'!X54</f>
        <v>0.99664122137404576</v>
      </c>
      <c r="M54" s="2">
        <f t="shared" si="4"/>
        <v>1</v>
      </c>
      <c r="N54" s="2">
        <f t="shared" si="5"/>
        <v>5</v>
      </c>
      <c r="O54" s="2">
        <f t="shared" si="2"/>
        <v>6</v>
      </c>
      <c r="P54" s="2">
        <f t="shared" si="3"/>
        <v>2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0.45866666666666667</v>
      </c>
      <c r="D55" s="4">
        <f>'CV Rotina &lt;2A - procedência'!N55</f>
        <v>0.95466666666666666</v>
      </c>
      <c r="E55" s="4">
        <f>'CV Rotina &lt;2A - procedência'!H55</f>
        <v>0.94399999999999995</v>
      </c>
      <c r="F55" s="4">
        <f>'CV Rotina &lt;2A - procedência'!J55</f>
        <v>0.93866666666666665</v>
      </c>
      <c r="G55" s="4">
        <f>'CV Rotina &lt;2A - procedência'!L55</f>
        <v>0.96533333333333338</v>
      </c>
      <c r="H55" s="4">
        <f>'CV Rotina &lt;2A - procedência'!V55</f>
        <v>0.99199999999999999</v>
      </c>
      <c r="I55" s="4">
        <f>'CV Rotina &lt;2A - procedência'!P55</f>
        <v>0.92800000000000005</v>
      </c>
      <c r="J55" s="4">
        <f>'CV Rotina &lt;2A - procedência'!R55</f>
        <v>0.91200000000000003</v>
      </c>
      <c r="K55" s="4">
        <f>'CV Rotina &lt;2A - procedência'!T55</f>
        <v>0.91733333333333333</v>
      </c>
      <c r="L55" s="4">
        <f>'CV Rotina &lt;2A - procedência'!X55</f>
        <v>0.90133333333333332</v>
      </c>
      <c r="M55" s="2">
        <f t="shared" si="4"/>
        <v>1</v>
      </c>
      <c r="N55" s="2">
        <f t="shared" si="5"/>
        <v>2</v>
      </c>
      <c r="O55" s="2">
        <f t="shared" si="2"/>
        <v>3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0.1549367088607595</v>
      </c>
      <c r="D56" s="4">
        <f>'CV Rotina &lt;2A - procedência'!N56</f>
        <v>0.91746835443037988</v>
      </c>
      <c r="E56" s="4">
        <f>'CV Rotina &lt;2A - procedência'!H56</f>
        <v>0.85974683544303809</v>
      </c>
      <c r="F56" s="4">
        <f>'CV Rotina &lt;2A - procedência'!J56</f>
        <v>0.85670886075949382</v>
      </c>
      <c r="G56" s="4">
        <f>'CV Rotina &lt;2A - procedência'!L56</f>
        <v>0.93873417721519004</v>
      </c>
      <c r="H56" s="4">
        <f>'CV Rotina &lt;2A - procedência'!V56</f>
        <v>0.82329113924050645</v>
      </c>
      <c r="I56" s="4">
        <f>'CV Rotina &lt;2A - procedência'!P56</f>
        <v>0.86278481012658237</v>
      </c>
      <c r="J56" s="4">
        <f>'CV Rotina &lt;2A - procedência'!R56</f>
        <v>0.66531645569620257</v>
      </c>
      <c r="K56" s="4">
        <f>'CV Rotina &lt;2A - procedência'!T56</f>
        <v>0.89924050632911401</v>
      </c>
      <c r="L56" s="4">
        <f>'CV Rotina &lt;2A - procedência'!X56</f>
        <v>0.84151898734177222</v>
      </c>
      <c r="M56" s="2">
        <f t="shared" si="4"/>
        <v>1</v>
      </c>
      <c r="N56" s="2">
        <f t="shared" si="5"/>
        <v>0</v>
      </c>
      <c r="O56" s="2">
        <f t="shared" si="2"/>
        <v>1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0.17739130434782607</v>
      </c>
      <c r="D57" s="4">
        <f>'CV Rotina &lt;2A - procedência'!N57</f>
        <v>0.82782608695652171</v>
      </c>
      <c r="E57" s="4">
        <f>'CV Rotina &lt;2A - procedência'!H57</f>
        <v>0.74434782608695649</v>
      </c>
      <c r="F57" s="4">
        <f>'CV Rotina &lt;2A - procedência'!J57</f>
        <v>0.74086956521739133</v>
      </c>
      <c r="G57" s="4">
        <f>'CV Rotina &lt;2A - procedência'!L57</f>
        <v>0.87304347826086959</v>
      </c>
      <c r="H57" s="4">
        <f>'CV Rotina &lt;2A - procedência'!V57</f>
        <v>0.88695652173913042</v>
      </c>
      <c r="I57" s="4">
        <f>'CV Rotina &lt;2A - procedência'!P57</f>
        <v>0.75826086956521743</v>
      </c>
      <c r="J57" s="4">
        <f>'CV Rotina &lt;2A - procedência'!R57</f>
        <v>0.69217391304347831</v>
      </c>
      <c r="K57" s="4">
        <f>'CV Rotina &lt;2A - procedência'!T57</f>
        <v>0.9321739130434783</v>
      </c>
      <c r="L57" s="4">
        <f>'CV Rotina &lt;2A - procedência'!X57</f>
        <v>0.83826086956521739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0.55384615384615388</v>
      </c>
      <c r="D58" s="4">
        <f>'CV Rotina &lt;2A - procedência'!N58</f>
        <v>0.83846153846153848</v>
      </c>
      <c r="E58" s="4">
        <f>'CV Rotina &lt;2A - procedência'!H58</f>
        <v>0.89615384615384619</v>
      </c>
      <c r="F58" s="4">
        <f>'CV Rotina &lt;2A - procedência'!J58</f>
        <v>0.89615384615384619</v>
      </c>
      <c r="G58" s="4">
        <f>'CV Rotina &lt;2A - procedência'!L58</f>
        <v>0.87692307692307692</v>
      </c>
      <c r="H58" s="4">
        <f>'CV Rotina &lt;2A - procedência'!V58</f>
        <v>0.91538461538461535</v>
      </c>
      <c r="I58" s="4">
        <f>'CV Rotina &lt;2A - procedência'!P58</f>
        <v>0.83076923076923082</v>
      </c>
      <c r="J58" s="4">
        <f>'CV Rotina &lt;2A - procedência'!R58</f>
        <v>0.7615384615384615</v>
      </c>
      <c r="K58" s="4">
        <f>'CV Rotina &lt;2A - procedência'!T58</f>
        <v>0.89230769230769236</v>
      </c>
      <c r="L58" s="4">
        <f>'CV Rotina &lt;2A - procedência'!X58</f>
        <v>0.76923076923076927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3.870967741935484E-2</v>
      </c>
      <c r="D59" s="4">
        <f>'CV Rotina &lt;2A - procedência'!N59</f>
        <v>1.0709677419354839</v>
      </c>
      <c r="E59" s="4">
        <f>'CV Rotina &lt;2A - procedência'!H59</f>
        <v>1.0580645161290323</v>
      </c>
      <c r="F59" s="4">
        <f>'CV Rotina &lt;2A - procedência'!J59</f>
        <v>1.032258064516129</v>
      </c>
      <c r="G59" s="4">
        <f>'CV Rotina &lt;2A - procedência'!L59</f>
        <v>1.0580645161290323</v>
      </c>
      <c r="H59" s="4">
        <f>'CV Rotina &lt;2A - procedência'!V59</f>
        <v>0.99354838709677418</v>
      </c>
      <c r="I59" s="4">
        <f>'CV Rotina &lt;2A - procedência'!P59</f>
        <v>1.0580645161290323</v>
      </c>
      <c r="J59" s="4">
        <f>'CV Rotina &lt;2A - procedência'!R59</f>
        <v>0.8774193548387097</v>
      </c>
      <c r="K59" s="4">
        <f>'CV Rotina &lt;2A - procedência'!T59</f>
        <v>0.99354838709677418</v>
      </c>
      <c r="L59" s="4">
        <f>'CV Rotina &lt;2A - procedência'!X59</f>
        <v>1.032258064516129</v>
      </c>
      <c r="M59" s="2">
        <f t="shared" si="4"/>
        <v>1</v>
      </c>
      <c r="N59" s="2">
        <f t="shared" si="5"/>
        <v>7</v>
      </c>
      <c r="O59" s="2">
        <f t="shared" si="2"/>
        <v>8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0.18325123152709358</v>
      </c>
      <c r="D60" s="4">
        <f>'CV Rotina &lt;2A - procedência'!N60</f>
        <v>1.0167487684729062</v>
      </c>
      <c r="E60" s="4">
        <f>'CV Rotina &lt;2A - procedência'!H60</f>
        <v>0.93399014778325118</v>
      </c>
      <c r="F60" s="4">
        <f>'CV Rotina &lt;2A - procedência'!J60</f>
        <v>0.93399014778325118</v>
      </c>
      <c r="G60" s="4">
        <f>'CV Rotina &lt;2A - procedência'!L60</f>
        <v>1.0463054187192118</v>
      </c>
      <c r="H60" s="4">
        <f>'CV Rotina &lt;2A - procedência'!V60</f>
        <v>0.88669950738916248</v>
      </c>
      <c r="I60" s="4">
        <f>'CV Rotina &lt;2A - procedência'!P60</f>
        <v>0.98719211822660091</v>
      </c>
      <c r="J60" s="4">
        <f>'CV Rotina &lt;2A - procedência'!R60</f>
        <v>0.79211822660098519</v>
      </c>
      <c r="K60" s="4">
        <f>'CV Rotina &lt;2A - procedência'!T60</f>
        <v>1.0226600985221674</v>
      </c>
      <c r="L60" s="4">
        <f>'CV Rotina &lt;2A - procedência'!X60</f>
        <v>0.99310344827586194</v>
      </c>
      <c r="M60" s="2">
        <f t="shared" si="4"/>
        <v>1</v>
      </c>
      <c r="N60" s="2">
        <f t="shared" si="5"/>
        <v>4</v>
      </c>
      <c r="O60" s="2">
        <f t="shared" si="2"/>
        <v>5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0.23252595155709344</v>
      </c>
      <c r="D61" s="4">
        <f>'CV Rotina &lt;2A - procedência'!N61</f>
        <v>1.108650519031142</v>
      </c>
      <c r="E61" s="4">
        <f>'CV Rotina &lt;2A - procedência'!H61</f>
        <v>1.0089965397923877</v>
      </c>
      <c r="F61" s="4">
        <f>'CV Rotina &lt;2A - procedência'!J61</f>
        <v>1.0089965397923877</v>
      </c>
      <c r="G61" s="4">
        <f>'CV Rotina &lt;2A - procedência'!L61</f>
        <v>1.1044982698961938</v>
      </c>
      <c r="H61" s="4">
        <f>'CV Rotina &lt;2A - procedência'!V61</f>
        <v>1.1044982698961938</v>
      </c>
      <c r="I61" s="4">
        <f>'CV Rotina &lt;2A - procedência'!P61</f>
        <v>1.0795847750865053</v>
      </c>
      <c r="J61" s="4">
        <f>'CV Rotina &lt;2A - procedência'!R61</f>
        <v>1.0173010380622838</v>
      </c>
      <c r="K61" s="4">
        <f>'CV Rotina &lt;2A - procedência'!T61</f>
        <v>1.1294117647058823</v>
      </c>
      <c r="L61" s="4">
        <f>'CV Rotina &lt;2A - procedência'!X61</f>
        <v>1.067128027681661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0.60000000000000009</v>
      </c>
      <c r="D62" s="4">
        <f>'CV Rotina &lt;2A - procedência'!N62</f>
        <v>1.0551724137931036</v>
      </c>
      <c r="E62" s="4">
        <f>'CV Rotina &lt;2A - procedência'!H62</f>
        <v>0.86896551724137938</v>
      </c>
      <c r="F62" s="4">
        <f>'CV Rotina &lt;2A - procedência'!J62</f>
        <v>0.88965517241379322</v>
      </c>
      <c r="G62" s="4">
        <f>'CV Rotina &lt;2A - procedência'!L62</f>
        <v>1.0655172413793104</v>
      </c>
      <c r="H62" s="4">
        <f>'CV Rotina &lt;2A - procedência'!V62</f>
        <v>1.0862068965517242</v>
      </c>
      <c r="I62" s="4">
        <f>'CV Rotina &lt;2A - procedência'!P62</f>
        <v>1.0344827586206897</v>
      </c>
      <c r="J62" s="4">
        <f>'CV Rotina &lt;2A - procedência'!R62</f>
        <v>1.0137931034482759</v>
      </c>
      <c r="K62" s="4">
        <f>'CV Rotina &lt;2A - procedência'!T62</f>
        <v>1.1379310344827587</v>
      </c>
      <c r="L62" s="4">
        <f>'CV Rotina &lt;2A - procedência'!X62</f>
        <v>1.1172413793103448</v>
      </c>
      <c r="M62" s="2">
        <f t="shared" si="4"/>
        <v>1</v>
      </c>
      <c r="N62" s="2">
        <f t="shared" si="5"/>
        <v>6</v>
      </c>
      <c r="O62" s="2">
        <f t="shared" si="2"/>
        <v>7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0.52307692307692311</v>
      </c>
      <c r="D63" s="4">
        <f>'CV Rotina &lt;2A - procedência'!N63</f>
        <v>0.99487179487179489</v>
      </c>
      <c r="E63" s="4">
        <f>'CV Rotina &lt;2A - procedência'!H63</f>
        <v>0.90256410256410258</v>
      </c>
      <c r="F63" s="4">
        <f>'CV Rotina &lt;2A - procedência'!J63</f>
        <v>0.9128205128205128</v>
      </c>
      <c r="G63" s="4">
        <f>'CV Rotina &lt;2A - procedência'!L63</f>
        <v>0.97435897435897434</v>
      </c>
      <c r="H63" s="4">
        <f>'CV Rotina &lt;2A - procedência'!V63</f>
        <v>0.83076923076923082</v>
      </c>
      <c r="I63" s="4">
        <f>'CV Rotina &lt;2A - procedência'!P63</f>
        <v>0.93333333333333335</v>
      </c>
      <c r="J63" s="4">
        <f>'CV Rotina &lt;2A - procedência'!R63</f>
        <v>0.70769230769230773</v>
      </c>
      <c r="K63" s="4">
        <f>'CV Rotina &lt;2A - procedência'!T63</f>
        <v>0.88205128205128203</v>
      </c>
      <c r="L63" s="4">
        <f>'CV Rotina &lt;2A - procedência'!X63</f>
        <v>0.88205128205128203</v>
      </c>
      <c r="M63" s="2">
        <f t="shared" si="4"/>
        <v>1</v>
      </c>
      <c r="N63" s="2">
        <f t="shared" si="5"/>
        <v>1</v>
      </c>
      <c r="O63" s="2">
        <f t="shared" si="2"/>
        <v>2</v>
      </c>
      <c r="P63" s="2">
        <f t="shared" si="3"/>
        <v>1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0.80559440559440554</v>
      </c>
      <c r="D64" s="4">
        <f>'CV Rotina &lt;2A - procedência'!N64</f>
        <v>0.93314685314685308</v>
      </c>
      <c r="E64" s="4">
        <f>'CV Rotina &lt;2A - procedência'!H64</f>
        <v>0.83916083916083906</v>
      </c>
      <c r="F64" s="4">
        <f>'CV Rotina &lt;2A - procedência'!J64</f>
        <v>0.84419580419580409</v>
      </c>
      <c r="G64" s="4">
        <f>'CV Rotina &lt;2A - procedência'!L64</f>
        <v>0.91132867132867124</v>
      </c>
      <c r="H64" s="4">
        <f>'CV Rotina &lt;2A - procedência'!V64</f>
        <v>0.83412587412587402</v>
      </c>
      <c r="I64" s="4">
        <f>'CV Rotina &lt;2A - procedência'!P64</f>
        <v>0.87104895104895097</v>
      </c>
      <c r="J64" s="4">
        <f>'CV Rotina &lt;2A - procedência'!R64</f>
        <v>0.72503496503496501</v>
      </c>
      <c r="K64" s="4">
        <f>'CV Rotina &lt;2A - procedência'!T64</f>
        <v>0.84755244755244752</v>
      </c>
      <c r="L64" s="4">
        <f>'CV Rotina &lt;2A - procedência'!X64</f>
        <v>0.84251748251748249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0.69615384615384612</v>
      </c>
      <c r="D65" s="4">
        <f>'CV Rotina &lt;2A - procedência'!N65</f>
        <v>0.72692307692307689</v>
      </c>
      <c r="E65" s="4">
        <f>'CV Rotina &lt;2A - procedência'!H65</f>
        <v>0.74615384615384617</v>
      </c>
      <c r="F65" s="4">
        <f>'CV Rotina &lt;2A - procedência'!J65</f>
        <v>0.75</v>
      </c>
      <c r="G65" s="4">
        <f>'CV Rotina &lt;2A - procedência'!L65</f>
        <v>0.73076923076923073</v>
      </c>
      <c r="H65" s="4">
        <f>'CV Rotina &lt;2A - procedência'!V65</f>
        <v>0.87692307692307692</v>
      </c>
      <c r="I65" s="4">
        <f>'CV Rotina &lt;2A - procedência'!P65</f>
        <v>0.67692307692307696</v>
      </c>
      <c r="J65" s="4">
        <f>'CV Rotina &lt;2A - procedência'!R65</f>
        <v>0.73461538461538467</v>
      </c>
      <c r="K65" s="4">
        <f>'CV Rotina &lt;2A - procedência'!T65</f>
        <v>0.84230769230769231</v>
      </c>
      <c r="L65" s="4">
        <f>'CV Rotina &lt;2A - procedência'!X65</f>
        <v>0.7846153846153846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0.5714285714285714</v>
      </c>
      <c r="D66" s="4">
        <f>'CV Rotina &lt;2A - procedência'!N66</f>
        <v>1.0171428571428571</v>
      </c>
      <c r="E66" s="4">
        <f>'CV Rotina &lt;2A - procedência'!H66</f>
        <v>0.93714285714285717</v>
      </c>
      <c r="F66" s="4">
        <f>'CV Rotina &lt;2A - procedência'!J66</f>
        <v>0.99428571428571433</v>
      </c>
      <c r="G66" s="4">
        <f>'CV Rotina &lt;2A - procedência'!L66</f>
        <v>1.0514285714285714</v>
      </c>
      <c r="H66" s="4">
        <f>'CV Rotina &lt;2A - procedência'!V66</f>
        <v>1.04</v>
      </c>
      <c r="I66" s="4">
        <f>'CV Rotina &lt;2A - procedência'!P66</f>
        <v>0.97142857142857142</v>
      </c>
      <c r="J66" s="4">
        <f>'CV Rotina &lt;2A - procedência'!R66</f>
        <v>0.89142857142857146</v>
      </c>
      <c r="K66" s="4">
        <f>'CV Rotina &lt;2A - procedência'!T66</f>
        <v>1.0857142857142856</v>
      </c>
      <c r="L66" s="4">
        <f>'CV Rotina &lt;2A - procedência'!X66</f>
        <v>1.0971428571428572</v>
      </c>
      <c r="M66" s="2">
        <f t="shared" ref="M66:M79" si="6">COUNTIF(C66:D66,"&gt;=0,9")</f>
        <v>1</v>
      </c>
      <c r="N66" s="2">
        <f t="shared" ref="N66:N79" si="7">COUNTIFS(E66:L66,"&gt;=0,95")</f>
        <v>6</v>
      </c>
      <c r="O66" s="2">
        <f t="shared" si="2"/>
        <v>7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0.47076923076923077</v>
      </c>
      <c r="D67" s="4">
        <f>'CV Rotina &lt;2A - procedência'!N67</f>
        <v>0.89538461538461533</v>
      </c>
      <c r="E67" s="4">
        <f>'CV Rotina &lt;2A - procedência'!H67</f>
        <v>0.90153846153846151</v>
      </c>
      <c r="F67" s="4">
        <f>'CV Rotina &lt;2A - procedência'!J67</f>
        <v>0.89846153846153842</v>
      </c>
      <c r="G67" s="4">
        <f>'CV Rotina &lt;2A - procedência'!L67</f>
        <v>0.91384615384615386</v>
      </c>
      <c r="H67" s="4">
        <f>'CV Rotina &lt;2A - procedência'!V67</f>
        <v>1.0738461538461539</v>
      </c>
      <c r="I67" s="4">
        <f>'CV Rotina &lt;2A - procedência'!P67</f>
        <v>0.87692307692307692</v>
      </c>
      <c r="J67" s="4">
        <f>'CV Rotina &lt;2A - procedência'!R67</f>
        <v>0.91384615384615386</v>
      </c>
      <c r="K67" s="4">
        <f>'CV Rotina &lt;2A - procedência'!T67</f>
        <v>1.0584615384615386</v>
      </c>
      <c r="L67" s="4">
        <f>'CV Rotina &lt;2A - procedência'!X67</f>
        <v>1.0338461538461539</v>
      </c>
      <c r="M67" s="2">
        <f t="shared" si="6"/>
        <v>0</v>
      </c>
      <c r="N67" s="2">
        <f t="shared" si="7"/>
        <v>3</v>
      </c>
      <c r="O67" s="2">
        <f t="shared" ref="O67:O79" si="8">SUM(M67:N67)</f>
        <v>3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0.64411764705882346</v>
      </c>
      <c r="D68" s="4">
        <f>'CV Rotina &lt;2A - procedência'!N68</f>
        <v>0.96176470588235285</v>
      </c>
      <c r="E68" s="4">
        <f>'CV Rotina &lt;2A - procedência'!H68</f>
        <v>0.89999999999999991</v>
      </c>
      <c r="F68" s="4">
        <f>'CV Rotina &lt;2A - procedência'!J68</f>
        <v>0.89999999999999991</v>
      </c>
      <c r="G68" s="4">
        <f>'CV Rotina &lt;2A - procedência'!L68</f>
        <v>0.98823529411764699</v>
      </c>
      <c r="H68" s="4">
        <f>'CV Rotina &lt;2A - procedência'!V68</f>
        <v>0.76764705882352935</v>
      </c>
      <c r="I68" s="4">
        <f>'CV Rotina &lt;2A - procedência'!P68</f>
        <v>0.94411764705882351</v>
      </c>
      <c r="J68" s="4">
        <f>'CV Rotina &lt;2A - procedência'!R68</f>
        <v>0.65294117647058814</v>
      </c>
      <c r="K68" s="4">
        <f>'CV Rotina &lt;2A - procedência'!T68</f>
        <v>0.58235294117647052</v>
      </c>
      <c r="L68" s="4">
        <f>'CV Rotina &lt;2A - procedência'!X68</f>
        <v>0.59117647058823519</v>
      </c>
      <c r="M68" s="2">
        <f t="shared" si="6"/>
        <v>1</v>
      </c>
      <c r="N68" s="2">
        <f t="shared" si="7"/>
        <v>1</v>
      </c>
      <c r="O68" s="2">
        <f t="shared" si="8"/>
        <v>2</v>
      </c>
      <c r="P68" s="2">
        <f t="shared" si="9"/>
        <v>1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1.2935483870967741</v>
      </c>
      <c r="D69" s="4">
        <f>'CV Rotina &lt;2A - procedência'!N69</f>
        <v>0.85806451612903223</v>
      </c>
      <c r="E69" s="4">
        <f>'CV Rotina &lt;2A - procedência'!H69</f>
        <v>0.8193548387096774</v>
      </c>
      <c r="F69" s="4">
        <f>'CV Rotina &lt;2A - procedência'!J69</f>
        <v>0.81161290322580648</v>
      </c>
      <c r="G69" s="4">
        <f>'CV Rotina &lt;2A - procedência'!L69</f>
        <v>0.89290322580645165</v>
      </c>
      <c r="H69" s="4">
        <f>'CV Rotina &lt;2A - procedência'!V69</f>
        <v>0.82129032258064516</v>
      </c>
      <c r="I69" s="4">
        <f>'CV Rotina &lt;2A - procedência'!P69</f>
        <v>0.84</v>
      </c>
      <c r="J69" s="4">
        <f>'CV Rotina &lt;2A - procedência'!R69</f>
        <v>0.61741935483870969</v>
      </c>
      <c r="K69" s="4">
        <f>'CV Rotina &lt;2A - procedência'!T69</f>
        <v>0.87483870967741939</v>
      </c>
      <c r="L69" s="4">
        <f>'CV Rotina &lt;2A - procedência'!X69</f>
        <v>0.75677419354838704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0.65263157894736845</v>
      </c>
      <c r="D70" s="4">
        <f>'CV Rotina &lt;2A - procedência'!N70</f>
        <v>1.1368421052631579</v>
      </c>
      <c r="E70" s="4">
        <f>'CV Rotina &lt;2A - procedência'!H70</f>
        <v>0.9263157894736842</v>
      </c>
      <c r="F70" s="4">
        <f>'CV Rotina &lt;2A - procedência'!J70</f>
        <v>0.9263157894736842</v>
      </c>
      <c r="G70" s="4">
        <f>'CV Rotina &lt;2A - procedência'!L70</f>
        <v>1.0947368421052632</v>
      </c>
      <c r="H70" s="4">
        <f>'CV Rotina &lt;2A - procedência'!V70</f>
        <v>1.0526315789473684</v>
      </c>
      <c r="I70" s="4">
        <f>'CV Rotina &lt;2A - procedência'!P70</f>
        <v>0.91578947368421049</v>
      </c>
      <c r="J70" s="4">
        <f>'CV Rotina &lt;2A - procedência'!R70</f>
        <v>0.8</v>
      </c>
      <c r="K70" s="4">
        <f>'CV Rotina &lt;2A - procedência'!T70</f>
        <v>1.0947368421052632</v>
      </c>
      <c r="L70" s="4">
        <f>'CV Rotina &lt;2A - procedência'!X70</f>
        <v>1.0842105263157895</v>
      </c>
      <c r="M70" s="2">
        <f t="shared" si="6"/>
        <v>1</v>
      </c>
      <c r="N70" s="2">
        <f t="shared" si="7"/>
        <v>4</v>
      </c>
      <c r="O70" s="2">
        <f t="shared" si="8"/>
        <v>5</v>
      </c>
      <c r="P70" s="2">
        <f t="shared" si="9"/>
        <v>2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1.1086376499124109</v>
      </c>
      <c r="D71" s="4">
        <f>'CV Rotina &lt;2A - procedência'!N71</f>
        <v>0.87109553968467868</v>
      </c>
      <c r="E71" s="4">
        <f>'CV Rotina &lt;2A - procedência'!H71</f>
        <v>0.80544401024120749</v>
      </c>
      <c r="F71" s="4">
        <f>'CV Rotina &lt;2A - procedência'!J71</f>
        <v>0.82048241476889916</v>
      </c>
      <c r="G71" s="4">
        <f>'CV Rotina &lt;2A - procedência'!L71</f>
        <v>0.9115213583075058</v>
      </c>
      <c r="H71" s="4">
        <f>'CV Rotina &lt;2A - procedência'!V71</f>
        <v>0.86236356286214799</v>
      </c>
      <c r="I71" s="4">
        <f>'CV Rotina &lt;2A - procedência'!P71</f>
        <v>0.83535911602209956</v>
      </c>
      <c r="J71" s="4">
        <f>'CV Rotina &lt;2A - procedência'!R71</f>
        <v>0.66298342541436472</v>
      </c>
      <c r="K71" s="4">
        <f>'CV Rotina &lt;2A - procedência'!T71</f>
        <v>0.85589543188249573</v>
      </c>
      <c r="L71" s="4">
        <f>'CV Rotina &lt;2A - procedência'!X71</f>
        <v>0.69306023446974807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9.2307692307692313E-2</v>
      </c>
      <c r="D72" s="4">
        <f>'CV Rotina &lt;2A - procedência'!N72</f>
        <v>0.87824175824175832</v>
      </c>
      <c r="E72" s="4">
        <f>'CV Rotina &lt;2A - procedência'!H72</f>
        <v>0.83340659340659351</v>
      </c>
      <c r="F72" s="4">
        <f>'CV Rotina &lt;2A - procedência'!J72</f>
        <v>0.83604395604395609</v>
      </c>
      <c r="G72" s="4">
        <f>'CV Rotina &lt;2A - procedência'!L72</f>
        <v>0.89934065934065943</v>
      </c>
      <c r="H72" s="4">
        <f>'CV Rotina &lt;2A - procedência'!V72</f>
        <v>0.90725274725274729</v>
      </c>
      <c r="I72" s="4">
        <f>'CV Rotina &lt;2A - procedência'!P72</f>
        <v>0.87824175824175832</v>
      </c>
      <c r="J72" s="4">
        <f>'CV Rotina &lt;2A - procedência'!R72</f>
        <v>0.71736263736263739</v>
      </c>
      <c r="K72" s="4">
        <f>'CV Rotina &lt;2A - procedência'!T72</f>
        <v>0.88615384615384629</v>
      </c>
      <c r="L72" s="4">
        <f>'CV Rotina &lt;2A - procedência'!X72</f>
        <v>0.79384615384615398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0.20487804878048779</v>
      </c>
      <c r="D73" s="4">
        <f>'CV Rotina &lt;2A - procedência'!N73</f>
        <v>1.0487804878048781</v>
      </c>
      <c r="E73" s="4">
        <f>'CV Rotina &lt;2A - procedência'!H73</f>
        <v>0.96097560975609753</v>
      </c>
      <c r="F73" s="4">
        <f>'CV Rotina &lt;2A - procedência'!J73</f>
        <v>0.95609756097560972</v>
      </c>
      <c r="G73" s="4">
        <f>'CV Rotina &lt;2A - procedência'!L73</f>
        <v>1.0390243902439025</v>
      </c>
      <c r="H73" s="4">
        <f>'CV Rotina &lt;2A - procedência'!V73</f>
        <v>0.98048780487804876</v>
      </c>
      <c r="I73" s="4">
        <f>'CV Rotina &lt;2A - procedência'!P73</f>
        <v>1.0048780487804878</v>
      </c>
      <c r="J73" s="4">
        <f>'CV Rotina &lt;2A - procedência'!R73</f>
        <v>0.85853658536585364</v>
      </c>
      <c r="K73" s="4">
        <f>'CV Rotina &lt;2A - procedência'!T73</f>
        <v>1.0292682926829269</v>
      </c>
      <c r="L73" s="4">
        <f>'CV Rotina &lt;2A - procedência'!X73</f>
        <v>0.95121951219512191</v>
      </c>
      <c r="M73" s="2">
        <f t="shared" si="6"/>
        <v>1</v>
      </c>
      <c r="N73" s="2">
        <f t="shared" si="7"/>
        <v>7</v>
      </c>
      <c r="O73" s="2">
        <f t="shared" si="8"/>
        <v>8</v>
      </c>
      <c r="P73" s="2">
        <f t="shared" si="9"/>
        <v>4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1.6082840236686389</v>
      </c>
      <c r="D74" s="4">
        <f>'CV Rotina &lt;2A - procedência'!N74</f>
        <v>1.2071005917159763</v>
      </c>
      <c r="E74" s="4">
        <f>'CV Rotina &lt;2A - procedência'!H74</f>
        <v>1.136094674556213</v>
      </c>
      <c r="F74" s="4">
        <f>'CV Rotina &lt;2A - procedência'!J74</f>
        <v>1.1396449704142011</v>
      </c>
      <c r="G74" s="4">
        <f>'CV Rotina &lt;2A - procedência'!L74</f>
        <v>1.2142011834319526</v>
      </c>
      <c r="H74" s="4">
        <f>'CV Rotina &lt;2A - procedência'!V74</f>
        <v>1.0686390532544379</v>
      </c>
      <c r="I74" s="4">
        <f>'CV Rotina &lt;2A - procedência'!P74</f>
        <v>1.1325443786982248</v>
      </c>
      <c r="J74" s="4">
        <f>'CV Rotina &lt;2A - procedência'!R74</f>
        <v>1.0331360946745562</v>
      </c>
      <c r="K74" s="4">
        <f>'CV Rotina &lt;2A - procedência'!T74</f>
        <v>1.0828402366863905</v>
      </c>
      <c r="L74" s="4">
        <f>'CV Rotina &lt;2A - procedência'!X74</f>
        <v>1.0473372781065089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0.27077534791252489</v>
      </c>
      <c r="D75" s="4">
        <f>'CV Rotina &lt;2A - procedência'!N75</f>
        <v>0.90417495029821082</v>
      </c>
      <c r="E75" s="4">
        <f>'CV Rotina &lt;2A - procedência'!H75</f>
        <v>0.79681908548707758</v>
      </c>
      <c r="F75" s="4">
        <f>'CV Rotina &lt;2A - procedência'!J75</f>
        <v>0.79920477137176948</v>
      </c>
      <c r="G75" s="4">
        <f>'CV Rotina &lt;2A - procedência'!L75</f>
        <v>0.94950298210735595</v>
      </c>
      <c r="H75" s="4">
        <f>'CV Rotina &lt;2A - procedência'!V75</f>
        <v>0.83737574552683902</v>
      </c>
      <c r="I75" s="4">
        <f>'CV Rotina &lt;2A - procedência'!P75</f>
        <v>0.86838966202783308</v>
      </c>
      <c r="J75" s="4">
        <f>'CV Rotina &lt;2A - procedência'!R75</f>
        <v>0.60715705765407557</v>
      </c>
      <c r="K75" s="4">
        <f>'CV Rotina &lt;2A - procedência'!T75</f>
        <v>0.86123260437375748</v>
      </c>
      <c r="L75" s="4">
        <f>'CV Rotina &lt;2A - procedência'!X75</f>
        <v>0.70974155069582512</v>
      </c>
      <c r="M75" s="2">
        <f t="shared" si="6"/>
        <v>1</v>
      </c>
      <c r="N75" s="2">
        <f t="shared" si="7"/>
        <v>0</v>
      </c>
      <c r="O75" s="2">
        <f t="shared" si="8"/>
        <v>1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0.61153846153846159</v>
      </c>
      <c r="D76" s="4">
        <f>'CV Rotina &lt;2A - procedência'!N76</f>
        <v>1.1076923076923078</v>
      </c>
      <c r="E76" s="4">
        <f>'CV Rotina &lt;2A - procedência'!H76</f>
        <v>1.176923076923077</v>
      </c>
      <c r="F76" s="4">
        <f>'CV Rotina &lt;2A - procedência'!J76</f>
        <v>1.2000000000000002</v>
      </c>
      <c r="G76" s="4">
        <f>'CV Rotina &lt;2A - procedência'!L76</f>
        <v>1.176923076923077</v>
      </c>
      <c r="H76" s="4">
        <f>'CV Rotina &lt;2A - procedência'!V76</f>
        <v>1.0846153846153848</v>
      </c>
      <c r="I76" s="4">
        <f>'CV Rotina &lt;2A - procedência'!P76</f>
        <v>1.1423076923076925</v>
      </c>
      <c r="J76" s="4">
        <f>'CV Rotina &lt;2A - procedência'!R76</f>
        <v>1.0153846153846156</v>
      </c>
      <c r="K76" s="4">
        <f>'CV Rotina &lt;2A - procedência'!T76</f>
        <v>1.2807692307692309</v>
      </c>
      <c r="L76" s="4">
        <f>'CV Rotina &lt;2A - procedência'!X76</f>
        <v>1.1884615384615387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0.42654028436018959</v>
      </c>
      <c r="D77" s="4">
        <f>'CV Rotina &lt;2A - procedência'!N77</f>
        <v>1.0578199052132702</v>
      </c>
      <c r="E77" s="4">
        <f>'CV Rotina &lt;2A - procedência'!H77</f>
        <v>0.99526066350710907</v>
      </c>
      <c r="F77" s="4">
        <f>'CV Rotina &lt;2A - procedência'!J77</f>
        <v>0.99526066350710907</v>
      </c>
      <c r="G77" s="4">
        <f>'CV Rotina &lt;2A - procedência'!L77</f>
        <v>1.0521327014218012</v>
      </c>
      <c r="H77" s="4">
        <f>'CV Rotina &lt;2A - procedência'!V77</f>
        <v>1.1601895734597159</v>
      </c>
      <c r="I77" s="4">
        <f>'CV Rotina &lt;2A - procedência'!P77</f>
        <v>1.0919431279620855</v>
      </c>
      <c r="J77" s="4">
        <f>'CV Rotina &lt;2A - procedência'!R77</f>
        <v>0.92701421800947881</v>
      </c>
      <c r="K77" s="4">
        <f>'CV Rotina &lt;2A - procedência'!T77</f>
        <v>1.2056872037914694</v>
      </c>
      <c r="L77" s="4">
        <f>'CV Rotina &lt;2A - procedência'!X77</f>
        <v>1.1260663507109006</v>
      </c>
      <c r="M77" s="2">
        <f t="shared" si="6"/>
        <v>1</v>
      </c>
      <c r="N77" s="2">
        <f t="shared" si="7"/>
        <v>7</v>
      </c>
      <c r="O77" s="2">
        <f t="shared" si="8"/>
        <v>8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0.85184810126582278</v>
      </c>
      <c r="D78" s="4">
        <f>'CV Rotina &lt;2A - procedência'!N78</f>
        <v>0.76820253164556962</v>
      </c>
      <c r="E78" s="4">
        <f>'CV Rotina &lt;2A - procedência'!H78</f>
        <v>0.71797468354430383</v>
      </c>
      <c r="F78" s="4">
        <f>'CV Rotina &lt;2A - procedência'!J78</f>
        <v>0.72263291139240504</v>
      </c>
      <c r="G78" s="4">
        <f>'CV Rotina &lt;2A - procedência'!L78</f>
        <v>0.79027848101265818</v>
      </c>
      <c r="H78" s="4">
        <f>'CV Rotina &lt;2A - procedência'!V78</f>
        <v>0.75726582278481014</v>
      </c>
      <c r="I78" s="4">
        <f>'CV Rotina &lt;2A - procedência'!P78</f>
        <v>0.7404556962025316</v>
      </c>
      <c r="J78" s="4">
        <f>'CV Rotina &lt;2A - procedência'!R78</f>
        <v>0.63574683544303801</v>
      </c>
      <c r="K78" s="4">
        <f>'CV Rotina &lt;2A - procedência'!T78</f>
        <v>0.79331645569620257</v>
      </c>
      <c r="L78" s="4">
        <f>'CV Rotina &lt;2A - procedência'!X78</f>
        <v>0.66045569620253164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1.7463389916392196</v>
      </c>
      <c r="D79" s="4">
        <f>'CV Rotina &lt;2A - procedência'!N79</f>
        <v>0.82604509754243727</v>
      </c>
      <c r="E79" s="4">
        <f>'CV Rotina &lt;2A - procedência'!H79</f>
        <v>0.8415505447175069</v>
      </c>
      <c r="F79" s="4">
        <f>'CV Rotina &lt;2A - procedência'!J79</f>
        <v>0.84033443121357987</v>
      </c>
      <c r="G79" s="4">
        <f>'CV Rotina &lt;2A - procedência'!L79</f>
        <v>0.85948821890043059</v>
      </c>
      <c r="H79" s="4">
        <f>'CV Rotina &lt;2A - procedência'!V79</f>
        <v>0.83212566506207242</v>
      </c>
      <c r="I79" s="4">
        <f>'CV Rotina &lt;2A - procedência'!P79</f>
        <v>0.80263491259184183</v>
      </c>
      <c r="J79" s="4">
        <f>'CV Rotina &lt;2A - procedência'!R79</f>
        <v>0.61444134785913351</v>
      </c>
      <c r="K79" s="4">
        <f>'CV Rotina &lt;2A - procedência'!T79</f>
        <v>0.90326830504180378</v>
      </c>
      <c r="L79" s="4">
        <f>'CV Rotina &lt;2A - procedência'!X79</f>
        <v>0.76341525209019501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0.74180327868852458</v>
      </c>
      <c r="D81" s="4">
        <f>'CV Rotina &lt;2A - procedência'!N81</f>
        <v>0.92397540983606552</v>
      </c>
      <c r="E81" s="4">
        <f>'CV Rotina &lt;2A - procedência'!H81</f>
        <v>0.88770491803278684</v>
      </c>
      <c r="F81" s="4">
        <f>'CV Rotina &lt;2A - procedência'!J81</f>
        <v>0.8881147540983606</v>
      </c>
      <c r="G81" s="4">
        <f>'CV Rotina &lt;2A - procedência'!L81</f>
        <v>0.94959016393442619</v>
      </c>
      <c r="H81" s="4">
        <f>'CV Rotina &lt;2A - procedência'!V81</f>
        <v>0.91475409836065569</v>
      </c>
      <c r="I81" s="4">
        <f>'CV Rotina &lt;2A - procedência'!P81</f>
        <v>0.90307377049180326</v>
      </c>
      <c r="J81" s="4">
        <f>'CV Rotina &lt;2A - procedência'!R81</f>
        <v>0.73586065573770487</v>
      </c>
      <c r="K81" s="4">
        <f>'CV Rotina &lt;2A - procedência'!T81</f>
        <v>0.9325819672131147</v>
      </c>
      <c r="L81" s="4">
        <f>'CV Rotina &lt;2A - procedência'!X81</f>
        <v>0.86577868852459017</v>
      </c>
      <c r="M81" s="2">
        <f>COUNTIF(C81:D81,"&gt;=0,9")</f>
        <v>1</v>
      </c>
      <c r="N81" s="2">
        <f>COUNTIFS(E81:L81,"&gt;=0,95")</f>
        <v>0</v>
      </c>
      <c r="O81" s="2">
        <f t="shared" ref="O81" si="10">SUM(M81:N81)</f>
        <v>1</v>
      </c>
      <c r="P81" s="2">
        <f t="shared" ref="P81" si="11">COUNTIF(E81:H81,"&gt;=0,95")</f>
        <v>0</v>
      </c>
    </row>
    <row r="82" spans="1:16" s="38" customFormat="1" x14ac:dyDescent="0.25">
      <c r="A82"/>
      <c r="B82" s="33" t="s">
        <v>112</v>
      </c>
      <c r="C82" s="4">
        <f>'CV Rotina &lt;2A - procedência'!F82</f>
        <v>1.1125198098256734</v>
      </c>
      <c r="D82" s="4">
        <f>'CV Rotina &lt;2A - procedência'!N82</f>
        <v>0.89917879268116985</v>
      </c>
      <c r="E82" s="4">
        <f>'CV Rotina &lt;2A - procedência'!H82</f>
        <v>0.83521106468808526</v>
      </c>
      <c r="F82" s="4">
        <f>'CV Rotina &lt;2A - procedência'!J82</f>
        <v>0.84350958075205296</v>
      </c>
      <c r="G82" s="4">
        <f>'CV Rotina &lt;2A - procedência'!L82</f>
        <v>0.90695865149113952</v>
      </c>
      <c r="H82" s="4">
        <f>'CV Rotina &lt;2A - procedência'!V82</f>
        <v>0.91698602506843385</v>
      </c>
      <c r="I82" s="4">
        <f>'CV Rotina &lt;2A - procedência'!P82</f>
        <v>0.86062527013398638</v>
      </c>
      <c r="J82" s="4">
        <f>'CV Rotina &lt;2A - procedência'!R82</f>
        <v>0.75032416078374875</v>
      </c>
      <c r="K82" s="4">
        <f>'CV Rotina &lt;2A - procedência'!T82</f>
        <v>0.91594871056043792</v>
      </c>
      <c r="L82" s="4">
        <f>'CV Rotina &lt;2A - procedência'!X82</f>
        <v>0.85543869759400659</v>
      </c>
      <c r="M82" s="2">
        <f t="shared" ref="M82:M85" si="12">COUNTIF(C82:D82,"&gt;=0,9")</f>
        <v>1</v>
      </c>
      <c r="N82" s="2">
        <f t="shared" ref="N82:N85" si="13">COUNTIFS(E82:L82,"&gt;=0,95")</f>
        <v>0</v>
      </c>
      <c r="O82" s="2">
        <f t="shared" ref="O82:O85" si="14">SUM(M82:N82)</f>
        <v>1</v>
      </c>
      <c r="P82" s="2">
        <f t="shared" ref="P82:P85" si="15">COUNTIF(E82:H82,"&gt;=0,95")</f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0.94762838859053922</v>
      </c>
      <c r="D83" s="4">
        <f>'CV Rotina &lt;2A - procedência'!N83</f>
        <v>0.86076470399073857</v>
      </c>
      <c r="E83" s="4">
        <f>'CV Rotina &lt;2A - procedência'!H83</f>
        <v>0.81310737370164321</v>
      </c>
      <c r="F83" s="4">
        <f>'CV Rotina &lt;2A - procedência'!J83</f>
        <v>0.82155834968003338</v>
      </c>
      <c r="G83" s="4">
        <f>'CV Rotina &lt;2A - procedência'!L83</f>
        <v>0.88947486895842043</v>
      </c>
      <c r="H83" s="4">
        <f>'CV Rotina &lt;2A - procedência'!V83</f>
        <v>0.83957938064765081</v>
      </c>
      <c r="I83" s="4">
        <f>'CV Rotina &lt;2A - procedência'!P83</f>
        <v>0.83147570505193424</v>
      </c>
      <c r="J83" s="4">
        <f>'CV Rotina &lt;2A - procedência'!R83</f>
        <v>0.67650255651670577</v>
      </c>
      <c r="K83" s="4">
        <f>'CV Rotina &lt;2A - procedência'!T83</f>
        <v>0.86759494484998545</v>
      </c>
      <c r="L83" s="4">
        <f>'CV Rotina &lt;2A - procedência'!X83</f>
        <v>0.74588545518860339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0.99116992622086897</v>
      </c>
      <c r="D84" s="4">
        <f>'CV Rotina &lt;2A - procedência'!N84</f>
        <v>0.9556154116407074</v>
      </c>
      <c r="E84" s="4">
        <f>'CV Rotina &lt;2A - procedência'!H84</f>
        <v>0.91373697154233524</v>
      </c>
      <c r="F84" s="4">
        <f>'CV Rotina &lt;2A - procedência'!J84</f>
        <v>0.919217706991451</v>
      </c>
      <c r="G84" s="4">
        <f>'CV Rotina &lt;2A - procedência'!L84</f>
        <v>0.97669516336807594</v>
      </c>
      <c r="H84" s="4">
        <f>'CV Rotina &lt;2A - procedência'!V84</f>
        <v>0.92188780887691768</v>
      </c>
      <c r="I84" s="4">
        <f>'CV Rotina &lt;2A - procedência'!P84</f>
        <v>0.93509778662606868</v>
      </c>
      <c r="J84" s="4">
        <f>'CV Rotina &lt;2A - procedência'!R84</f>
        <v>0.76055744232345712</v>
      </c>
      <c r="K84" s="4">
        <f>'CV Rotina &lt;2A - procedência'!T84</f>
        <v>0.93833001522426518</v>
      </c>
      <c r="L84" s="4">
        <f>'CV Rotina &lt;2A - procedência'!X84</f>
        <v>0.86103759222391385</v>
      </c>
      <c r="M84" s="2">
        <f t="shared" si="12"/>
        <v>2</v>
      </c>
      <c r="N84" s="2">
        <f t="shared" si="13"/>
        <v>1</v>
      </c>
      <c r="O84" s="2">
        <f t="shared" si="14"/>
        <v>3</v>
      </c>
      <c r="P84" s="2">
        <f t="shared" si="15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0.95355978105391648</v>
      </c>
      <c r="D85" s="43">
        <f>'CV Rotina &lt;2A - procedência'!N85</f>
        <v>0.88835656933610518</v>
      </c>
      <c r="E85" s="43">
        <f>'CV Rotina &lt;2A - procedência'!H85</f>
        <v>0.84075296092155705</v>
      </c>
      <c r="F85" s="43">
        <f>'CV Rotina &lt;2A - procedência'!J85</f>
        <v>0.84780195678294212</v>
      </c>
      <c r="G85" s="43">
        <f>'CV Rotina &lt;2A - procedência'!L85</f>
        <v>0.91270764594816245</v>
      </c>
      <c r="H85" s="43">
        <f>'CV Rotina &lt;2A - procedência'!V85</f>
        <v>0.87162664734041539</v>
      </c>
      <c r="I85" s="43">
        <f>'CV Rotina &lt;2A - procedência'!P85</f>
        <v>0.86020635859096373</v>
      </c>
      <c r="J85" s="43">
        <f>'CV Rotina &lt;2A - procedência'!R85</f>
        <v>0.70659317605324889</v>
      </c>
      <c r="K85" s="43">
        <f>'CV Rotina &lt;2A - procedência'!T85</f>
        <v>0.8927736349245704</v>
      </c>
      <c r="L85" s="43">
        <f>'CV Rotina &lt;2A - procedência'!X85</f>
        <v>0.79253142105162788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CV Rotina &lt;2A - procedência</vt:lpstr>
      <vt:lpstr>CV Rotina &lt;2A - residência</vt:lpstr>
      <vt:lpstr>CV REF 1A e 4A - procedência</vt:lpstr>
      <vt:lpstr>CV REF 1A e 4A - residência</vt:lpstr>
      <vt:lpstr>Cobert. Meningo C Adolescentes</vt:lpstr>
      <vt:lpstr>Cobert. HPV 2023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2023-11-30T14:39:39Z</dcterms:modified>
</cp:coreProperties>
</file>