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Estratégia Influenza 2025\Cobertura 2025\"/>
    </mc:Choice>
  </mc:AlternateContent>
  <bookViews>
    <workbookView xWindow="-105" yWindow="-105" windowWidth="23250" windowHeight="12450" tabRatio="847"/>
  </bookViews>
  <sheets>
    <sheet name="CV INFLUENZA - Procedencia" sheetId="5" r:id="rId1"/>
    <sheet name="CV INFLUENZA - Residencia" sheetId="27" r:id="rId2"/>
    <sheet name="RANKING POR PORTE" sheetId="8" r:id="rId3"/>
    <sheet name="RANKING GERAL" sheetId="9" r:id="rId4"/>
    <sheet name="Grupo" sheetId="20" state="hidden" r:id="rId5"/>
  </sheets>
  <externalReferences>
    <externalReference r:id="rId6"/>
  </externalReferences>
  <definedNames>
    <definedName name="_xlnm._FilterDatabase" localSheetId="0" hidden="1">'CV INFLUENZA - Procedencia'!$B$21:$N$100</definedName>
    <definedName name="_xlnm._FilterDatabase" localSheetId="1" hidden="1">'CV INFLUENZA - Residencia'!$B$21:$N$100</definedName>
    <definedName name="_xlnm._FilterDatabase" localSheetId="3" hidden="1">'RANKING GERAL'!$A$2:$H$2</definedName>
    <definedName name="_xlcn.WorksheetConnection_COBERTURAINFLUENZA2025modelo.xlsxTabela5" hidden="1">Tabela5</definedName>
    <definedName name="_xlcn.WorksheetConnection_Tabela4" hidden="1">Tabela4</definedName>
    <definedName name="Crianças_Procedencia">#REF!</definedName>
    <definedName name="Crianças_Residencia">#REF!</definedName>
    <definedName name="CriançasD2_Procedencia">#REF!</definedName>
    <definedName name="CriançasD2_Residencia">#REF!</definedName>
    <definedName name="Especial_Procedencia">#REF!</definedName>
    <definedName name="Especial_Residencia">#REF!</definedName>
    <definedName name="Gestante_Procedencia">#REF!</definedName>
    <definedName name="Gestante_Residencia">#REF!</definedName>
    <definedName name="GRUPO_MACRO">Grupo!$B$1:$B$19</definedName>
    <definedName name="GRUPO_MICRO">Grupo!$A$1:$A$19</definedName>
    <definedName name="Idosos_Procedencia">#REF!</definedName>
    <definedName name="Idosos_Residencia">#REF!</definedName>
    <definedName name="Munic_Crianças_Procedencia">#REF!</definedName>
    <definedName name="Munic_Crianças_Residencia">#REF!</definedName>
    <definedName name="Munic_Especial_Procedencia">#REF!</definedName>
    <definedName name="Munic_Especial_Residencia">#REF!</definedName>
    <definedName name="Munic_Gestante_Procedencia">#REF!</definedName>
    <definedName name="Munic_Gestante_Residencia">#REF!</definedName>
    <definedName name="Munic_Idosos_Procedencia">#REF!</definedName>
    <definedName name="Munic_Idosos_Residencia">#REF!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Tabela4-31430ec0-7701-4d80-8256-f7a7cbacec24" name="Tabela4" connection="WorksheetConnection_Tabela4"/>
          <x15:modelTable id="Tabela5-9dd84f2f-ca78-4e13-b4f5-ff9f0d7100d5" name="Tabela5" connection="WorksheetConnection_COBERTURA INFLUENZA 2025 - modelo.xlsx!Tabela5"/>
        </x15:modelTables>
        <x15:modelRelationships>
          <x15:modelRelationship fromTable="Tabela4" fromColumn="COBERTURA TOTAL" toTable="Tabela5" toColumn="TOTAL DE DOSES APLICADAS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27" l="1"/>
  <c r="E108" i="27"/>
  <c r="D108" i="27"/>
  <c r="C108" i="27"/>
  <c r="M104" i="27"/>
  <c r="L104" i="27"/>
  <c r="N104" i="27" s="1"/>
  <c r="J104" i="27"/>
  <c r="I104" i="27"/>
  <c r="K104" i="27" s="1"/>
  <c r="G104" i="27"/>
  <c r="F104" i="27"/>
  <c r="H104" i="27" s="1"/>
  <c r="D104" i="27"/>
  <c r="C104" i="27"/>
  <c r="E104" i="27" s="1"/>
  <c r="M103" i="27"/>
  <c r="L103" i="27"/>
  <c r="N103" i="27" s="1"/>
  <c r="J103" i="27"/>
  <c r="I103" i="27"/>
  <c r="K103" i="27" s="1"/>
  <c r="G103" i="27"/>
  <c r="F103" i="27"/>
  <c r="H103" i="27" s="1"/>
  <c r="D103" i="27"/>
  <c r="C103" i="27"/>
  <c r="E103" i="27" s="1"/>
  <c r="M102" i="27"/>
  <c r="L102" i="27"/>
  <c r="N102" i="27" s="1"/>
  <c r="J102" i="27"/>
  <c r="I102" i="27"/>
  <c r="K102" i="27" s="1"/>
  <c r="G102" i="27"/>
  <c r="F102" i="27"/>
  <c r="H102" i="27" s="1"/>
  <c r="D102" i="27"/>
  <c r="C102" i="27"/>
  <c r="E102" i="27" s="1"/>
  <c r="M101" i="27"/>
  <c r="L101" i="27"/>
  <c r="N101" i="27" s="1"/>
  <c r="J101" i="27"/>
  <c r="I101" i="27"/>
  <c r="K101" i="27" s="1"/>
  <c r="G101" i="27"/>
  <c r="F101" i="27"/>
  <c r="H101" i="27" s="1"/>
  <c r="D101" i="27"/>
  <c r="C101" i="27"/>
  <c r="E101" i="27" s="1"/>
  <c r="M100" i="27"/>
  <c r="L100" i="27"/>
  <c r="N100" i="27" s="1"/>
  <c r="J100" i="27"/>
  <c r="I100" i="27"/>
  <c r="K100" i="27" s="1"/>
  <c r="G100" i="27"/>
  <c r="F100" i="27"/>
  <c r="H100" i="27" s="1"/>
  <c r="D100" i="27"/>
  <c r="C100" i="27"/>
  <c r="E100" i="27" s="1"/>
  <c r="F108" i="5"/>
  <c r="E108" i="5"/>
  <c r="D108" i="5"/>
  <c r="C108" i="5"/>
  <c r="Q104" i="5"/>
  <c r="Q103" i="5"/>
  <c r="Q102" i="5"/>
  <c r="Q101" i="5"/>
  <c r="Q100" i="5"/>
  <c r="R99" i="5"/>
  <c r="S99" i="5" s="1"/>
  <c r="Q99" i="5"/>
  <c r="R98" i="5"/>
  <c r="Q98" i="5"/>
  <c r="R97" i="5"/>
  <c r="Q97" i="5"/>
  <c r="R96" i="5"/>
  <c r="Q96" i="5"/>
  <c r="R95" i="5"/>
  <c r="S95" i="5" s="1"/>
  <c r="Q95" i="5"/>
  <c r="R94" i="5"/>
  <c r="Q94" i="5"/>
  <c r="R93" i="5"/>
  <c r="Q93" i="5"/>
  <c r="R92" i="5"/>
  <c r="Q92" i="5"/>
  <c r="R91" i="5"/>
  <c r="S91" i="5" s="1"/>
  <c r="Q91" i="5"/>
  <c r="R90" i="5"/>
  <c r="Q90" i="5"/>
  <c r="R89" i="5"/>
  <c r="Q89" i="5"/>
  <c r="R88" i="5"/>
  <c r="Q88" i="5"/>
  <c r="R87" i="5"/>
  <c r="S87" i="5" s="1"/>
  <c r="Q87" i="5"/>
  <c r="R86" i="5"/>
  <c r="Q86" i="5"/>
  <c r="R85" i="5"/>
  <c r="Q85" i="5"/>
  <c r="R84" i="5"/>
  <c r="Q84" i="5"/>
  <c r="R83" i="5"/>
  <c r="S83" i="5" s="1"/>
  <c r="Q83" i="5"/>
  <c r="R82" i="5"/>
  <c r="Q82" i="5"/>
  <c r="R81" i="5"/>
  <c r="Q81" i="5"/>
  <c r="R80" i="5"/>
  <c r="Q80" i="5"/>
  <c r="R79" i="5"/>
  <c r="S79" i="5" s="1"/>
  <c r="Q79" i="5"/>
  <c r="R78" i="5"/>
  <c r="Q78" i="5"/>
  <c r="R77" i="5"/>
  <c r="Q77" i="5"/>
  <c r="R76" i="5"/>
  <c r="Q76" i="5"/>
  <c r="R75" i="5"/>
  <c r="S75" i="5" s="1"/>
  <c r="Q75" i="5"/>
  <c r="R74" i="5"/>
  <c r="Q74" i="5"/>
  <c r="R73" i="5"/>
  <c r="Q73" i="5"/>
  <c r="R72" i="5"/>
  <c r="Q72" i="5"/>
  <c r="R71" i="5"/>
  <c r="S71" i="5" s="1"/>
  <c r="Q71" i="5"/>
  <c r="R70" i="5"/>
  <c r="Q70" i="5"/>
  <c r="R69" i="5"/>
  <c r="Q69" i="5"/>
  <c r="R68" i="5"/>
  <c r="Q68" i="5"/>
  <c r="R67" i="5"/>
  <c r="S67" i="5" s="1"/>
  <c r="Q67" i="5"/>
  <c r="R66" i="5"/>
  <c r="Q66" i="5"/>
  <c r="R65" i="5"/>
  <c r="Q65" i="5"/>
  <c r="R64" i="5"/>
  <c r="Q64" i="5"/>
  <c r="R63" i="5"/>
  <c r="S63" i="5" s="1"/>
  <c r="Q63" i="5"/>
  <c r="R62" i="5"/>
  <c r="S62" i="5" s="1"/>
  <c r="Q62" i="5"/>
  <c r="R61" i="5"/>
  <c r="Q61" i="5"/>
  <c r="R60" i="5"/>
  <c r="Q60" i="5"/>
  <c r="R59" i="5"/>
  <c r="S59" i="5" s="1"/>
  <c r="Q59" i="5"/>
  <c r="R58" i="5"/>
  <c r="Q58" i="5"/>
  <c r="R57" i="5"/>
  <c r="Q57" i="5"/>
  <c r="R56" i="5"/>
  <c r="Q56" i="5"/>
  <c r="R55" i="5"/>
  <c r="S55" i="5" s="1"/>
  <c r="Q55" i="5"/>
  <c r="R54" i="5"/>
  <c r="Q54" i="5"/>
  <c r="R53" i="5"/>
  <c r="Q53" i="5"/>
  <c r="R52" i="5"/>
  <c r="Q52" i="5"/>
  <c r="R51" i="5"/>
  <c r="S51" i="5" s="1"/>
  <c r="Q51" i="5"/>
  <c r="R50" i="5"/>
  <c r="Q50" i="5"/>
  <c r="R49" i="5"/>
  <c r="Q49" i="5"/>
  <c r="R48" i="5"/>
  <c r="Q48" i="5"/>
  <c r="R47" i="5"/>
  <c r="S47" i="5" s="1"/>
  <c r="Q47" i="5"/>
  <c r="R46" i="5"/>
  <c r="Q46" i="5"/>
  <c r="R45" i="5"/>
  <c r="Q45" i="5"/>
  <c r="R44" i="5"/>
  <c r="Q44" i="5"/>
  <c r="R43" i="5"/>
  <c r="S43" i="5" s="1"/>
  <c r="Q43" i="5"/>
  <c r="R42" i="5"/>
  <c r="S42" i="5" s="1"/>
  <c r="Q42" i="5"/>
  <c r="R41" i="5"/>
  <c r="Q41" i="5"/>
  <c r="R40" i="5"/>
  <c r="Q40" i="5"/>
  <c r="R39" i="5"/>
  <c r="S39" i="5" s="1"/>
  <c r="Q39" i="5"/>
  <c r="R38" i="5"/>
  <c r="S38" i="5" s="1"/>
  <c r="Q38" i="5"/>
  <c r="R37" i="5"/>
  <c r="Q37" i="5"/>
  <c r="R36" i="5"/>
  <c r="Q36" i="5"/>
  <c r="R35" i="5"/>
  <c r="S35" i="5" s="1"/>
  <c r="Q35" i="5"/>
  <c r="R34" i="5"/>
  <c r="S34" i="5" s="1"/>
  <c r="Q34" i="5"/>
  <c r="R33" i="5"/>
  <c r="Q33" i="5"/>
  <c r="R32" i="5"/>
  <c r="Q32" i="5"/>
  <c r="R31" i="5"/>
  <c r="S31" i="5" s="1"/>
  <c r="Q31" i="5"/>
  <c r="R30" i="5"/>
  <c r="S30" i="5" s="1"/>
  <c r="Q30" i="5"/>
  <c r="R29" i="5"/>
  <c r="Q29" i="5"/>
  <c r="R28" i="5"/>
  <c r="Q28" i="5"/>
  <c r="R27" i="5"/>
  <c r="S27" i="5" s="1"/>
  <c r="Q27" i="5"/>
  <c r="R26" i="5"/>
  <c r="S26" i="5" s="1"/>
  <c r="Q26" i="5"/>
  <c r="R25" i="5"/>
  <c r="R104" i="5" s="1"/>
  <c r="Q25" i="5"/>
  <c r="R24" i="5"/>
  <c r="R101" i="5" s="1"/>
  <c r="Q24" i="5"/>
  <c r="R23" i="5"/>
  <c r="S23" i="5" s="1"/>
  <c r="Q23" i="5"/>
  <c r="R22" i="5"/>
  <c r="Q22" i="5"/>
  <c r="M104" i="5"/>
  <c r="L104" i="5"/>
  <c r="N104" i="5" s="1"/>
  <c r="J104" i="5"/>
  <c r="I104" i="5"/>
  <c r="K104" i="5" s="1"/>
  <c r="G104" i="5"/>
  <c r="F104" i="5"/>
  <c r="H104" i="5" s="1"/>
  <c r="D104" i="5"/>
  <c r="C104" i="5"/>
  <c r="E104" i="5" s="1"/>
  <c r="N103" i="5"/>
  <c r="M103" i="5"/>
  <c r="L103" i="5"/>
  <c r="K103" i="5"/>
  <c r="J103" i="5"/>
  <c r="I103" i="5"/>
  <c r="G103" i="5"/>
  <c r="F103" i="5"/>
  <c r="H103" i="5" s="1"/>
  <c r="D103" i="5"/>
  <c r="C103" i="5"/>
  <c r="E103" i="5" s="1"/>
  <c r="N102" i="5"/>
  <c r="M102" i="5"/>
  <c r="L102" i="5"/>
  <c r="K102" i="5"/>
  <c r="J102" i="5"/>
  <c r="I102" i="5"/>
  <c r="G102" i="5"/>
  <c r="F102" i="5"/>
  <c r="H102" i="5" s="1"/>
  <c r="D102" i="5"/>
  <c r="C102" i="5"/>
  <c r="E102" i="5" s="1"/>
  <c r="M101" i="5"/>
  <c r="L101" i="5"/>
  <c r="N101" i="5" s="1"/>
  <c r="J101" i="5"/>
  <c r="I101" i="5"/>
  <c r="K101" i="5" s="1"/>
  <c r="G101" i="5"/>
  <c r="F101" i="5"/>
  <c r="H101" i="5" s="1"/>
  <c r="D101" i="5"/>
  <c r="C101" i="5"/>
  <c r="E101" i="5" s="1"/>
  <c r="M100" i="5"/>
  <c r="L100" i="5"/>
  <c r="N100" i="5" s="1"/>
  <c r="J100" i="5"/>
  <c r="I100" i="5"/>
  <c r="K100" i="5" s="1"/>
  <c r="G100" i="5"/>
  <c r="F100" i="5"/>
  <c r="H100" i="5" s="1"/>
  <c r="D100" i="5"/>
  <c r="C100" i="5"/>
  <c r="E100" i="5" s="1"/>
  <c r="S25" i="5" l="1"/>
  <c r="S37" i="5"/>
  <c r="S49" i="5"/>
  <c r="S61" i="5"/>
  <c r="S73" i="5"/>
  <c r="S85" i="5"/>
  <c r="S97" i="5"/>
  <c r="S32" i="5"/>
  <c r="S44" i="5"/>
  <c r="S50" i="5"/>
  <c r="S56" i="5"/>
  <c r="S68" i="5"/>
  <c r="S74" i="5"/>
  <c r="S80" i="5"/>
  <c r="S86" i="5"/>
  <c r="S92" i="5"/>
  <c r="S98" i="5"/>
  <c r="S33" i="5"/>
  <c r="S45" i="5"/>
  <c r="S57" i="5"/>
  <c r="S69" i="5"/>
  <c r="S81" i="5"/>
  <c r="S93" i="5"/>
  <c r="S28" i="5"/>
  <c r="S40" i="5"/>
  <c r="S46" i="5"/>
  <c r="S52" i="5"/>
  <c r="S58" i="5"/>
  <c r="S64" i="5"/>
  <c r="S70" i="5"/>
  <c r="S76" i="5"/>
  <c r="S82" i="5"/>
  <c r="S88" i="5"/>
  <c r="S94" i="5"/>
  <c r="R100" i="5"/>
  <c r="S100" i="5" s="1"/>
  <c r="S29" i="5"/>
  <c r="S41" i="5"/>
  <c r="S53" i="5"/>
  <c r="S65" i="5"/>
  <c r="S77" i="5"/>
  <c r="S89" i="5"/>
  <c r="S24" i="5"/>
  <c r="S36" i="5"/>
  <c r="S48" i="5"/>
  <c r="S54" i="5"/>
  <c r="S60" i="5"/>
  <c r="S66" i="5"/>
  <c r="S72" i="5"/>
  <c r="S78" i="5"/>
  <c r="S84" i="5"/>
  <c r="S90" i="5"/>
  <c r="S96" i="5"/>
  <c r="S101" i="5"/>
  <c r="S104" i="5"/>
  <c r="R102" i="5"/>
  <c r="S102" i="5" s="1"/>
  <c r="S22" i="5"/>
  <c r="R103" i="5"/>
  <c r="S103" i="5" s="1"/>
  <c r="N8" i="9"/>
  <c r="N7" i="9"/>
  <c r="N6" i="9"/>
  <c r="N9" i="9"/>
</calcChain>
</file>

<file path=xl/connections.xml><?xml version="1.0" encoding="utf-8"?>
<connections xmlns="http://schemas.openxmlformats.org/spreadsheetml/2006/main">
  <connection id="1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OBERTURA INFLUENZA 2025 - modelo.xlsx!Tabela5" type="102" refreshedVersion="5" minRefreshableVersion="5">
    <extLst>
      <ext xmlns:x15="http://schemas.microsoft.com/office/spreadsheetml/2010/11/main" uri="{DE250136-89BD-433C-8126-D09CA5730AF9}">
        <x15:connection id="Tabela5-9dd84f2f-ca78-4e13-b4f5-ff9f0d7100d5">
          <x15:rangePr sourceName="_xlcn.WorksheetConnection_COBERTURAINFLUENZA2025modelo.xlsxTabela5"/>
        </x15:connection>
      </ext>
    </extLst>
  </connection>
  <connection id="3" name="WorksheetConnection_Tabela4" type="102" refreshedVersion="5" minRefreshableVersion="5">
    <extLst>
      <ext xmlns:x15="http://schemas.microsoft.com/office/spreadsheetml/2010/11/main" uri="{DE250136-89BD-433C-8126-D09CA5730AF9}">
        <x15:connection id="Tabela4-31430ec0-7701-4d80-8256-f7a7cbacec24" autoDelete="1" usedByAddin="1">
          <x15:rangePr sourceName="_xlcn.WorksheetConnection_Tabela4"/>
        </x15:connection>
      </ext>
    </extLst>
  </connection>
</connections>
</file>

<file path=xl/sharedStrings.xml><?xml version="1.0" encoding="utf-8"?>
<sst xmlns="http://schemas.openxmlformats.org/spreadsheetml/2006/main" count="1049" uniqueCount="305">
  <si>
    <t>GRUPO</t>
  </si>
  <si>
    <t>São Mateus</t>
  </si>
  <si>
    <t>Rio Bananal</t>
  </si>
  <si>
    <t>Comorbidades</t>
  </si>
  <si>
    <t>Linhares</t>
  </si>
  <si>
    <t>Ibiraçu</t>
  </si>
  <si>
    <t>Vitória</t>
  </si>
  <si>
    <t>Trabalhadores de Saúde</t>
  </si>
  <si>
    <t>Anchieta</t>
  </si>
  <si>
    <t>Vila Velha</t>
  </si>
  <si>
    <t>Cachoeiro de Itapemirim</t>
  </si>
  <si>
    <t>Jerônimo Monteiro</t>
  </si>
  <si>
    <t>Trabalhadores de Transporte</t>
  </si>
  <si>
    <t>Apiacá</t>
  </si>
  <si>
    <t>Guarapari</t>
  </si>
  <si>
    <t>Gestantes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</si>
  <si>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</si>
  <si>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</si>
  <si>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</si>
  <si>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</si>
  <si>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</si>
  <si>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</si>
  <si>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</si>
  <si>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</si>
  <si>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</si>
  <si>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</si>
  <si>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</si>
  <si>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</si>
  <si>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</si>
  <si>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</si>
  <si>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</si>
  <si>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</si>
  <si>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</si>
  <si>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</si>
  <si>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</si>
  <si>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</si>
  <si>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</si>
  <si>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</si>
  <si>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Forças Armadas</t>
  </si>
  <si>
    <t>Trabalhadores Portuários</t>
  </si>
  <si>
    <t>Marataízes</t>
  </si>
  <si>
    <t>Dores do Rio Preto</t>
  </si>
  <si>
    <t>Santa Teresa</t>
  </si>
  <si>
    <t>Castelo</t>
  </si>
  <si>
    <t>Forças de Segurança e Salvamento</t>
  </si>
  <si>
    <t>Muqui</t>
  </si>
  <si>
    <t>Conceição da Barra</t>
  </si>
  <si>
    <t>Fundão</t>
  </si>
  <si>
    <t>Alto Rio Novo</t>
  </si>
  <si>
    <t>Funcionário do Sistema de Privação de Liberdade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</si>
  <si>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</si>
  <si>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</si>
  <si>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</si>
  <si>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</si>
  <si>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</si>
  <si>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</si>
  <si>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</si>
  <si>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</si>
  <si>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</si>
  <si>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</si>
  <si>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</si>
  <si>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</si>
  <si>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</si>
  <si>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</si>
  <si>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</si>
  <si>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</si>
  <si>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</si>
  <si>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</si>
  <si>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</si>
  <si>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</si>
  <si>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</si>
  <si>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</si>
  <si>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</si>
  <si>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</si>
  <si>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</si>
  <si>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</si>
  <si>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</si>
  <si>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</si>
  <si>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</si>
  <si>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</si>
  <si>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</si>
  <si>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</si>
  <si>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</si>
  <si>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</si>
  <si>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</si>
  <si>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</si>
  <si>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</si>
  <si>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CRIANÇAS DE 6 MESES A &lt; 6 ANOS</t>
  </si>
  <si>
    <t>IDOSOS DE 60 ANOS OU MAIS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</si>
  <si>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</si>
  <si>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</si>
  <si>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</si>
  <si>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</si>
  <si>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</si>
  <si>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</si>
  <si>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</si>
  <si>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</si>
  <si>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</si>
  <si>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</si>
  <si>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</si>
  <si>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</si>
  <si>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</si>
  <si>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</si>
  <si>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</si>
  <si>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</si>
  <si>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</si>
  <si>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</si>
  <si>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</si>
  <si>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</si>
  <si>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</si>
  <si>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</si>
  <si>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</si>
  <si>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</si>
  <si>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</si>
  <si>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</si>
  <si>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</si>
  <si>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</si>
  <si>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</si>
  <si>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</si>
  <si>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</si>
  <si>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</si>
  <si>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</si>
  <si>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</si>
  <si>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</si>
  <si>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</si>
  <si>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</si>
  <si>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</si>
  <si>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</si>
  <si>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</si>
  <si>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</si>
  <si>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</si>
  <si>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</si>
  <si>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</si>
  <si>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</si>
  <si>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</si>
  <si>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</si>
  <si>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</si>
  <si>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</si>
  <si>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</si>
  <si>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</si>
  <si>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</si>
  <si>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</si>
  <si>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</si>
  <si>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</si>
  <si>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</si>
  <si>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</si>
  <si>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</si>
  <si>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</si>
  <si>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</si>
  <si>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</si>
  <si>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</si>
  <si>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</si>
  <si>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</si>
  <si>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</si>
  <si>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</si>
  <si>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</si>
  <si>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</si>
  <si>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</si>
  <si>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</si>
  <si>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</si>
  <si>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</si>
  <si>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</si>
  <si>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</si>
  <si>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</si>
  <si>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</si>
  <si>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</si>
  <si>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</si>
  <si>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</si>
  <si>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</si>
  <si>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</si>
  <si>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</si>
  <si>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</si>
  <si>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</si>
  <si>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</si>
  <si>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</si>
  <si>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</si>
  <si>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</si>
  <si>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</si>
  <si>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</si>
  <si>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</si>
  <si>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</si>
  <si>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</si>
  <si>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</si>
  <si>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</si>
  <si>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</si>
  <si>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</si>
  <si>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</si>
  <si>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</si>
  <si>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</si>
  <si>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</si>
  <si>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GRUPO MACRO</t>
  </si>
  <si>
    <t>GRUPO NÃO CONTABILIZADO PARA A COBERTURA</t>
  </si>
  <si>
    <t>População Privada de Liberdade</t>
  </si>
  <si>
    <t>Adolescentes em medidas socioeducativas de 12 à 21 anos</t>
  </si>
  <si>
    <t>TOTAL</t>
  </si>
  <si>
    <t>GRUPO MICRO</t>
  </si>
  <si>
    <t>TOTAL DE DOSES APLICADAS</t>
  </si>
  <si>
    <t>TOTAL DE DOSES</t>
  </si>
  <si>
    <t>Pessoas com deficiência</t>
  </si>
  <si>
    <t>Pessoas em situação de Rua</t>
  </si>
  <si>
    <t>Povos e Comunidades Tradicionais</t>
  </si>
  <si>
    <t>Povos Indígenas</t>
  </si>
  <si>
    <t>Trabalhadores da Educação</t>
  </si>
  <si>
    <t>Puérpera</t>
  </si>
  <si>
    <t>Faixa Etária</t>
  </si>
  <si>
    <t>REGIONAL</t>
  </si>
  <si>
    <t>POPULAÇÃO ROTINA</t>
  </si>
  <si>
    <t>Metropolitana</t>
  </si>
  <si>
    <t>Norte</t>
  </si>
  <si>
    <t>Central</t>
  </si>
  <si>
    <t>Sul</t>
  </si>
  <si>
    <t>Espírito Santo</t>
  </si>
  <si>
    <t xml:space="preserve">Fontes: </t>
  </si>
  <si>
    <t>Crianças 6m a &lt; 2 anos: Total de nascidos vivos disponibilizado no banco de dados do SINASC, de 2023.</t>
  </si>
  <si>
    <t>Gestante: 9/12 (avos) do total de nascidos vivos disponibilizado no banco de dados do SINASC, de 2023.</t>
  </si>
  <si>
    <t>Crianças 2 a &lt; 6 anos: Estimativas Populacionais do Ministério da Saúde - CGIAE.</t>
  </si>
  <si>
    <t>Idosos 60 anos e mais: Estimativas Populacionais do Ministério da Saúde - CGIAE.</t>
  </si>
  <si>
    <t>Doses aplicadas por procedência da Vacinação</t>
  </si>
  <si>
    <t>Doses aplicadas por residência do Cidadão declarada no cadastro do Vacina e Confia</t>
  </si>
  <si>
    <t>RANKING POR PROCEDÊNCIA DA VACINAÇÃO</t>
  </si>
  <si>
    <t xml:space="preserve"> </t>
  </si>
  <si>
    <t>RANKING POR MUNICÍPIO DE OCORRÊNCIA DA VACINAÇÃO</t>
  </si>
  <si>
    <t xml:space="preserve">RANKING 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</si>
  <si>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</si>
  <si>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</si>
  <si>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</si>
  <si>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</si>
  <si>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</si>
  <si>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</si>
  <si>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</si>
  <si>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</si>
  <si>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</si>
  <si>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</si>
  <si>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</si>
  <si>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</si>
  <si>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</si>
  <si>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</si>
  <si>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</si>
  <si>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</si>
  <si>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</si>
  <si>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</si>
  <si>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</si>
  <si>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</si>
  <si>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</si>
  <si>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</si>
  <si>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</si>
  <si>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</si>
  <si>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</si>
  <si>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</si>
  <si>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</si>
  <si>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</si>
  <si>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</si>
  <si>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</si>
  <si>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</si>
  <si>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</si>
  <si>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</si>
  <si>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</si>
  <si>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</si>
  <si>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</si>
  <si>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</si>
  <si>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</si>
  <si>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</si>
  <si>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</si>
  <si>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</si>
  <si>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</si>
  <si>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</si>
  <si>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</si>
  <si>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</si>
  <si>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</si>
  <si>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</si>
  <si>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</si>
  <si>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</si>
  <si>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</si>
  <si>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</si>
  <si>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</si>
  <si>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</si>
  <si>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</si>
  <si>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</si>
  <si>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</si>
  <si>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</si>
  <si>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</si>
  <si>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</si>
  <si>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</si>
  <si>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</si>
  <si>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</si>
  <si>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</si>
  <si>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</si>
  <si>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</si>
  <si>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</si>
  <si>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</si>
  <si>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</si>
  <si>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</si>
  <si>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</si>
  <si>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</si>
  <si>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</si>
  <si>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</si>
  <si>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</si>
  <si>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</si>
  <si>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</si>
  <si>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</si>
  <si>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</si>
  <si>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Vacinas: INFLUENZA TETRAVALENTE - FLUV4; INFLUENZA TRIVALENTE - FLU3V; INF4-alta dosagem.</t>
  </si>
  <si>
    <t>OUTRAS DOSES</t>
  </si>
  <si>
    <t>DOSES CV</t>
  </si>
  <si>
    <t>Dados Parciais: extraídos em 17/10/2025 no Sistema Vacina e Confia em https://vacinaeconfia.saude.es.gov.br/imunizacoes/relatorio_vacinados/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</si>
</sst>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A"/>
      <name val="Calibri"/>
      <family val="2"/>
      <scheme val="minor"/>
    </font>
    <font>
      <b/>
      <sz val="16"/>
      <name val="Arial"/>
      <family val="2"/>
    </font>
    <font>
      <b/>
      <sz val="8"/>
      <color theme="0" tint="-0.1499984740745262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ED0F7"/>
        <bgColor theme="4" tint="0.79998168889431442"/>
      </patternFill>
    </fill>
    <fill>
      <patternFill patternType="solid">
        <fgColor rgb="FFFED0F7"/>
        <bgColor indexed="64"/>
      </patternFill>
    </fill>
    <fill>
      <patternFill patternType="solid">
        <fgColor rgb="FFDCFED0"/>
        <bgColor theme="4" tint="0.79998168889431442"/>
      </patternFill>
    </fill>
    <fill>
      <patternFill patternType="solid">
        <fgColor rgb="FFDCFE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C2BA"/>
        <bgColor theme="4" tint="0.79998168889431442"/>
      </patternFill>
    </fill>
    <fill>
      <patternFill patternType="solid">
        <fgColor rgb="FFFCC2BA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6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5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0" fontId="4" fillId="17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8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4" fillId="20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6" borderId="8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8" borderId="0" xfId="0" applyFill="1" applyAlignment="1">
      <alignment vertical="center"/>
    </xf>
    <xf numFmtId="0" fontId="10" fillId="21" borderId="1" xfId="0" applyFont="1" applyFill="1" applyBorder="1" applyAlignment="1">
      <alignment horizontal="center" vertical="center"/>
    </xf>
    <xf numFmtId="10" fontId="3" fillId="14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8" borderId="1" xfId="1" applyNumberFormat="1" applyFont="1" applyFill="1" applyBorder="1" applyAlignment="1">
      <alignment horizontal="center" vertical="center"/>
    </xf>
    <xf numFmtId="10" fontId="3" fillId="8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11" fillId="4" borderId="0" xfId="0" applyFont="1" applyFill="1"/>
    <xf numFmtId="10" fontId="3" fillId="14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10" fontId="2" fillId="25" borderId="1" xfId="1" applyNumberFormat="1" applyFont="1" applyFill="1" applyBorder="1" applyAlignment="1">
      <alignment horizontal="center" vertical="center"/>
    </xf>
    <xf numFmtId="10" fontId="3" fillId="25" borderId="1" xfId="1" applyNumberFormat="1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4" xfId="0" applyFont="1" applyBorder="1"/>
    <xf numFmtId="0" fontId="2" fillId="0" borderId="0" xfId="0" applyFont="1"/>
    <xf numFmtId="0" fontId="2" fillId="0" borderId="15" xfId="0" applyFont="1" applyBorder="1"/>
    <xf numFmtId="0" fontId="12" fillId="5" borderId="14" xfId="0" applyFont="1" applyFill="1" applyBorder="1"/>
    <xf numFmtId="0" fontId="12" fillId="5" borderId="0" xfId="0" applyFont="1" applyFill="1" applyAlignment="1">
      <alignment wrapText="1"/>
    </xf>
    <xf numFmtId="164" fontId="13" fillId="5" borderId="0" xfId="2" applyNumberFormat="1" applyFont="1" applyFill="1" applyBorder="1" applyAlignment="1">
      <alignment wrapText="1"/>
    </xf>
    <xf numFmtId="0" fontId="2" fillId="5" borderId="0" xfId="0" applyFont="1" applyFill="1"/>
    <xf numFmtId="0" fontId="14" fillId="4" borderId="14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2" fillId="4" borderId="0" xfId="0" applyFont="1" applyFill="1" applyAlignment="1">
      <alignment wrapText="1"/>
    </xf>
    <xf numFmtId="0" fontId="14" fillId="4" borderId="6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2" fillId="5" borderId="2" xfId="0" applyFont="1" applyFill="1" applyBorder="1"/>
    <xf numFmtId="0" fontId="2" fillId="0" borderId="7" xfId="0" applyFont="1" applyBorder="1"/>
    <xf numFmtId="0" fontId="16" fillId="0" borderId="0" xfId="4" applyFont="1" applyAlignment="1">
      <alignment horizontal="center" vertical="center"/>
    </xf>
    <xf numFmtId="9" fontId="16" fillId="0" borderId="0" xfId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34" borderId="1" xfId="0" applyNumberFormat="1" applyFont="1" applyFill="1" applyBorder="1" applyAlignment="1">
      <alignment horizontal="center" vertical="center"/>
    </xf>
    <xf numFmtId="3" fontId="3" fillId="32" borderId="1" xfId="0" applyNumberFormat="1" applyFont="1" applyFill="1" applyBorder="1" applyAlignment="1">
      <alignment horizontal="center" vertical="center"/>
    </xf>
    <xf numFmtId="3" fontId="3" fillId="27" borderId="1" xfId="0" applyNumberFormat="1" applyFont="1" applyFill="1" applyBorder="1" applyAlignment="1">
      <alignment horizontal="center" vertical="center"/>
    </xf>
    <xf numFmtId="3" fontId="3" fillId="29" borderId="1" xfId="0" applyNumberFormat="1" applyFont="1" applyFill="1" applyBorder="1" applyAlignment="1">
      <alignment horizontal="center" vertical="center"/>
    </xf>
    <xf numFmtId="3" fontId="3" fillId="30" borderId="1" xfId="0" applyNumberFormat="1" applyFont="1" applyFill="1" applyBorder="1" applyAlignment="1">
      <alignment horizontal="center" vertical="center"/>
    </xf>
    <xf numFmtId="3" fontId="3" fillId="30" borderId="1" xfId="0" applyNumberFormat="1" applyFont="1" applyFill="1" applyBorder="1" applyAlignment="1">
      <alignment horizontal="center"/>
    </xf>
    <xf numFmtId="3" fontId="4" fillId="0" borderId="1" xfId="3" applyNumberFormat="1" applyBorder="1" applyAlignment="1">
      <alignment horizontal="center" vertical="center"/>
    </xf>
    <xf numFmtId="0" fontId="0" fillId="0" borderId="1" xfId="4" applyFont="1" applyBorder="1" applyAlignment="1">
      <alignment horizontal="center" vertical="center"/>
    </xf>
    <xf numFmtId="0" fontId="16" fillId="4" borderId="0" xfId="4" applyFont="1" applyFill="1" applyAlignment="1">
      <alignment horizontal="center" vertical="center"/>
    </xf>
    <xf numFmtId="9" fontId="16" fillId="4" borderId="0" xfId="1" applyFont="1" applyFill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16" borderId="6" xfId="3" applyFont="1" applyFill="1" applyBorder="1" applyAlignment="1">
      <alignment horizontal="center"/>
    </xf>
    <xf numFmtId="0" fontId="4" fillId="16" borderId="7" xfId="3" applyFill="1" applyBorder="1" applyAlignment="1">
      <alignment horizontal="center"/>
    </xf>
    <xf numFmtId="0" fontId="4" fillId="16" borderId="6" xfId="3" applyFill="1" applyBorder="1" applyAlignment="1">
      <alignment horizontal="center"/>
    </xf>
    <xf numFmtId="0" fontId="15" fillId="6" borderId="0" xfId="3" applyFont="1" applyFill="1" applyAlignment="1">
      <alignment horizontal="center" vertical="center"/>
    </xf>
    <xf numFmtId="0" fontId="5" fillId="15" borderId="4" xfId="3" applyFont="1" applyFill="1" applyBorder="1" applyAlignment="1">
      <alignment horizontal="center"/>
    </xf>
    <xf numFmtId="0" fontId="5" fillId="15" borderId="5" xfId="3" applyFont="1" applyFill="1" applyBorder="1" applyAlignment="1">
      <alignment horizontal="center"/>
    </xf>
    <xf numFmtId="0" fontId="7" fillId="15" borderId="1" xfId="3" applyFont="1" applyFill="1" applyBorder="1" applyAlignment="1">
      <alignment horizontal="center" vertical="center"/>
    </xf>
    <xf numFmtId="0" fontId="7" fillId="27" borderId="0" xfId="3" applyFont="1" applyFill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B2B2B2"/>
      <color rgb="FF00FFFF"/>
      <color rgb="FFC709AC"/>
      <color rgb="FFFCC2BA"/>
      <color rgb="FF66FF66"/>
      <color rgb="FFFF66FF"/>
      <color rgb="FFFED0F7"/>
      <color rgb="FFFFFFCC"/>
      <color rgb="FFDCFED0"/>
      <color rgb="FFFF8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16/10/2025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Procedencia'!$B$108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7C-4435-9CD0-21E7F6D969CA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Procedencia'!$C$108:$F$108</c:f>
              <c:numCache>
                <c:formatCode>0.00%</c:formatCode>
                <c:ptCount val="4"/>
                <c:pt idx="0">
                  <c:v>0.63737944454875983</c:v>
                </c:pt>
                <c:pt idx="1">
                  <c:v>0.8130363710666122</c:v>
                </c:pt>
                <c:pt idx="2">
                  <c:v>0.55138676470588233</c:v>
                </c:pt>
                <c:pt idx="3">
                  <c:v>0.58639694802814435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086575152"/>
        <c:axId val="-1086574064"/>
      </c:barChart>
      <c:lineChart>
        <c:grouping val="standard"/>
        <c:varyColors val="0"/>
        <c:ser>
          <c:idx val="1"/>
          <c:order val="1"/>
          <c:tx>
            <c:strRef>
              <c:f>'CV INFLUENZA - Procedencia'!$B$109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flat" cmpd="sng">
              <a:solidFill>
                <a:srgbClr val="FF0000"/>
              </a:solidFill>
              <a:prstDash val="sysDash"/>
              <a:round/>
              <a:headEnd type="diamond" w="sm" len="sm"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03C3-494F-A0ED-CF15D5A6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86575152"/>
        <c:axId val="-1086574064"/>
      </c:lineChart>
      <c:catAx>
        <c:axId val="-108657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86574064"/>
        <c:crosses val="autoZero"/>
        <c:auto val="1"/>
        <c:lblAlgn val="ctr"/>
        <c:lblOffset val="100"/>
        <c:noMultiLvlLbl val="0"/>
      </c:catAx>
      <c:valAx>
        <c:axId val="-10865740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8657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16/10/2025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>
        <c:manualLayout>
          <c:xMode val="edge"/>
          <c:yMode val="edge"/>
          <c:x val="0.19028346384278183"/>
          <c:y val="2.2988359094002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Residencia'!$B$108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91-43DD-B9E2-29A30893527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91-43DD-B9E2-29A308935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Residencia'!$C$108:$F$108</c:f>
              <c:numCache>
                <c:formatCode>0.00%</c:formatCode>
                <c:ptCount val="4"/>
                <c:pt idx="0">
                  <c:v>0.63159961080859639</c:v>
                </c:pt>
                <c:pt idx="1">
                  <c:v>0.78795463833265222</c:v>
                </c:pt>
                <c:pt idx="2">
                  <c:v>0.53646029411764706</c:v>
                </c:pt>
                <c:pt idx="3">
                  <c:v>0.57372486208916995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91-43DD-B9E2-29A308935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1086572432"/>
        <c:axId val="-1086571888"/>
      </c:barChart>
      <c:lineChart>
        <c:grouping val="standard"/>
        <c:varyColors val="0"/>
        <c:ser>
          <c:idx val="1"/>
          <c:order val="1"/>
          <c:tx>
            <c:strRef>
              <c:f>'CV INFLUENZA - Residencia'!$B$109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sq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D345-45B3-955F-5718948F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86572432"/>
        <c:axId val="-1086571888"/>
      </c:lineChart>
      <c:catAx>
        <c:axId val="-108657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86571888"/>
        <c:crosses val="autoZero"/>
        <c:auto val="1"/>
        <c:lblAlgn val="ctr"/>
        <c:lblOffset val="100"/>
        <c:noMultiLvlLbl val="0"/>
      </c:catAx>
      <c:valAx>
        <c:axId val="-1086571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8657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CARIACICA</c:v>
                </c:pt>
                <c:pt idx="4">
                  <c:v>SAO MATEUS</c:v>
                </c:pt>
                <c:pt idx="5">
                  <c:v>SERRA</c:v>
                </c:pt>
                <c:pt idx="6">
                  <c:v>VILA VELHA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PORTE'!$B$40:$B$48</c:f>
              <c:numCache>
                <c:formatCode>0.00%</c:formatCode>
                <c:ptCount val="9"/>
                <c:pt idx="0">
                  <c:v>0.66782018076497329</c:v>
                </c:pt>
                <c:pt idx="1">
                  <c:v>0.59264519022348461</c:v>
                </c:pt>
                <c:pt idx="2">
                  <c:v>0.57526428305254285</c:v>
                </c:pt>
                <c:pt idx="3">
                  <c:v>0.55865063460253839</c:v>
                </c:pt>
                <c:pt idx="4">
                  <c:v>0.54308346213292114</c:v>
                </c:pt>
                <c:pt idx="5">
                  <c:v>0.53029047665464468</c:v>
                </c:pt>
                <c:pt idx="6">
                  <c:v>0.52435315698011198</c:v>
                </c:pt>
                <c:pt idx="7">
                  <c:v>0.51038459216325549</c:v>
                </c:pt>
                <c:pt idx="8">
                  <c:v>0.47296477184059188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086569712"/>
        <c:axId val="-108656916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CARIACICA</c:v>
                </c:pt>
                <c:pt idx="4">
                  <c:v>SAO MATEUS</c:v>
                </c:pt>
                <c:pt idx="5">
                  <c:v>SERRA</c:v>
                </c:pt>
                <c:pt idx="6">
                  <c:v>VILA VELHA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PORTE'!$C$40:$C$48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B9-43D5-AAAC-FB17A4F1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86568624"/>
        <c:axId val="-1086568080"/>
      </c:lineChart>
      <c:catAx>
        <c:axId val="-108656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86569168"/>
        <c:crosses val="autoZero"/>
        <c:auto val="1"/>
        <c:lblAlgn val="ctr"/>
        <c:lblOffset val="100"/>
        <c:noMultiLvlLbl val="0"/>
      </c:catAx>
      <c:valAx>
        <c:axId val="-1086569168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-1086569712"/>
        <c:crosses val="autoZero"/>
        <c:crossBetween val="between"/>
      </c:valAx>
      <c:valAx>
        <c:axId val="-10865680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86568624"/>
        <c:crosses val="max"/>
        <c:crossBetween val="between"/>
      </c:valAx>
      <c:catAx>
        <c:axId val="-108656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0865680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CASTELO</c:v>
                </c:pt>
                <c:pt idx="3">
                  <c:v>VIANA</c:v>
                </c:pt>
                <c:pt idx="4">
                  <c:v>NOVA VENECIA</c:v>
                </c:pt>
                <c:pt idx="5">
                  <c:v>AFONSO CLAUDIO</c:v>
                </c:pt>
                <c:pt idx="6">
                  <c:v>SANTA MARIA DE JETIBA</c:v>
                </c:pt>
                <c:pt idx="7">
                  <c:v>MARATAIZES</c:v>
                </c:pt>
                <c:pt idx="8">
                  <c:v>SAO GABRIEL DA PALHA</c:v>
                </c:pt>
                <c:pt idx="9">
                  <c:v>BARRA DE SAO FRANCISCO</c:v>
                </c:pt>
                <c:pt idx="10">
                  <c:v>ITAPEMIRIM</c:v>
                </c:pt>
                <c:pt idx="11">
                  <c:v>BAIXO GUANDU</c:v>
                </c:pt>
              </c:strCache>
            </c:strRef>
          </c:cat>
          <c:val>
            <c:numRef>
              <c:f>'RANKING POR PORTE'!$E$40:$E$51</c:f>
              <c:numCache>
                <c:formatCode>0.00%</c:formatCode>
                <c:ptCount val="12"/>
                <c:pt idx="0">
                  <c:v>0.72211330100092874</c:v>
                </c:pt>
                <c:pt idx="1">
                  <c:v>0.68380484499407079</c:v>
                </c:pt>
                <c:pt idx="2">
                  <c:v>0.64721385542168675</c:v>
                </c:pt>
                <c:pt idx="3">
                  <c:v>0.63804398689751984</c:v>
                </c:pt>
                <c:pt idx="4">
                  <c:v>0.59908111772237704</c:v>
                </c:pt>
                <c:pt idx="5">
                  <c:v>0.57669683257918547</c:v>
                </c:pt>
                <c:pt idx="6">
                  <c:v>0.57018412195604828</c:v>
                </c:pt>
                <c:pt idx="7">
                  <c:v>0.5496894409937888</c:v>
                </c:pt>
                <c:pt idx="8">
                  <c:v>0.54105042506113898</c:v>
                </c:pt>
                <c:pt idx="9">
                  <c:v>0.48643259644560033</c:v>
                </c:pt>
                <c:pt idx="10">
                  <c:v>0.48029036111366352</c:v>
                </c:pt>
                <c:pt idx="11">
                  <c:v>0.47484564372284471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916519792"/>
        <c:axId val="-916516528"/>
      </c:barChart>
      <c:lineChart>
        <c:grouping val="standard"/>
        <c:varyColors val="0"/>
        <c:ser>
          <c:idx val="1"/>
          <c:order val="1"/>
          <c:tx>
            <c:strRef>
              <c:f>'RANKING POR PORTE'!$F$39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CASTELO</c:v>
                </c:pt>
                <c:pt idx="3">
                  <c:v>VIANA</c:v>
                </c:pt>
                <c:pt idx="4">
                  <c:v>NOVA VENECIA</c:v>
                </c:pt>
                <c:pt idx="5">
                  <c:v>AFONSO CLAUDIO</c:v>
                </c:pt>
                <c:pt idx="6">
                  <c:v>SANTA MARIA DE JETIBA</c:v>
                </c:pt>
                <c:pt idx="7">
                  <c:v>MARATAIZES</c:v>
                </c:pt>
                <c:pt idx="8">
                  <c:v>SAO GABRIEL DA PALHA</c:v>
                </c:pt>
                <c:pt idx="9">
                  <c:v>BARRA DE SAO FRANCISCO</c:v>
                </c:pt>
                <c:pt idx="10">
                  <c:v>ITAPEMIRIM</c:v>
                </c:pt>
                <c:pt idx="11">
                  <c:v>BAIXO GUANDU</c:v>
                </c:pt>
              </c:strCache>
            </c:strRef>
          </c:cat>
          <c:val>
            <c:numRef>
              <c:f>'RANKING POR PORTE'!$F$40:$F$51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15984"/>
        <c:axId val="-916525776"/>
      </c:lineChart>
      <c:catAx>
        <c:axId val="-91651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16516528"/>
        <c:crosses val="autoZero"/>
        <c:auto val="1"/>
        <c:lblAlgn val="ctr"/>
        <c:lblOffset val="100"/>
        <c:noMultiLvlLbl val="0"/>
      </c:catAx>
      <c:valAx>
        <c:axId val="-91651652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916519792"/>
        <c:crosses val="autoZero"/>
        <c:crossBetween val="between"/>
      </c:valAx>
      <c:valAx>
        <c:axId val="-91652577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16515984"/>
        <c:crosses val="max"/>
        <c:crossBetween val="between"/>
      </c:valAx>
      <c:catAx>
        <c:axId val="-91651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165257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ANCHIETA</c:v>
                </c:pt>
                <c:pt idx="4">
                  <c:v>FUNDAO</c:v>
                </c:pt>
                <c:pt idx="5">
                  <c:v>CONCEICAO DA BARRA</c:v>
                </c:pt>
                <c:pt idx="6">
                  <c:v>PEDRO CANARIO</c:v>
                </c:pt>
                <c:pt idx="7">
                  <c:v>SANTA TERESA</c:v>
                </c:pt>
                <c:pt idx="8">
                  <c:v>VARGEM ALTA</c:v>
                </c:pt>
                <c:pt idx="9">
                  <c:v>ALEGRE</c:v>
                </c:pt>
                <c:pt idx="10">
                  <c:v>MUNIZ FREIRE</c:v>
                </c:pt>
                <c:pt idx="11">
                  <c:v>JAGUARE</c:v>
                </c:pt>
                <c:pt idx="12">
                  <c:v>PANCAS</c:v>
                </c:pt>
                <c:pt idx="13">
                  <c:v>IBATIBA</c:v>
                </c:pt>
                <c:pt idx="14">
                  <c:v>MONTANHA</c:v>
                </c:pt>
                <c:pt idx="15">
                  <c:v>SOORETAMA</c:v>
                </c:pt>
                <c:pt idx="16">
                  <c:v>MIMOSO DO SUL</c:v>
                </c:pt>
                <c:pt idx="17">
                  <c:v>PINHEIROS</c:v>
                </c:pt>
                <c:pt idx="18">
                  <c:v>PIUMA</c:v>
                </c:pt>
                <c:pt idx="19">
                  <c:v>GUACUI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PORTE'!$H$40:$H$61</c:f>
              <c:numCache>
                <c:formatCode>0.00%</c:formatCode>
                <c:ptCount val="22"/>
                <c:pt idx="0">
                  <c:v>0.83951104100946372</c:v>
                </c:pt>
                <c:pt idx="1">
                  <c:v>0.78636581853096499</c:v>
                </c:pt>
                <c:pt idx="2">
                  <c:v>0.72943486799039925</c:v>
                </c:pt>
                <c:pt idx="3">
                  <c:v>0.72193500738552441</c:v>
                </c:pt>
                <c:pt idx="4">
                  <c:v>0.72183725994852499</c:v>
                </c:pt>
                <c:pt idx="5">
                  <c:v>0.7151218184292909</c:v>
                </c:pt>
                <c:pt idx="6">
                  <c:v>0.70110969619792618</c:v>
                </c:pt>
                <c:pt idx="7">
                  <c:v>0.69866468842729967</c:v>
                </c:pt>
                <c:pt idx="8">
                  <c:v>0.69002284843869</c:v>
                </c:pt>
                <c:pt idx="9">
                  <c:v>0.67471291305366765</c:v>
                </c:pt>
                <c:pt idx="10">
                  <c:v>0.67215418590644449</c:v>
                </c:pt>
                <c:pt idx="11">
                  <c:v>0.6519120324975487</c:v>
                </c:pt>
                <c:pt idx="12">
                  <c:v>0.63748341860905822</c:v>
                </c:pt>
                <c:pt idx="13">
                  <c:v>0.62941176470588234</c:v>
                </c:pt>
                <c:pt idx="14">
                  <c:v>0.62688319311289376</c:v>
                </c:pt>
                <c:pt idx="15">
                  <c:v>0.61927945472249268</c:v>
                </c:pt>
                <c:pt idx="16">
                  <c:v>0.58579296709504303</c:v>
                </c:pt>
                <c:pt idx="17">
                  <c:v>0.5736485369482559</c:v>
                </c:pt>
                <c:pt idx="18">
                  <c:v>0.55101050929668549</c:v>
                </c:pt>
                <c:pt idx="19">
                  <c:v>0.54369046218981532</c:v>
                </c:pt>
                <c:pt idx="20">
                  <c:v>0.52417871222076218</c:v>
                </c:pt>
                <c:pt idx="21">
                  <c:v>0.50153398998869692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916525232"/>
        <c:axId val="-916524144"/>
      </c:barChart>
      <c:lineChart>
        <c:grouping val="standard"/>
        <c:varyColors val="0"/>
        <c:ser>
          <c:idx val="1"/>
          <c:order val="1"/>
          <c:tx>
            <c:strRef>
              <c:f>'RANKING POR PORTE'!$I$39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ANCHIETA</c:v>
                </c:pt>
                <c:pt idx="4">
                  <c:v>FUNDAO</c:v>
                </c:pt>
                <c:pt idx="5">
                  <c:v>CONCEICAO DA BARRA</c:v>
                </c:pt>
                <c:pt idx="6">
                  <c:v>PEDRO CANARIO</c:v>
                </c:pt>
                <c:pt idx="7">
                  <c:v>SANTA TERESA</c:v>
                </c:pt>
                <c:pt idx="8">
                  <c:v>VARGEM ALTA</c:v>
                </c:pt>
                <c:pt idx="9">
                  <c:v>ALEGRE</c:v>
                </c:pt>
                <c:pt idx="10">
                  <c:v>MUNIZ FREIRE</c:v>
                </c:pt>
                <c:pt idx="11">
                  <c:v>JAGUARE</c:v>
                </c:pt>
                <c:pt idx="12">
                  <c:v>PANCAS</c:v>
                </c:pt>
                <c:pt idx="13">
                  <c:v>IBATIBA</c:v>
                </c:pt>
                <c:pt idx="14">
                  <c:v>MONTANHA</c:v>
                </c:pt>
                <c:pt idx="15">
                  <c:v>SOORETAMA</c:v>
                </c:pt>
                <c:pt idx="16">
                  <c:v>MIMOSO DO SUL</c:v>
                </c:pt>
                <c:pt idx="17">
                  <c:v>PINHEIROS</c:v>
                </c:pt>
                <c:pt idx="18">
                  <c:v>PIUMA</c:v>
                </c:pt>
                <c:pt idx="19">
                  <c:v>GUACUI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PORTE'!$I$40:$I$61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24688"/>
        <c:axId val="-916520336"/>
      </c:lineChart>
      <c:catAx>
        <c:axId val="-91652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16524144"/>
        <c:crosses val="autoZero"/>
        <c:auto val="1"/>
        <c:lblAlgn val="ctr"/>
        <c:lblOffset val="100"/>
        <c:noMultiLvlLbl val="0"/>
      </c:catAx>
      <c:valAx>
        <c:axId val="-91652414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916525232"/>
        <c:crosses val="autoZero"/>
        <c:crossBetween val="between"/>
      </c:valAx>
      <c:valAx>
        <c:axId val="-91652033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16524688"/>
        <c:crosses val="max"/>
        <c:crossBetween val="between"/>
      </c:valAx>
      <c:catAx>
        <c:axId val="-91652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16520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BREJETUBA</c:v>
                </c:pt>
                <c:pt idx="2">
                  <c:v>ITAGUACU</c:v>
                </c:pt>
                <c:pt idx="3">
                  <c:v>ALFREDO CHAVES</c:v>
                </c:pt>
                <c:pt idx="4">
                  <c:v>JOAO NEIVA</c:v>
                </c:pt>
                <c:pt idx="5">
                  <c:v>ICONHA</c:v>
                </c:pt>
                <c:pt idx="6">
                  <c:v>VILA VALERIO</c:v>
                </c:pt>
                <c:pt idx="7">
                  <c:v>ALTO RIO NOVO</c:v>
                </c:pt>
                <c:pt idx="8">
                  <c:v>CONCEICAO DO CASTELO</c:v>
                </c:pt>
                <c:pt idx="9">
                  <c:v>GOVERNADOR LINDENBERG</c:v>
                </c:pt>
                <c:pt idx="10">
                  <c:v>IBIRACU</c:v>
                </c:pt>
                <c:pt idx="11">
                  <c:v>DORES DO RIO PRETO</c:v>
                </c:pt>
                <c:pt idx="12">
                  <c:v>MUQUI</c:v>
                </c:pt>
                <c:pt idx="13">
                  <c:v>MARILANDIA</c:v>
                </c:pt>
                <c:pt idx="14">
                  <c:v>SAO ROQUE DO CANAA</c:v>
                </c:pt>
                <c:pt idx="15">
                  <c:v>ATILIO VIVACQUA</c:v>
                </c:pt>
                <c:pt idx="16">
                  <c:v>ITARANA</c:v>
                </c:pt>
                <c:pt idx="17">
                  <c:v>LARANJA DA TERRA</c:v>
                </c:pt>
                <c:pt idx="18">
                  <c:v>JERONIMO MONTEIRO</c:v>
                </c:pt>
                <c:pt idx="19">
                  <c:v>IRUPI</c:v>
                </c:pt>
                <c:pt idx="20">
                  <c:v>SANTA LEOPOLDINA</c:v>
                </c:pt>
                <c:pt idx="21">
                  <c:v>VILA PAVAO</c:v>
                </c:pt>
                <c:pt idx="22">
                  <c:v>AGUIA BRANCA</c:v>
                </c:pt>
                <c:pt idx="23">
                  <c:v>DIVINO DE SAO LOURENCO</c:v>
                </c:pt>
                <c:pt idx="24">
                  <c:v>RIO NOVO DO SUL</c:v>
                </c:pt>
                <c:pt idx="25">
                  <c:v>BOM JESUS DO NORTE</c:v>
                </c:pt>
                <c:pt idx="26">
                  <c:v>PRESIDENTE KENNEDY</c:v>
                </c:pt>
                <c:pt idx="27">
                  <c:v>MUCURICI</c:v>
                </c:pt>
                <c:pt idx="28">
                  <c:v>SAO DOMINGOS DO NORTE</c:v>
                </c:pt>
                <c:pt idx="29">
                  <c:v>BOA ESPERANCA</c:v>
                </c:pt>
                <c:pt idx="30">
                  <c:v>MANTENOPOLIS</c:v>
                </c:pt>
                <c:pt idx="31">
                  <c:v>IBITIRAMA</c:v>
                </c:pt>
                <c:pt idx="32">
                  <c:v>SAO JOSE DO CALCADO</c:v>
                </c:pt>
                <c:pt idx="33">
                  <c:v>APIACA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PORTE'!$K$40:$K$74</c:f>
              <c:numCache>
                <c:formatCode>0.00%</c:formatCode>
                <c:ptCount val="35"/>
                <c:pt idx="0">
                  <c:v>0.82238193018480488</c:v>
                </c:pt>
                <c:pt idx="1">
                  <c:v>0.76416639371110384</c:v>
                </c:pt>
                <c:pt idx="2">
                  <c:v>0.73087752229000469</c:v>
                </c:pt>
                <c:pt idx="3">
                  <c:v>0.72585669781931461</c:v>
                </c:pt>
                <c:pt idx="4">
                  <c:v>0.72085889570552142</c:v>
                </c:pt>
                <c:pt idx="5">
                  <c:v>0.71355932203389827</c:v>
                </c:pt>
                <c:pt idx="6">
                  <c:v>0.71156500138007173</c:v>
                </c:pt>
                <c:pt idx="7">
                  <c:v>0.71068883610451306</c:v>
                </c:pt>
                <c:pt idx="8">
                  <c:v>0.70267774699907659</c:v>
                </c:pt>
                <c:pt idx="9">
                  <c:v>0.70255898969757391</c:v>
                </c:pt>
                <c:pt idx="10">
                  <c:v>0.6888057374493296</c:v>
                </c:pt>
                <c:pt idx="11">
                  <c:v>0.68781869688385266</c:v>
                </c:pt>
                <c:pt idx="12">
                  <c:v>0.68604651162790697</c:v>
                </c:pt>
                <c:pt idx="13">
                  <c:v>0.68105117565698481</c:v>
                </c:pt>
                <c:pt idx="14">
                  <c:v>0.68105065666041276</c:v>
                </c:pt>
                <c:pt idx="15">
                  <c:v>0.68039078855547797</c:v>
                </c:pt>
                <c:pt idx="16">
                  <c:v>0.67306520414381477</c:v>
                </c:pt>
                <c:pt idx="17">
                  <c:v>0.66966966966966968</c:v>
                </c:pt>
                <c:pt idx="18">
                  <c:v>0.65492347675425933</c:v>
                </c:pt>
                <c:pt idx="19">
                  <c:v>0.64649403549607221</c:v>
                </c:pt>
                <c:pt idx="20">
                  <c:v>0.64289544235924934</c:v>
                </c:pt>
                <c:pt idx="21">
                  <c:v>0.6425162689804772</c:v>
                </c:pt>
                <c:pt idx="22">
                  <c:v>0.63600144875045272</c:v>
                </c:pt>
                <c:pt idx="23">
                  <c:v>0.63126402393418102</c:v>
                </c:pt>
                <c:pt idx="24">
                  <c:v>0.63123441396508728</c:v>
                </c:pt>
                <c:pt idx="25">
                  <c:v>0.62468422952002889</c:v>
                </c:pt>
                <c:pt idx="26">
                  <c:v>0.62232457328637225</c:v>
                </c:pt>
                <c:pt idx="27">
                  <c:v>0.61770129071911495</c:v>
                </c:pt>
                <c:pt idx="28">
                  <c:v>0.59834638816362051</c:v>
                </c:pt>
                <c:pt idx="29">
                  <c:v>0.59410801963993454</c:v>
                </c:pt>
                <c:pt idx="30">
                  <c:v>0.58679245283018866</c:v>
                </c:pt>
                <c:pt idx="31">
                  <c:v>0.55495194316757213</c:v>
                </c:pt>
                <c:pt idx="32">
                  <c:v>0.54256259204712809</c:v>
                </c:pt>
                <c:pt idx="33">
                  <c:v>0.52113352545629199</c:v>
                </c:pt>
                <c:pt idx="34">
                  <c:v>0.51190817790530851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916523056"/>
        <c:axId val="-916517072"/>
      </c:barChart>
      <c:lineChart>
        <c:grouping val="standard"/>
        <c:varyColors val="0"/>
        <c:ser>
          <c:idx val="1"/>
          <c:order val="1"/>
          <c:tx>
            <c:strRef>
              <c:f>'RANKING POR PORTE'!$L$39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BREJETUBA</c:v>
                </c:pt>
                <c:pt idx="2">
                  <c:v>ITAGUACU</c:v>
                </c:pt>
                <c:pt idx="3">
                  <c:v>ALFREDO CHAVES</c:v>
                </c:pt>
                <c:pt idx="4">
                  <c:v>JOAO NEIVA</c:v>
                </c:pt>
                <c:pt idx="5">
                  <c:v>ICONHA</c:v>
                </c:pt>
                <c:pt idx="6">
                  <c:v>VILA VALERIO</c:v>
                </c:pt>
                <c:pt idx="7">
                  <c:v>ALTO RIO NOVO</c:v>
                </c:pt>
                <c:pt idx="8">
                  <c:v>CONCEICAO DO CASTELO</c:v>
                </c:pt>
                <c:pt idx="9">
                  <c:v>GOVERNADOR LINDENBERG</c:v>
                </c:pt>
                <c:pt idx="10">
                  <c:v>IBIRACU</c:v>
                </c:pt>
                <c:pt idx="11">
                  <c:v>DORES DO RIO PRETO</c:v>
                </c:pt>
                <c:pt idx="12">
                  <c:v>MUQUI</c:v>
                </c:pt>
                <c:pt idx="13">
                  <c:v>MARILANDIA</c:v>
                </c:pt>
                <c:pt idx="14">
                  <c:v>SAO ROQUE DO CANAA</c:v>
                </c:pt>
                <c:pt idx="15">
                  <c:v>ATILIO VIVACQUA</c:v>
                </c:pt>
                <c:pt idx="16">
                  <c:v>ITARANA</c:v>
                </c:pt>
                <c:pt idx="17">
                  <c:v>LARANJA DA TERRA</c:v>
                </c:pt>
                <c:pt idx="18">
                  <c:v>JERONIMO MONTEIRO</c:v>
                </c:pt>
                <c:pt idx="19">
                  <c:v>IRUPI</c:v>
                </c:pt>
                <c:pt idx="20">
                  <c:v>SANTA LEOPOLDINA</c:v>
                </c:pt>
                <c:pt idx="21">
                  <c:v>VILA PAVAO</c:v>
                </c:pt>
                <c:pt idx="22">
                  <c:v>AGUIA BRANCA</c:v>
                </c:pt>
                <c:pt idx="23">
                  <c:v>DIVINO DE SAO LOURENCO</c:v>
                </c:pt>
                <c:pt idx="24">
                  <c:v>RIO NOVO DO SUL</c:v>
                </c:pt>
                <c:pt idx="25">
                  <c:v>BOM JESUS DO NORTE</c:v>
                </c:pt>
                <c:pt idx="26">
                  <c:v>PRESIDENTE KENNEDY</c:v>
                </c:pt>
                <c:pt idx="27">
                  <c:v>MUCURICI</c:v>
                </c:pt>
                <c:pt idx="28">
                  <c:v>SAO DOMINGOS DO NORTE</c:v>
                </c:pt>
                <c:pt idx="29">
                  <c:v>BOA ESPERANCA</c:v>
                </c:pt>
                <c:pt idx="30">
                  <c:v>MANTENOPOLIS</c:v>
                </c:pt>
                <c:pt idx="31">
                  <c:v>IBITIRAMA</c:v>
                </c:pt>
                <c:pt idx="32">
                  <c:v>SAO JOSE DO CALCADO</c:v>
                </c:pt>
                <c:pt idx="33">
                  <c:v>APIACA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PORTE'!$L$40:$L$74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16528496"/>
        <c:axId val="-916513808"/>
      </c:lineChart>
      <c:catAx>
        <c:axId val="-91652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16517072"/>
        <c:crosses val="autoZero"/>
        <c:auto val="1"/>
        <c:lblAlgn val="ctr"/>
        <c:lblOffset val="100"/>
        <c:noMultiLvlLbl val="0"/>
      </c:catAx>
      <c:valAx>
        <c:axId val="-9165170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916523056"/>
        <c:crosses val="autoZero"/>
        <c:crossBetween val="between"/>
      </c:valAx>
      <c:valAx>
        <c:axId val="-91651380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16528496"/>
        <c:crosses val="max"/>
        <c:crossBetween val="between"/>
      </c:valAx>
      <c:catAx>
        <c:axId val="-91652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16513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99071FDB-8891-4951-8431-161CB236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28576</xdr:rowOff>
    </xdr:from>
    <xdr:to>
      <xdr:col>5</xdr:col>
      <xdr:colOff>19051</xdr:colOff>
      <xdr:row>17</xdr:row>
      <xdr:rowOff>104776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38100</xdr:rowOff>
    </xdr:from>
    <xdr:to>
      <xdr:col>11</xdr:col>
      <xdr:colOff>15240</xdr:colOff>
      <xdr:row>17</xdr:row>
      <xdr:rowOff>104776</xdr:rowOff>
    </xdr:to>
    <xdr:graphicFrame macro="">
      <xdr:nvGraphicFramePr>
        <xdr:cNvPr id="24" name="Gráfic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19050</xdr:colOff>
      <xdr:row>35</xdr:row>
      <xdr:rowOff>66675</xdr:rowOff>
    </xdr:to>
    <xdr:graphicFrame macro="">
      <xdr:nvGraphicFramePr>
        <xdr:cNvPr id="25" name="Gráfico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161924</xdr:rowOff>
    </xdr:from>
    <xdr:to>
      <xdr:col>11</xdr:col>
      <xdr:colOff>15240</xdr:colOff>
      <xdr:row>35</xdr:row>
      <xdr:rowOff>76199</xdr:rowOff>
    </xdr:to>
    <xdr:graphicFrame macro="">
      <xdr:nvGraphicFramePr>
        <xdr:cNvPr id="26" name="Gráfico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%20COBERTURA%20INFLUENZA%20-%2001%20de%20Fev%20a%2015%20de%20outubro%20d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 INFLUENZA - Procedencia"/>
      <sheetName val="CV INFLUENZA - Residencia"/>
      <sheetName val="RANKING POR PORTE"/>
      <sheetName val="RANKING GERAL"/>
      <sheetName val="POPULAÇÃO GRUPOS"/>
      <sheetName val="Grupo"/>
      <sheetName val="Idosos 60+"/>
      <sheetName val="Gestantes"/>
      <sheetName val="Crianças 6m a &lt;6 anos"/>
      <sheetName val="Especial"/>
      <sheetName val="Sheet1"/>
      <sheetName val="Filtros1"/>
      <sheetName val="Sheet(2)"/>
      <sheetName val="Filtros (2)"/>
      <sheetName val="Sheet(3)"/>
      <sheetName val="Filtros (3)"/>
      <sheetName val="Sheet(4)"/>
      <sheetName val="Filtros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H9">
            <v>188</v>
          </cell>
        </row>
        <row r="10">
          <cell r="H10">
            <v>98</v>
          </cell>
        </row>
        <row r="11">
          <cell r="H11">
            <v>67</v>
          </cell>
        </row>
        <row r="12">
          <cell r="H12">
            <v>210</v>
          </cell>
        </row>
        <row r="13">
          <cell r="H13">
            <v>57</v>
          </cell>
        </row>
        <row r="14">
          <cell r="H14">
            <v>61</v>
          </cell>
        </row>
        <row r="15">
          <cell r="H15">
            <v>222</v>
          </cell>
        </row>
        <row r="16">
          <cell r="H16">
            <v>46</v>
          </cell>
        </row>
        <row r="17">
          <cell r="H17">
            <v>744</v>
          </cell>
        </row>
        <row r="18">
          <cell r="H18">
            <v>98</v>
          </cell>
        </row>
        <row r="19">
          <cell r="H19">
            <v>114</v>
          </cell>
        </row>
        <row r="20">
          <cell r="H20">
            <v>240</v>
          </cell>
        </row>
        <row r="21">
          <cell r="H21">
            <v>141</v>
          </cell>
        </row>
        <row r="22">
          <cell r="H22">
            <v>47</v>
          </cell>
        </row>
        <row r="23">
          <cell r="H23">
            <v>146</v>
          </cell>
        </row>
        <row r="24">
          <cell r="H24">
            <v>1143</v>
          </cell>
        </row>
        <row r="25">
          <cell r="H25">
            <v>2264</v>
          </cell>
        </row>
        <row r="26">
          <cell r="H26">
            <v>272</v>
          </cell>
        </row>
        <row r="27">
          <cell r="H27">
            <v>664</v>
          </cell>
        </row>
        <row r="28">
          <cell r="H28">
            <v>217</v>
          </cell>
        </row>
        <row r="29">
          <cell r="H29">
            <v>153</v>
          </cell>
        </row>
        <row r="30">
          <cell r="H30">
            <v>28</v>
          </cell>
        </row>
        <row r="31">
          <cell r="H31">
            <v>274</v>
          </cell>
        </row>
        <row r="32">
          <cell r="H32">
            <v>85</v>
          </cell>
        </row>
        <row r="33">
          <cell r="H33">
            <v>137</v>
          </cell>
        </row>
        <row r="34">
          <cell r="H34">
            <v>135</v>
          </cell>
        </row>
        <row r="35">
          <cell r="H35">
            <v>79</v>
          </cell>
        </row>
        <row r="36">
          <cell r="H36">
            <v>194</v>
          </cell>
        </row>
        <row r="37">
          <cell r="H37">
            <v>744</v>
          </cell>
        </row>
        <row r="38">
          <cell r="H38">
            <v>252</v>
          </cell>
        </row>
        <row r="39">
          <cell r="H39">
            <v>112</v>
          </cell>
        </row>
        <row r="40">
          <cell r="H40">
            <v>88</v>
          </cell>
        </row>
        <row r="41">
          <cell r="H41">
            <v>65</v>
          </cell>
        </row>
        <row r="42">
          <cell r="H42">
            <v>148</v>
          </cell>
        </row>
        <row r="43">
          <cell r="H43">
            <v>89</v>
          </cell>
        </row>
        <row r="44">
          <cell r="H44">
            <v>261</v>
          </cell>
        </row>
        <row r="45">
          <cell r="H45">
            <v>59</v>
          </cell>
        </row>
        <row r="46">
          <cell r="H46">
            <v>292</v>
          </cell>
        </row>
        <row r="47">
          <cell r="H47">
            <v>264</v>
          </cell>
        </row>
        <row r="48">
          <cell r="H48">
            <v>82</v>
          </cell>
        </row>
        <row r="49">
          <cell r="H49">
            <v>104</v>
          </cell>
        </row>
        <row r="50">
          <cell r="H50">
            <v>80</v>
          </cell>
        </row>
        <row r="51">
          <cell r="H51">
            <v>1425</v>
          </cell>
        </row>
        <row r="52">
          <cell r="H52">
            <v>71</v>
          </cell>
        </row>
        <row r="53">
          <cell r="H53">
            <v>270</v>
          </cell>
        </row>
        <row r="54">
          <cell r="H54">
            <v>100</v>
          </cell>
        </row>
        <row r="55">
          <cell r="H55">
            <v>77</v>
          </cell>
        </row>
        <row r="56">
          <cell r="H56">
            <v>178</v>
          </cell>
        </row>
        <row r="57">
          <cell r="H57">
            <v>147</v>
          </cell>
        </row>
        <row r="58">
          <cell r="H58">
            <v>46</v>
          </cell>
        </row>
        <row r="59">
          <cell r="H59">
            <v>120</v>
          </cell>
        </row>
        <row r="60">
          <cell r="H60">
            <v>82</v>
          </cell>
        </row>
        <row r="61">
          <cell r="H61">
            <v>423</v>
          </cell>
        </row>
        <row r="62">
          <cell r="H62">
            <v>104</v>
          </cell>
        </row>
        <row r="63">
          <cell r="H63">
            <v>203</v>
          </cell>
        </row>
        <row r="64">
          <cell r="H64">
            <v>194</v>
          </cell>
        </row>
        <row r="65">
          <cell r="H65">
            <v>150</v>
          </cell>
        </row>
        <row r="66">
          <cell r="H66">
            <v>55</v>
          </cell>
        </row>
        <row r="67">
          <cell r="H67">
            <v>110</v>
          </cell>
        </row>
        <row r="68">
          <cell r="H68">
            <v>177</v>
          </cell>
        </row>
        <row r="69">
          <cell r="H69">
            <v>72</v>
          </cell>
        </row>
        <row r="70">
          <cell r="H70">
            <v>74</v>
          </cell>
        </row>
        <row r="71">
          <cell r="H71">
            <v>331</v>
          </cell>
        </row>
        <row r="72">
          <cell r="H72">
            <v>163</v>
          </cell>
        </row>
        <row r="73">
          <cell r="H73">
            <v>62</v>
          </cell>
        </row>
        <row r="74">
          <cell r="H74">
            <v>202</v>
          </cell>
        </row>
        <row r="75">
          <cell r="H75">
            <v>57</v>
          </cell>
        </row>
        <row r="76">
          <cell r="H76">
            <v>890</v>
          </cell>
        </row>
        <row r="77">
          <cell r="H77">
            <v>72</v>
          </cell>
        </row>
        <row r="78">
          <cell r="H78">
            <v>2715</v>
          </cell>
        </row>
        <row r="79">
          <cell r="H79">
            <v>234</v>
          </cell>
        </row>
        <row r="80">
          <cell r="H80">
            <v>139</v>
          </cell>
        </row>
        <row r="81">
          <cell r="H81">
            <v>202</v>
          </cell>
        </row>
        <row r="82">
          <cell r="H82">
            <v>472</v>
          </cell>
        </row>
        <row r="83">
          <cell r="H83">
            <v>74</v>
          </cell>
        </row>
        <row r="84">
          <cell r="H84">
            <v>139</v>
          </cell>
        </row>
        <row r="85">
          <cell r="H85">
            <v>2310</v>
          </cell>
        </row>
        <row r="86">
          <cell r="H86">
            <v>1897</v>
          </cell>
        </row>
      </sheetData>
      <sheetData sheetId="9">
        <row r="10">
          <cell r="C10">
            <v>4622</v>
          </cell>
        </row>
        <row r="11">
          <cell r="C11">
            <v>1720</v>
          </cell>
        </row>
        <row r="12">
          <cell r="C12">
            <v>1482</v>
          </cell>
        </row>
        <row r="13">
          <cell r="C13">
            <v>5824</v>
          </cell>
        </row>
        <row r="14">
          <cell r="C14">
            <v>2429</v>
          </cell>
        </row>
        <row r="15">
          <cell r="C15">
            <v>1832</v>
          </cell>
        </row>
        <row r="16">
          <cell r="C16">
            <v>6962</v>
          </cell>
        </row>
        <row r="17">
          <cell r="C17">
            <v>1029</v>
          </cell>
        </row>
        <row r="18">
          <cell r="C18">
            <v>22827</v>
          </cell>
        </row>
        <row r="19">
          <cell r="C19">
            <v>1879</v>
          </cell>
        </row>
        <row r="20">
          <cell r="C20">
            <v>4151</v>
          </cell>
        </row>
        <row r="21">
          <cell r="C21">
            <v>6671</v>
          </cell>
        </row>
        <row r="22">
          <cell r="C22">
            <v>2705</v>
          </cell>
        </row>
        <row r="23">
          <cell r="C23">
            <v>1462</v>
          </cell>
        </row>
        <row r="24">
          <cell r="C24">
            <v>2707</v>
          </cell>
        </row>
        <row r="25">
          <cell r="C25">
            <v>32547</v>
          </cell>
        </row>
        <row r="26">
          <cell r="C26">
            <v>58498</v>
          </cell>
        </row>
        <row r="27">
          <cell r="C27">
            <v>6825</v>
          </cell>
        </row>
        <row r="28">
          <cell r="C28">
            <v>18205</v>
          </cell>
        </row>
        <row r="29">
          <cell r="C29">
            <v>5678</v>
          </cell>
        </row>
        <row r="30">
          <cell r="C30">
            <v>2039</v>
          </cell>
        </row>
        <row r="31">
          <cell r="C31">
            <v>894</v>
          </cell>
        </row>
        <row r="32">
          <cell r="C32">
            <v>7237</v>
          </cell>
        </row>
        <row r="33">
          <cell r="C33">
            <v>1230</v>
          </cell>
        </row>
        <row r="34">
          <cell r="C34">
            <v>3654</v>
          </cell>
        </row>
        <row r="35">
          <cell r="C35">
            <v>3394</v>
          </cell>
        </row>
        <row r="36">
          <cell r="C36">
            <v>2037</v>
          </cell>
        </row>
        <row r="37">
          <cell r="C37">
            <v>3705</v>
          </cell>
        </row>
        <row r="38">
          <cell r="C38">
            <v>14796</v>
          </cell>
        </row>
        <row r="39">
          <cell r="C39">
            <v>3695</v>
          </cell>
        </row>
        <row r="40">
          <cell r="C40">
            <v>2442</v>
          </cell>
        </row>
        <row r="41">
          <cell r="C41">
            <v>978</v>
          </cell>
        </row>
        <row r="42">
          <cell r="C42">
            <v>2475</v>
          </cell>
        </row>
        <row r="43">
          <cell r="C43">
            <v>2984</v>
          </cell>
        </row>
        <row r="44">
          <cell r="C44">
            <v>2715</v>
          </cell>
        </row>
        <row r="45">
          <cell r="C45">
            <v>5141</v>
          </cell>
        </row>
        <row r="46">
          <cell r="C46">
            <v>1660</v>
          </cell>
        </row>
        <row r="47">
          <cell r="C47">
            <v>4537</v>
          </cell>
        </row>
        <row r="48">
          <cell r="C48">
            <v>5092</v>
          </cell>
        </row>
        <row r="49">
          <cell r="C49">
            <v>2300</v>
          </cell>
        </row>
        <row r="50">
          <cell r="C50">
            <v>2810</v>
          </cell>
        </row>
        <row r="51">
          <cell r="C51">
            <v>2012</v>
          </cell>
        </row>
        <row r="52">
          <cell r="C52">
            <v>28926</v>
          </cell>
        </row>
        <row r="53">
          <cell r="C53">
            <v>1742</v>
          </cell>
        </row>
        <row r="54">
          <cell r="C54">
            <v>5489</v>
          </cell>
        </row>
        <row r="55">
          <cell r="C55">
            <v>3567</v>
          </cell>
        </row>
        <row r="56">
          <cell r="C56">
            <v>1666</v>
          </cell>
        </row>
        <row r="57">
          <cell r="C57">
            <v>4558</v>
          </cell>
        </row>
        <row r="58">
          <cell r="C58">
            <v>3392</v>
          </cell>
        </row>
        <row r="59">
          <cell r="C59">
            <v>981</v>
          </cell>
        </row>
        <row r="60">
          <cell r="C60">
            <v>2994</v>
          </cell>
        </row>
        <row r="61">
          <cell r="C61">
            <v>2217</v>
          </cell>
        </row>
        <row r="62">
          <cell r="C62">
            <v>8792</v>
          </cell>
        </row>
        <row r="63">
          <cell r="C63">
            <v>3146</v>
          </cell>
        </row>
        <row r="64">
          <cell r="C64">
            <v>4207</v>
          </cell>
        </row>
        <row r="65">
          <cell r="C65">
            <v>4263</v>
          </cell>
        </row>
        <row r="66">
          <cell r="C66">
            <v>2689</v>
          </cell>
        </row>
        <row r="67">
          <cell r="C67">
            <v>1287</v>
          </cell>
        </row>
        <row r="68">
          <cell r="C68">
            <v>2853</v>
          </cell>
        </row>
        <row r="69">
          <cell r="C69">
            <v>3630</v>
          </cell>
        </row>
        <row r="70">
          <cell r="C70">
            <v>2149</v>
          </cell>
        </row>
        <row r="71">
          <cell r="C71">
            <v>2500</v>
          </cell>
        </row>
        <row r="72">
          <cell r="C72">
            <v>5489</v>
          </cell>
        </row>
        <row r="73">
          <cell r="C73">
            <v>4632</v>
          </cell>
        </row>
        <row r="74">
          <cell r="C74">
            <v>1550</v>
          </cell>
        </row>
        <row r="75">
          <cell r="C75">
            <v>4195</v>
          </cell>
        </row>
        <row r="76">
          <cell r="C76">
            <v>1486</v>
          </cell>
        </row>
        <row r="77">
          <cell r="C77">
            <v>26029</v>
          </cell>
        </row>
        <row r="78">
          <cell r="C78">
            <v>1725</v>
          </cell>
        </row>
        <row r="79">
          <cell r="C79">
            <v>83399</v>
          </cell>
        </row>
        <row r="80">
          <cell r="C80">
            <v>3880</v>
          </cell>
        </row>
        <row r="81">
          <cell r="C81">
            <v>3267</v>
          </cell>
        </row>
        <row r="82">
          <cell r="C82">
            <v>4328</v>
          </cell>
        </row>
        <row r="83">
          <cell r="C83">
            <v>16147</v>
          </cell>
        </row>
        <row r="84">
          <cell r="C84">
            <v>1344</v>
          </cell>
        </row>
        <row r="85">
          <cell r="C85">
            <v>2320</v>
          </cell>
        </row>
        <row r="86">
          <cell r="C86">
            <v>88041</v>
          </cell>
        </row>
        <row r="87">
          <cell r="C87">
            <v>84429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FF66FF"/>
  </sheetPr>
  <dimension ref="A19:W120"/>
  <sheetViews>
    <sheetView showGridLines="0" tabSelected="1" zoomScale="120" zoomScaleNormal="120" workbookViewId="0">
      <selection activeCell="E125" sqref="E125"/>
    </sheetView>
  </sheetViews>
  <sheetFormatPr defaultRowHeight="15" x14ac:dyDescent="0.25"/>
  <cols>
    <col min="1" max="1" width="9.7109375" bestFit="1" customWidth="1"/>
    <col min="2" max="2" width="16.7109375" bestFit="1" customWidth="1"/>
    <col min="3" max="14" width="10.140625" customWidth="1"/>
    <col min="15" max="15" width="4.85546875" customWidth="1"/>
    <col min="16" max="16" width="19.140625" bestFit="1" customWidth="1"/>
  </cols>
  <sheetData>
    <row r="19" spans="1:23" x14ac:dyDescent="0.25">
      <c r="I19" s="7"/>
    </row>
    <row r="20" spans="1:23" ht="27.75" customHeight="1" x14ac:dyDescent="0.25">
      <c r="A20" s="83" t="s">
        <v>205</v>
      </c>
      <c r="B20" s="83" t="s">
        <v>90</v>
      </c>
      <c r="C20" s="89" t="s">
        <v>87</v>
      </c>
      <c r="D20" s="89"/>
      <c r="E20" s="89"/>
      <c r="F20" s="90" t="s">
        <v>89</v>
      </c>
      <c r="G20" s="90"/>
      <c r="H20" s="90"/>
      <c r="I20" s="88" t="s">
        <v>88</v>
      </c>
      <c r="J20" s="88"/>
      <c r="K20" s="88"/>
      <c r="L20" s="87" t="s">
        <v>94</v>
      </c>
      <c r="M20" s="87"/>
      <c r="N20" s="87"/>
      <c r="P20" s="80" t="s">
        <v>196</v>
      </c>
      <c r="Q20" s="81"/>
      <c r="R20" s="81"/>
      <c r="S20" s="82"/>
    </row>
    <row r="21" spans="1:23" ht="22.5" x14ac:dyDescent="0.25">
      <c r="A21" s="83"/>
      <c r="B21" s="83"/>
      <c r="C21" s="39" t="s">
        <v>93</v>
      </c>
      <c r="D21" s="39" t="s">
        <v>91</v>
      </c>
      <c r="E21" s="39" t="s">
        <v>92</v>
      </c>
      <c r="F21" s="3" t="s">
        <v>93</v>
      </c>
      <c r="G21" s="3" t="s">
        <v>91</v>
      </c>
      <c r="H21" s="3" t="s">
        <v>92</v>
      </c>
      <c r="I21" s="41" t="s">
        <v>93</v>
      </c>
      <c r="J21" s="41" t="s">
        <v>91</v>
      </c>
      <c r="K21" s="41" t="s">
        <v>92</v>
      </c>
      <c r="L21" s="6" t="s">
        <v>93</v>
      </c>
      <c r="M21" s="6" t="s">
        <v>91</v>
      </c>
      <c r="N21" s="6" t="s">
        <v>92</v>
      </c>
      <c r="P21" s="2" t="s">
        <v>90</v>
      </c>
      <c r="Q21" s="38" t="s">
        <v>303</v>
      </c>
      <c r="R21" s="38" t="s">
        <v>302</v>
      </c>
      <c r="S21" s="38" t="s">
        <v>197</v>
      </c>
    </row>
    <row r="22" spans="1:23" x14ac:dyDescent="0.25">
      <c r="A22" s="1" t="s">
        <v>207</v>
      </c>
      <c r="B22" s="1" t="s">
        <v>26</v>
      </c>
      <c r="C22" s="69">
        <v>2243</v>
      </c>
      <c r="D22" s="69">
        <v>1595</v>
      </c>
      <c r="E22" s="31">
        <v>0.71110120374498442</v>
      </c>
      <c r="F22" s="69">
        <v>308</v>
      </c>
      <c r="G22" s="69">
        <v>284</v>
      </c>
      <c r="H22" s="33">
        <v>0.92207792207792205</v>
      </c>
      <c r="I22" s="69">
        <v>6289</v>
      </c>
      <c r="J22" s="69">
        <v>3219</v>
      </c>
      <c r="K22" s="42">
        <v>0.51184608045794244</v>
      </c>
      <c r="L22" s="69">
        <v>8840</v>
      </c>
      <c r="M22" s="69">
        <v>5098</v>
      </c>
      <c r="N22" s="30">
        <v>0.57669683257918547</v>
      </c>
      <c r="P22" s="1" t="s">
        <v>26</v>
      </c>
      <c r="Q22" s="69">
        <f t="shared" ref="Q22:Q85" si="0">M22</f>
        <v>5098</v>
      </c>
      <c r="R22" s="69">
        <f>SUM('[1]Crianças 6m a &lt;6 anos'!H9,[1]Especial!C10)</f>
        <v>4810</v>
      </c>
      <c r="S22" s="69">
        <f>SUM(Q22:R22)</f>
        <v>9908</v>
      </c>
      <c r="V22" t="s">
        <v>220</v>
      </c>
    </row>
    <row r="23" spans="1:23" x14ac:dyDescent="0.25">
      <c r="A23" s="1" t="s">
        <v>208</v>
      </c>
      <c r="B23" s="1" t="s">
        <v>85</v>
      </c>
      <c r="C23" s="69">
        <v>884</v>
      </c>
      <c r="D23" s="69">
        <v>630</v>
      </c>
      <c r="E23" s="31">
        <v>0.71266968325791857</v>
      </c>
      <c r="F23" s="69">
        <v>122</v>
      </c>
      <c r="G23" s="69">
        <v>82</v>
      </c>
      <c r="H23" s="33">
        <v>0.67213114754098358</v>
      </c>
      <c r="I23" s="69">
        <v>2479</v>
      </c>
      <c r="J23" s="69">
        <v>1072</v>
      </c>
      <c r="K23" s="42">
        <v>0.43243243243243246</v>
      </c>
      <c r="L23" s="69">
        <v>3485</v>
      </c>
      <c r="M23" s="69">
        <v>1784</v>
      </c>
      <c r="N23" s="30">
        <v>0.51190817790530851</v>
      </c>
      <c r="P23" s="1" t="s">
        <v>85</v>
      </c>
      <c r="Q23" s="69">
        <f t="shared" si="0"/>
        <v>1784</v>
      </c>
      <c r="R23" s="69">
        <f>SUM('[1]Crianças 6m a &lt;6 anos'!H10,[1]Especial!C11)</f>
        <v>1818</v>
      </c>
      <c r="S23" s="69">
        <f t="shared" ref="S23:S86" si="1">SUM(Q23:R23)</f>
        <v>3602</v>
      </c>
    </row>
    <row r="24" spans="1:23" x14ac:dyDescent="0.25">
      <c r="A24" s="1" t="s">
        <v>209</v>
      </c>
      <c r="B24" s="1" t="s">
        <v>63</v>
      </c>
      <c r="C24" s="69">
        <v>774</v>
      </c>
      <c r="D24" s="69">
        <v>518</v>
      </c>
      <c r="E24" s="31">
        <v>0.66925064599483208</v>
      </c>
      <c r="F24" s="69">
        <v>118</v>
      </c>
      <c r="G24" s="69">
        <v>101</v>
      </c>
      <c r="H24" s="33">
        <v>0.85593220338983056</v>
      </c>
      <c r="I24" s="69">
        <v>1869</v>
      </c>
      <c r="J24" s="69">
        <v>1137</v>
      </c>
      <c r="K24" s="42">
        <v>0.608346709470305</v>
      </c>
      <c r="L24" s="69">
        <v>2761</v>
      </c>
      <c r="M24" s="69">
        <v>1756</v>
      </c>
      <c r="N24" s="30">
        <v>0.63600144875045272</v>
      </c>
      <c r="P24" s="1" t="s">
        <v>63</v>
      </c>
      <c r="Q24" s="69">
        <f t="shared" si="0"/>
        <v>1756</v>
      </c>
      <c r="R24" s="69">
        <f>SUM('[1]Crianças 6m a &lt;6 anos'!H11,[1]Especial!C12)</f>
        <v>1549</v>
      </c>
      <c r="S24" s="69">
        <f t="shared" si="1"/>
        <v>3305</v>
      </c>
      <c r="W24" t="s">
        <v>220</v>
      </c>
    </row>
    <row r="25" spans="1:23" x14ac:dyDescent="0.25">
      <c r="A25" s="1" t="s">
        <v>210</v>
      </c>
      <c r="B25" s="1" t="s">
        <v>16</v>
      </c>
      <c r="C25" s="69">
        <v>2005</v>
      </c>
      <c r="D25" s="69">
        <v>1529</v>
      </c>
      <c r="E25" s="31">
        <v>0.76259351620947635</v>
      </c>
      <c r="F25" s="69">
        <v>265</v>
      </c>
      <c r="G25" s="69">
        <v>288</v>
      </c>
      <c r="H25" s="33">
        <v>1.0867924528301887</v>
      </c>
      <c r="I25" s="69">
        <v>6264</v>
      </c>
      <c r="J25" s="69">
        <v>3941</v>
      </c>
      <c r="K25" s="42">
        <v>0.62915070242656446</v>
      </c>
      <c r="L25" s="69">
        <v>8534</v>
      </c>
      <c r="M25" s="69">
        <v>5758</v>
      </c>
      <c r="N25" s="30">
        <v>0.67471291305366765</v>
      </c>
      <c r="P25" s="1" t="s">
        <v>16</v>
      </c>
      <c r="Q25" s="69">
        <f t="shared" si="0"/>
        <v>5758</v>
      </c>
      <c r="R25" s="69">
        <f>SUM('[1]Crianças 6m a &lt;6 anos'!H12,[1]Especial!C13)</f>
        <v>6034</v>
      </c>
      <c r="S25" s="69">
        <f t="shared" si="1"/>
        <v>11792</v>
      </c>
    </row>
    <row r="26" spans="1:23" x14ac:dyDescent="0.25">
      <c r="A26" s="1" t="s">
        <v>210</v>
      </c>
      <c r="B26" s="1" t="s">
        <v>57</v>
      </c>
      <c r="C26" s="69">
        <v>852</v>
      </c>
      <c r="D26" s="69">
        <v>647</v>
      </c>
      <c r="E26" s="31">
        <v>0.75938967136150237</v>
      </c>
      <c r="F26" s="69">
        <v>120</v>
      </c>
      <c r="G26" s="69">
        <v>103</v>
      </c>
      <c r="H26" s="33">
        <v>0.85833333333333328</v>
      </c>
      <c r="I26" s="69">
        <v>3201</v>
      </c>
      <c r="J26" s="69">
        <v>2279</v>
      </c>
      <c r="K26" s="42">
        <v>0.71196501093408315</v>
      </c>
      <c r="L26" s="69">
        <v>4173</v>
      </c>
      <c r="M26" s="69">
        <v>3029</v>
      </c>
      <c r="N26" s="30">
        <v>0.72585669781931461</v>
      </c>
      <c r="P26" s="1" t="s">
        <v>57</v>
      </c>
      <c r="Q26" s="69">
        <f t="shared" si="0"/>
        <v>3029</v>
      </c>
      <c r="R26" s="69">
        <f>SUM('[1]Crianças 6m a &lt;6 anos'!H13,[1]Especial!C14)</f>
        <v>2486</v>
      </c>
      <c r="S26" s="69">
        <f t="shared" si="1"/>
        <v>5515</v>
      </c>
    </row>
    <row r="27" spans="1:23" x14ac:dyDescent="0.25">
      <c r="A27" s="1" t="s">
        <v>209</v>
      </c>
      <c r="B27" s="1" t="s">
        <v>48</v>
      </c>
      <c r="C27" s="69">
        <v>528</v>
      </c>
      <c r="D27" s="69">
        <v>507</v>
      </c>
      <c r="E27" s="31">
        <v>0.96022727272727271</v>
      </c>
      <c r="F27" s="69">
        <v>70</v>
      </c>
      <c r="G27" s="69">
        <v>76</v>
      </c>
      <c r="H27" s="33">
        <v>1.0857142857142856</v>
      </c>
      <c r="I27" s="69">
        <v>1507</v>
      </c>
      <c r="J27" s="69">
        <v>913</v>
      </c>
      <c r="K27" s="42">
        <v>0.6058394160583942</v>
      </c>
      <c r="L27" s="69">
        <v>2105</v>
      </c>
      <c r="M27" s="69">
        <v>1496</v>
      </c>
      <c r="N27" s="30">
        <v>0.71068883610451306</v>
      </c>
      <c r="P27" s="1" t="s">
        <v>48</v>
      </c>
      <c r="Q27" s="69">
        <f t="shared" si="0"/>
        <v>1496</v>
      </c>
      <c r="R27" s="69">
        <f>SUM('[1]Crianças 6m a &lt;6 anos'!H14,[1]Especial!C15)</f>
        <v>1893</v>
      </c>
      <c r="S27" s="69">
        <f t="shared" si="1"/>
        <v>3389</v>
      </c>
    </row>
    <row r="28" spans="1:23" x14ac:dyDescent="0.25">
      <c r="A28" s="1" t="s">
        <v>210</v>
      </c>
      <c r="B28" s="1" t="s">
        <v>8</v>
      </c>
      <c r="C28" s="69">
        <v>2311</v>
      </c>
      <c r="D28" s="69">
        <v>1875</v>
      </c>
      <c r="E28" s="31">
        <v>0.81133708351363043</v>
      </c>
      <c r="F28" s="69">
        <v>286</v>
      </c>
      <c r="G28" s="69">
        <v>261</v>
      </c>
      <c r="H28" s="33">
        <v>0.91258741258741261</v>
      </c>
      <c r="I28" s="69">
        <v>5527</v>
      </c>
      <c r="J28" s="69">
        <v>3729</v>
      </c>
      <c r="K28" s="42">
        <v>0.67468789578433142</v>
      </c>
      <c r="L28" s="69">
        <v>8124</v>
      </c>
      <c r="M28" s="69">
        <v>5865</v>
      </c>
      <c r="N28" s="30">
        <v>0.72193500738552441</v>
      </c>
      <c r="P28" s="1" t="s">
        <v>8</v>
      </c>
      <c r="Q28" s="69">
        <f t="shared" si="0"/>
        <v>5865</v>
      </c>
      <c r="R28" s="69">
        <f>SUM('[1]Crianças 6m a &lt;6 anos'!H15,[1]Especial!C16)</f>
        <v>7184</v>
      </c>
      <c r="S28" s="69">
        <f t="shared" si="1"/>
        <v>13049</v>
      </c>
    </row>
    <row r="29" spans="1:23" x14ac:dyDescent="0.25">
      <c r="A29" s="1" t="s">
        <v>210</v>
      </c>
      <c r="B29" s="1" t="s">
        <v>13</v>
      </c>
      <c r="C29" s="69">
        <v>437</v>
      </c>
      <c r="D29" s="69">
        <v>237</v>
      </c>
      <c r="E29" s="31">
        <v>0.54233409610983985</v>
      </c>
      <c r="F29" s="69">
        <v>49</v>
      </c>
      <c r="G29" s="69">
        <v>37</v>
      </c>
      <c r="H29" s="33">
        <v>0.75510204081632648</v>
      </c>
      <c r="I29" s="69">
        <v>1596</v>
      </c>
      <c r="J29" s="69">
        <v>811</v>
      </c>
      <c r="K29" s="42">
        <v>0.50814536340852134</v>
      </c>
      <c r="L29" s="69">
        <v>2082</v>
      </c>
      <c r="M29" s="69">
        <v>1085</v>
      </c>
      <c r="N29" s="30">
        <v>0.52113352545629199</v>
      </c>
      <c r="P29" s="1" t="s">
        <v>13</v>
      </c>
      <c r="Q29" s="69">
        <f t="shared" si="0"/>
        <v>1085</v>
      </c>
      <c r="R29" s="69">
        <f>SUM('[1]Crianças 6m a &lt;6 anos'!H16,[1]Especial!C17)</f>
        <v>1075</v>
      </c>
      <c r="S29" s="69">
        <f t="shared" si="1"/>
        <v>2160</v>
      </c>
    </row>
    <row r="30" spans="1:23" x14ac:dyDescent="0.25">
      <c r="A30" s="1" t="s">
        <v>207</v>
      </c>
      <c r="B30" s="1" t="s">
        <v>30</v>
      </c>
      <c r="C30" s="69">
        <v>8304</v>
      </c>
      <c r="D30" s="69">
        <v>6297</v>
      </c>
      <c r="E30" s="31">
        <v>0.75830924855491333</v>
      </c>
      <c r="F30" s="69">
        <v>1131</v>
      </c>
      <c r="G30" s="69">
        <v>956</v>
      </c>
      <c r="H30" s="33">
        <v>0.84526967285587973</v>
      </c>
      <c r="I30" s="69">
        <v>14177</v>
      </c>
      <c r="J30" s="69">
        <v>8893</v>
      </c>
      <c r="K30" s="42">
        <v>0.62728362841221696</v>
      </c>
      <c r="L30" s="69">
        <v>23612</v>
      </c>
      <c r="M30" s="69">
        <v>16146</v>
      </c>
      <c r="N30" s="30">
        <v>0.68380484499407079</v>
      </c>
      <c r="P30" s="1" t="s">
        <v>30</v>
      </c>
      <c r="Q30" s="69">
        <f t="shared" si="0"/>
        <v>16146</v>
      </c>
      <c r="R30" s="69">
        <f>SUM('[1]Crianças 6m a &lt;6 anos'!H17,[1]Especial!C18)</f>
        <v>23571</v>
      </c>
      <c r="S30" s="69">
        <f t="shared" si="1"/>
        <v>39717</v>
      </c>
    </row>
    <row r="31" spans="1:23" x14ac:dyDescent="0.25">
      <c r="A31" s="1" t="s">
        <v>210</v>
      </c>
      <c r="B31" s="1" t="s">
        <v>24</v>
      </c>
      <c r="C31" s="69">
        <v>838</v>
      </c>
      <c r="D31" s="69">
        <v>692</v>
      </c>
      <c r="E31" s="31">
        <v>0.82577565632458239</v>
      </c>
      <c r="F31" s="69">
        <v>107</v>
      </c>
      <c r="G31" s="69">
        <v>97</v>
      </c>
      <c r="H31" s="33">
        <v>0.90654205607476634</v>
      </c>
      <c r="I31" s="69">
        <v>1921</v>
      </c>
      <c r="J31" s="69">
        <v>1161</v>
      </c>
      <c r="K31" s="42">
        <v>0.60437272254034358</v>
      </c>
      <c r="L31" s="69">
        <v>2866</v>
      </c>
      <c r="M31" s="69">
        <v>1950</v>
      </c>
      <c r="N31" s="30">
        <v>0.68039078855547797</v>
      </c>
      <c r="P31" s="1" t="s">
        <v>24</v>
      </c>
      <c r="Q31" s="69">
        <f t="shared" si="0"/>
        <v>1950</v>
      </c>
      <c r="R31" s="69">
        <f>SUM('[1]Crianças 6m a &lt;6 anos'!H18,[1]Especial!C19)</f>
        <v>1977</v>
      </c>
      <c r="S31" s="69">
        <f t="shared" si="1"/>
        <v>3927</v>
      </c>
    </row>
    <row r="32" spans="1:23" x14ac:dyDescent="0.25">
      <c r="A32" s="1" t="s">
        <v>209</v>
      </c>
      <c r="B32" s="1" t="s">
        <v>68</v>
      </c>
      <c r="C32" s="69">
        <v>2346</v>
      </c>
      <c r="D32" s="69">
        <v>1208</v>
      </c>
      <c r="E32" s="31">
        <v>0.514919011082694</v>
      </c>
      <c r="F32" s="69">
        <v>287</v>
      </c>
      <c r="G32" s="69">
        <v>170</v>
      </c>
      <c r="H32" s="33">
        <v>0.59233449477351918</v>
      </c>
      <c r="I32" s="69">
        <v>6113</v>
      </c>
      <c r="J32" s="69">
        <v>2775</v>
      </c>
      <c r="K32" s="42">
        <v>0.45395059708817276</v>
      </c>
      <c r="L32" s="69">
        <v>8746</v>
      </c>
      <c r="M32" s="69">
        <v>4153</v>
      </c>
      <c r="N32" s="30">
        <v>0.47484564372284471</v>
      </c>
      <c r="P32" s="1" t="s">
        <v>68</v>
      </c>
      <c r="Q32" s="69">
        <f t="shared" si="0"/>
        <v>4153</v>
      </c>
      <c r="R32" s="69">
        <f>SUM('[1]Crianças 6m a &lt;6 anos'!H19,[1]Especial!C20)</f>
        <v>4265</v>
      </c>
      <c r="S32" s="69">
        <f t="shared" si="1"/>
        <v>8418</v>
      </c>
    </row>
    <row r="33" spans="1:19" x14ac:dyDescent="0.25">
      <c r="A33" s="1" t="s">
        <v>208</v>
      </c>
      <c r="B33" s="1" t="s">
        <v>72</v>
      </c>
      <c r="C33" s="69">
        <v>3354</v>
      </c>
      <c r="D33" s="69">
        <v>1874</v>
      </c>
      <c r="E33" s="31">
        <v>0.55873583780560521</v>
      </c>
      <c r="F33" s="69">
        <v>428</v>
      </c>
      <c r="G33" s="69">
        <v>301</v>
      </c>
      <c r="H33" s="33">
        <v>0.70327102803738317</v>
      </c>
      <c r="I33" s="69">
        <v>7753</v>
      </c>
      <c r="J33" s="69">
        <v>3436</v>
      </c>
      <c r="K33" s="42">
        <v>0.44318328389010708</v>
      </c>
      <c r="L33" s="69">
        <v>11535</v>
      </c>
      <c r="M33" s="69">
        <v>5611</v>
      </c>
      <c r="N33" s="30">
        <v>0.48643259644560033</v>
      </c>
      <c r="P33" s="1" t="s">
        <v>72</v>
      </c>
      <c r="Q33" s="69">
        <f t="shared" si="0"/>
        <v>5611</v>
      </c>
      <c r="R33" s="69">
        <f>SUM('[1]Crianças 6m a &lt;6 anos'!H20,[1]Especial!C21)</f>
        <v>6911</v>
      </c>
      <c r="S33" s="69">
        <f t="shared" si="1"/>
        <v>12522</v>
      </c>
    </row>
    <row r="34" spans="1:19" x14ac:dyDescent="0.25">
      <c r="A34" s="1" t="s">
        <v>208</v>
      </c>
      <c r="B34" s="1" t="s">
        <v>60</v>
      </c>
      <c r="C34" s="69">
        <v>1071</v>
      </c>
      <c r="D34" s="69">
        <v>648</v>
      </c>
      <c r="E34" s="31">
        <v>0.60504201680672265</v>
      </c>
      <c r="F34" s="69">
        <v>161</v>
      </c>
      <c r="G34" s="69">
        <v>117</v>
      </c>
      <c r="H34" s="33">
        <v>0.72670807453416153</v>
      </c>
      <c r="I34" s="69">
        <v>2434</v>
      </c>
      <c r="J34" s="69">
        <v>1413</v>
      </c>
      <c r="K34" s="42">
        <v>0.5805258833196385</v>
      </c>
      <c r="L34" s="69">
        <v>3666</v>
      </c>
      <c r="M34" s="69">
        <v>2178</v>
      </c>
      <c r="N34" s="30">
        <v>0.59410801963993454</v>
      </c>
      <c r="P34" s="1" t="s">
        <v>60</v>
      </c>
      <c r="Q34" s="69">
        <f t="shared" si="0"/>
        <v>2178</v>
      </c>
      <c r="R34" s="69">
        <f>SUM('[1]Crianças 6m a &lt;6 anos'!H21,[1]Especial!C22)</f>
        <v>2846</v>
      </c>
      <c r="S34" s="69">
        <f t="shared" si="1"/>
        <v>5024</v>
      </c>
    </row>
    <row r="35" spans="1:19" x14ac:dyDescent="0.25">
      <c r="A35" s="1" t="s">
        <v>210</v>
      </c>
      <c r="B35" s="1" t="s">
        <v>36</v>
      </c>
      <c r="C35" s="69">
        <v>649</v>
      </c>
      <c r="D35" s="69">
        <v>480</v>
      </c>
      <c r="E35" s="31">
        <v>0.73959938366718025</v>
      </c>
      <c r="F35" s="69">
        <v>60</v>
      </c>
      <c r="G35" s="69">
        <v>73</v>
      </c>
      <c r="H35" s="33">
        <v>1.2166666666666666</v>
      </c>
      <c r="I35" s="69">
        <v>2062</v>
      </c>
      <c r="J35" s="69">
        <v>1178</v>
      </c>
      <c r="K35" s="42">
        <v>0.57129000969932109</v>
      </c>
      <c r="L35" s="69">
        <v>2771</v>
      </c>
      <c r="M35" s="69">
        <v>1731</v>
      </c>
      <c r="N35" s="30">
        <v>0.62468422952002889</v>
      </c>
      <c r="P35" s="1" t="s">
        <v>36</v>
      </c>
      <c r="Q35" s="69">
        <f t="shared" si="0"/>
        <v>1731</v>
      </c>
      <c r="R35" s="69">
        <f>SUM('[1]Crianças 6m a &lt;6 anos'!H22,[1]Especial!C23)</f>
        <v>1509</v>
      </c>
      <c r="S35" s="69">
        <f t="shared" si="1"/>
        <v>3240</v>
      </c>
    </row>
    <row r="36" spans="1:19" x14ac:dyDescent="0.25">
      <c r="A36" s="1" t="s">
        <v>207</v>
      </c>
      <c r="B36" s="1" t="s">
        <v>32</v>
      </c>
      <c r="C36" s="69">
        <v>1149</v>
      </c>
      <c r="D36" s="69">
        <v>1036</v>
      </c>
      <c r="E36" s="31">
        <v>0.90165361183637949</v>
      </c>
      <c r="F36" s="69">
        <v>154</v>
      </c>
      <c r="G36" s="69">
        <v>184</v>
      </c>
      <c r="H36" s="33">
        <v>1.1948051948051948</v>
      </c>
      <c r="I36" s="69">
        <v>1750</v>
      </c>
      <c r="J36" s="69">
        <v>1113</v>
      </c>
      <c r="K36" s="42">
        <v>0.63600000000000001</v>
      </c>
      <c r="L36" s="69">
        <v>3053</v>
      </c>
      <c r="M36" s="69">
        <v>2333</v>
      </c>
      <c r="N36" s="30">
        <v>0.76416639371110384</v>
      </c>
      <c r="P36" s="1" t="s">
        <v>32</v>
      </c>
      <c r="Q36" s="69">
        <f t="shared" si="0"/>
        <v>2333</v>
      </c>
      <c r="R36" s="69">
        <f>SUM('[1]Crianças 6m a &lt;6 anos'!H23,[1]Especial!C24)</f>
        <v>2853</v>
      </c>
      <c r="S36" s="69">
        <f t="shared" si="1"/>
        <v>5186</v>
      </c>
    </row>
    <row r="37" spans="1:19" x14ac:dyDescent="0.25">
      <c r="A37" s="1" t="s">
        <v>210</v>
      </c>
      <c r="B37" s="1" t="s">
        <v>10</v>
      </c>
      <c r="C37" s="69">
        <v>13561</v>
      </c>
      <c r="D37" s="69">
        <v>8322</v>
      </c>
      <c r="E37" s="31">
        <v>0.61367155814467955</v>
      </c>
      <c r="F37" s="69">
        <v>1847</v>
      </c>
      <c r="G37" s="69">
        <v>1319</v>
      </c>
      <c r="H37" s="33">
        <v>0.7141310232809962</v>
      </c>
      <c r="I37" s="69">
        <v>35579</v>
      </c>
      <c r="J37" s="69">
        <v>19690</v>
      </c>
      <c r="K37" s="42">
        <v>0.55341634110008708</v>
      </c>
      <c r="L37" s="69">
        <v>50987</v>
      </c>
      <c r="M37" s="69">
        <v>29331</v>
      </c>
      <c r="N37" s="30">
        <v>0.57526428305254285</v>
      </c>
      <c r="P37" s="1" t="s">
        <v>10</v>
      </c>
      <c r="Q37" s="69">
        <f t="shared" si="0"/>
        <v>29331</v>
      </c>
      <c r="R37" s="69">
        <f>SUM('[1]Crianças 6m a &lt;6 anos'!H24,[1]Especial!C25)</f>
        <v>33690</v>
      </c>
      <c r="S37" s="69">
        <f t="shared" si="1"/>
        <v>63021</v>
      </c>
    </row>
    <row r="38" spans="1:19" x14ac:dyDescent="0.25">
      <c r="A38" s="1" t="s">
        <v>207</v>
      </c>
      <c r="B38" s="1" t="s">
        <v>22</v>
      </c>
      <c r="C38" s="69">
        <v>27853</v>
      </c>
      <c r="D38" s="69">
        <v>17807</v>
      </c>
      <c r="E38" s="31">
        <v>0.63932071949161673</v>
      </c>
      <c r="F38" s="69">
        <v>3720</v>
      </c>
      <c r="G38" s="69">
        <v>2818</v>
      </c>
      <c r="H38" s="33">
        <v>0.75752688172043015</v>
      </c>
      <c r="I38" s="69">
        <v>58247</v>
      </c>
      <c r="J38" s="69">
        <v>29553</v>
      </c>
      <c r="K38" s="42">
        <v>0.50737377032293507</v>
      </c>
      <c r="L38" s="69">
        <v>89820</v>
      </c>
      <c r="M38" s="69">
        <v>50178</v>
      </c>
      <c r="N38" s="30">
        <v>0.55865063460253839</v>
      </c>
      <c r="P38" s="1" t="s">
        <v>22</v>
      </c>
      <c r="Q38" s="69">
        <f t="shared" si="0"/>
        <v>50178</v>
      </c>
      <c r="R38" s="69">
        <f>SUM('[1]Crianças 6m a &lt;6 anos'!H25,[1]Especial!C26)</f>
        <v>60762</v>
      </c>
      <c r="S38" s="69">
        <f t="shared" si="1"/>
        <v>110940</v>
      </c>
    </row>
    <row r="39" spans="1:19" x14ac:dyDescent="0.25">
      <c r="A39" s="1" t="s">
        <v>210</v>
      </c>
      <c r="B39" s="1" t="s">
        <v>43</v>
      </c>
      <c r="C39" s="69">
        <v>2570</v>
      </c>
      <c r="D39" s="69">
        <v>1748</v>
      </c>
      <c r="E39" s="31">
        <v>0.68015564202334633</v>
      </c>
      <c r="F39" s="69">
        <v>343</v>
      </c>
      <c r="G39" s="69">
        <v>268</v>
      </c>
      <c r="H39" s="33">
        <v>0.78134110787172006</v>
      </c>
      <c r="I39" s="69">
        <v>7711</v>
      </c>
      <c r="J39" s="69">
        <v>4860</v>
      </c>
      <c r="K39" s="42">
        <v>0.63026844767215662</v>
      </c>
      <c r="L39" s="69">
        <v>10624</v>
      </c>
      <c r="M39" s="69">
        <v>6876</v>
      </c>
      <c r="N39" s="30">
        <v>0.64721385542168675</v>
      </c>
      <c r="P39" s="1" t="s">
        <v>43</v>
      </c>
      <c r="Q39" s="69">
        <f t="shared" si="0"/>
        <v>6876</v>
      </c>
      <c r="R39" s="69">
        <f>SUM('[1]Crianças 6m a &lt;6 anos'!H26,[1]Especial!C27)</f>
        <v>7097</v>
      </c>
      <c r="S39" s="69">
        <f t="shared" si="1"/>
        <v>13973</v>
      </c>
    </row>
    <row r="40" spans="1:19" x14ac:dyDescent="0.25">
      <c r="A40" s="1" t="s">
        <v>209</v>
      </c>
      <c r="B40" s="1" t="s">
        <v>27</v>
      </c>
      <c r="C40" s="69">
        <v>8740</v>
      </c>
      <c r="D40" s="69">
        <v>4523</v>
      </c>
      <c r="E40" s="31">
        <v>0.51750572082379864</v>
      </c>
      <c r="F40" s="69">
        <v>1190</v>
      </c>
      <c r="G40" s="69">
        <v>844</v>
      </c>
      <c r="H40" s="33">
        <v>0.70924369747899163</v>
      </c>
      <c r="I40" s="69">
        <v>23196</v>
      </c>
      <c r="J40" s="69">
        <v>11540</v>
      </c>
      <c r="K40" s="42">
        <v>0.49749956889118813</v>
      </c>
      <c r="L40" s="69">
        <v>33126</v>
      </c>
      <c r="M40" s="69">
        <v>16907</v>
      </c>
      <c r="N40" s="30">
        <v>0.51038459216325549</v>
      </c>
      <c r="P40" s="1" t="s">
        <v>27</v>
      </c>
      <c r="Q40" s="69">
        <f t="shared" si="0"/>
        <v>16907</v>
      </c>
      <c r="R40" s="69">
        <f>SUM('[1]Crianças 6m a &lt;6 anos'!H27,[1]Especial!C28)</f>
        <v>18869</v>
      </c>
      <c r="S40" s="69">
        <f t="shared" si="1"/>
        <v>35776</v>
      </c>
    </row>
    <row r="41" spans="1:19" x14ac:dyDescent="0.25">
      <c r="A41" s="1" t="s">
        <v>208</v>
      </c>
      <c r="B41" s="1" t="s">
        <v>46</v>
      </c>
      <c r="C41" s="69">
        <v>2229</v>
      </c>
      <c r="D41" s="69">
        <v>2096</v>
      </c>
      <c r="E41" s="31">
        <v>0.94033198743831314</v>
      </c>
      <c r="F41" s="69">
        <v>296</v>
      </c>
      <c r="G41" s="69">
        <v>387</v>
      </c>
      <c r="H41" s="33">
        <v>1.3074324324324325</v>
      </c>
      <c r="I41" s="69">
        <v>4822</v>
      </c>
      <c r="J41" s="69">
        <v>2771</v>
      </c>
      <c r="K41" s="42">
        <v>0.57465781833264207</v>
      </c>
      <c r="L41" s="69">
        <v>7347</v>
      </c>
      <c r="M41" s="69">
        <v>5254</v>
      </c>
      <c r="N41" s="30">
        <v>0.7151218184292909</v>
      </c>
      <c r="P41" s="1" t="s">
        <v>46</v>
      </c>
      <c r="Q41" s="69">
        <f t="shared" si="0"/>
        <v>5254</v>
      </c>
      <c r="R41" s="69">
        <f>SUM('[1]Crianças 6m a &lt;6 anos'!H28,[1]Especial!C29)</f>
        <v>5895</v>
      </c>
      <c r="S41" s="69">
        <f t="shared" si="1"/>
        <v>11149</v>
      </c>
    </row>
    <row r="42" spans="1:19" x14ac:dyDescent="0.25">
      <c r="A42" s="1" t="s">
        <v>207</v>
      </c>
      <c r="B42" s="1" t="s">
        <v>34</v>
      </c>
      <c r="C42" s="69">
        <v>882</v>
      </c>
      <c r="D42" s="69">
        <v>714</v>
      </c>
      <c r="E42" s="31">
        <v>0.80952380952380953</v>
      </c>
      <c r="F42" s="69">
        <v>121</v>
      </c>
      <c r="G42" s="69">
        <v>104</v>
      </c>
      <c r="H42" s="33">
        <v>0.85950413223140498</v>
      </c>
      <c r="I42" s="69">
        <v>2246</v>
      </c>
      <c r="J42" s="69">
        <v>1465</v>
      </c>
      <c r="K42" s="42">
        <v>0.65227070347284055</v>
      </c>
      <c r="L42" s="69">
        <v>3249</v>
      </c>
      <c r="M42" s="69">
        <v>2283</v>
      </c>
      <c r="N42" s="30">
        <v>0.70267774699907659</v>
      </c>
      <c r="P42" s="1" t="s">
        <v>34</v>
      </c>
      <c r="Q42" s="69">
        <f t="shared" si="0"/>
        <v>2283</v>
      </c>
      <c r="R42" s="69">
        <f>SUM('[1]Crianças 6m a &lt;6 anos'!H29,[1]Especial!C30)</f>
        <v>2192</v>
      </c>
      <c r="S42" s="69">
        <f t="shared" si="1"/>
        <v>4475</v>
      </c>
    </row>
    <row r="43" spans="1:19" x14ac:dyDescent="0.25">
      <c r="A43" s="1" t="s">
        <v>210</v>
      </c>
      <c r="B43" s="1" t="s">
        <v>69</v>
      </c>
      <c r="C43" s="69">
        <v>385</v>
      </c>
      <c r="D43" s="69">
        <v>262</v>
      </c>
      <c r="E43" s="31">
        <v>0.68051948051948052</v>
      </c>
      <c r="F43" s="69">
        <v>47</v>
      </c>
      <c r="G43" s="69">
        <v>48</v>
      </c>
      <c r="H43" s="33">
        <v>1.0212765957446808</v>
      </c>
      <c r="I43" s="69">
        <v>905</v>
      </c>
      <c r="J43" s="69">
        <v>534</v>
      </c>
      <c r="K43" s="42">
        <v>0.59005524861878456</v>
      </c>
      <c r="L43" s="69">
        <v>1337</v>
      </c>
      <c r="M43" s="69">
        <v>844</v>
      </c>
      <c r="N43" s="30">
        <v>0.63126402393418102</v>
      </c>
      <c r="P43" s="1" t="s">
        <v>69</v>
      </c>
      <c r="Q43" s="69">
        <f t="shared" si="0"/>
        <v>844</v>
      </c>
      <c r="R43" s="69">
        <f>SUM('[1]Crianças 6m a &lt;6 anos'!H30,[1]Especial!C31)</f>
        <v>922</v>
      </c>
      <c r="S43" s="69">
        <f t="shared" si="1"/>
        <v>1766</v>
      </c>
    </row>
    <row r="44" spans="1:19" x14ac:dyDescent="0.25">
      <c r="A44" s="1" t="s">
        <v>207</v>
      </c>
      <c r="B44" s="1" t="s">
        <v>23</v>
      </c>
      <c r="C44" s="69">
        <v>2423</v>
      </c>
      <c r="D44" s="69">
        <v>1839</v>
      </c>
      <c r="E44" s="31">
        <v>0.75897647544366487</v>
      </c>
      <c r="F44" s="69">
        <v>314</v>
      </c>
      <c r="G44" s="69">
        <v>324</v>
      </c>
      <c r="H44" s="33">
        <v>1.0318471337579618</v>
      </c>
      <c r="I44" s="69">
        <v>6954</v>
      </c>
      <c r="J44" s="69">
        <v>4835</v>
      </c>
      <c r="K44" s="42">
        <v>0.69528329019269486</v>
      </c>
      <c r="L44" s="69">
        <v>9691</v>
      </c>
      <c r="M44" s="69">
        <v>6998</v>
      </c>
      <c r="N44" s="30">
        <v>0.72211330100092874</v>
      </c>
      <c r="P44" s="1" t="s">
        <v>23</v>
      </c>
      <c r="Q44" s="69">
        <f t="shared" si="0"/>
        <v>6998</v>
      </c>
      <c r="R44" s="69">
        <f>SUM('[1]Crianças 6m a &lt;6 anos'!H31,[1]Especial!C32)</f>
        <v>7511</v>
      </c>
      <c r="S44" s="69">
        <f t="shared" si="1"/>
        <v>14509</v>
      </c>
    </row>
    <row r="45" spans="1:19" x14ac:dyDescent="0.25">
      <c r="A45" s="1" t="s">
        <v>210</v>
      </c>
      <c r="B45" s="1" t="s">
        <v>41</v>
      </c>
      <c r="C45" s="69">
        <v>483</v>
      </c>
      <c r="D45" s="69">
        <v>442</v>
      </c>
      <c r="E45" s="31">
        <v>0.91511387163561075</v>
      </c>
      <c r="F45" s="69">
        <v>74</v>
      </c>
      <c r="G45" s="69">
        <v>54</v>
      </c>
      <c r="H45" s="33">
        <v>0.72972972972972971</v>
      </c>
      <c r="I45" s="69">
        <v>1208</v>
      </c>
      <c r="J45" s="69">
        <v>718</v>
      </c>
      <c r="K45" s="42">
        <v>0.5943708609271523</v>
      </c>
      <c r="L45" s="69">
        <v>1765</v>
      </c>
      <c r="M45" s="69">
        <v>1214</v>
      </c>
      <c r="N45" s="30">
        <v>0.68781869688385266</v>
      </c>
      <c r="P45" s="1" t="s">
        <v>41</v>
      </c>
      <c r="Q45" s="69">
        <f t="shared" si="0"/>
        <v>1214</v>
      </c>
      <c r="R45" s="69">
        <f>SUM('[1]Crianças 6m a &lt;6 anos'!H32,[1]Especial!C33)</f>
        <v>1315</v>
      </c>
      <c r="S45" s="69">
        <f t="shared" si="1"/>
        <v>2529</v>
      </c>
    </row>
    <row r="46" spans="1:19" x14ac:dyDescent="0.25">
      <c r="A46" s="1" t="s">
        <v>208</v>
      </c>
      <c r="B46" s="1" t="s">
        <v>79</v>
      </c>
      <c r="C46" s="69">
        <v>1532</v>
      </c>
      <c r="D46" s="69">
        <v>813</v>
      </c>
      <c r="E46" s="31">
        <v>0.53067885117493474</v>
      </c>
      <c r="F46" s="69">
        <v>192</v>
      </c>
      <c r="G46" s="69">
        <v>155</v>
      </c>
      <c r="H46" s="33">
        <v>0.80729166666666663</v>
      </c>
      <c r="I46" s="69">
        <v>4469</v>
      </c>
      <c r="J46" s="69">
        <v>2138</v>
      </c>
      <c r="K46" s="42">
        <v>0.47840680241664801</v>
      </c>
      <c r="L46" s="69">
        <v>6193</v>
      </c>
      <c r="M46" s="69">
        <v>3106</v>
      </c>
      <c r="N46" s="30">
        <v>0.50153398998869692</v>
      </c>
      <c r="P46" s="1" t="s">
        <v>79</v>
      </c>
      <c r="Q46" s="69">
        <f t="shared" si="0"/>
        <v>3106</v>
      </c>
      <c r="R46" s="69">
        <f>SUM('[1]Crianças 6m a &lt;6 anos'!H33,[1]Especial!C34)</f>
        <v>3791</v>
      </c>
      <c r="S46" s="69">
        <f t="shared" si="1"/>
        <v>6897</v>
      </c>
    </row>
    <row r="47" spans="1:19" x14ac:dyDescent="0.25">
      <c r="A47" s="1" t="s">
        <v>207</v>
      </c>
      <c r="B47" s="1" t="s">
        <v>47</v>
      </c>
      <c r="C47" s="69">
        <v>1253</v>
      </c>
      <c r="D47" s="69">
        <v>991</v>
      </c>
      <c r="E47" s="31">
        <v>0.79090183559457305</v>
      </c>
      <c r="F47" s="69">
        <v>158</v>
      </c>
      <c r="G47" s="69">
        <v>151</v>
      </c>
      <c r="H47" s="33">
        <v>0.95569620253164556</v>
      </c>
      <c r="I47" s="69">
        <v>3640</v>
      </c>
      <c r="J47" s="69">
        <v>2504</v>
      </c>
      <c r="K47" s="42">
        <v>0.68791208791208791</v>
      </c>
      <c r="L47" s="69">
        <v>5051</v>
      </c>
      <c r="M47" s="69">
        <v>3646</v>
      </c>
      <c r="N47" s="30">
        <v>0.72183725994852499</v>
      </c>
      <c r="P47" s="1" t="s">
        <v>47</v>
      </c>
      <c r="Q47" s="69">
        <f t="shared" si="0"/>
        <v>3646</v>
      </c>
      <c r="R47" s="69">
        <f>SUM('[1]Crianças 6m a &lt;6 anos'!H34,[1]Especial!C35)</f>
        <v>3529</v>
      </c>
      <c r="S47" s="69">
        <f t="shared" si="1"/>
        <v>7175</v>
      </c>
    </row>
    <row r="48" spans="1:19" x14ac:dyDescent="0.25">
      <c r="A48" s="1" t="s">
        <v>209</v>
      </c>
      <c r="B48" s="1" t="s">
        <v>76</v>
      </c>
      <c r="C48" s="69">
        <v>807</v>
      </c>
      <c r="D48" s="69">
        <v>646</v>
      </c>
      <c r="E48" s="31">
        <v>0.8004956629491945</v>
      </c>
      <c r="F48" s="69">
        <v>107</v>
      </c>
      <c r="G48" s="69">
        <v>143</v>
      </c>
      <c r="H48" s="33">
        <v>1.3364485981308412</v>
      </c>
      <c r="I48" s="69">
        <v>2095</v>
      </c>
      <c r="J48" s="69">
        <v>1325</v>
      </c>
      <c r="K48" s="42">
        <v>0.63245823389021483</v>
      </c>
      <c r="L48" s="69">
        <v>3009</v>
      </c>
      <c r="M48" s="69">
        <v>2114</v>
      </c>
      <c r="N48" s="30">
        <v>0.70255898969757391</v>
      </c>
      <c r="P48" s="1" t="s">
        <v>76</v>
      </c>
      <c r="Q48" s="69">
        <f t="shared" si="0"/>
        <v>2114</v>
      </c>
      <c r="R48" s="69">
        <f>SUM('[1]Crianças 6m a &lt;6 anos'!H35,[1]Especial!C36)</f>
        <v>2116</v>
      </c>
      <c r="S48" s="69">
        <f t="shared" si="1"/>
        <v>4230</v>
      </c>
    </row>
    <row r="49" spans="1:19" x14ac:dyDescent="0.25">
      <c r="A49" s="1" t="s">
        <v>210</v>
      </c>
      <c r="B49" s="1" t="s">
        <v>74</v>
      </c>
      <c r="C49" s="69">
        <v>2357</v>
      </c>
      <c r="D49" s="69">
        <v>1532</v>
      </c>
      <c r="E49" s="31">
        <v>0.64997878659312691</v>
      </c>
      <c r="F49" s="69">
        <v>308</v>
      </c>
      <c r="G49" s="69">
        <v>200</v>
      </c>
      <c r="H49" s="33">
        <v>0.64935064935064934</v>
      </c>
      <c r="I49" s="69">
        <v>5838</v>
      </c>
      <c r="J49" s="69">
        <v>2891</v>
      </c>
      <c r="K49" s="42">
        <v>0.49520383693045561</v>
      </c>
      <c r="L49" s="69">
        <v>8503</v>
      </c>
      <c r="M49" s="69">
        <v>4623</v>
      </c>
      <c r="N49" s="30">
        <v>0.54369046218981532</v>
      </c>
      <c r="P49" s="1" t="s">
        <v>74</v>
      </c>
      <c r="Q49" s="69">
        <f t="shared" si="0"/>
        <v>4623</v>
      </c>
      <c r="R49" s="69">
        <f>SUM('[1]Crianças 6m a &lt;6 anos'!H36,[1]Especial!C37)</f>
        <v>3899</v>
      </c>
      <c r="S49" s="69">
        <f t="shared" si="1"/>
        <v>8522</v>
      </c>
    </row>
    <row r="50" spans="1:19" x14ac:dyDescent="0.25">
      <c r="A50" s="1" t="s">
        <v>207</v>
      </c>
      <c r="B50" s="1" t="s">
        <v>14</v>
      </c>
      <c r="C50" s="69">
        <v>9452</v>
      </c>
      <c r="D50" s="69">
        <v>4813</v>
      </c>
      <c r="E50" s="31">
        <v>0.50920440118493437</v>
      </c>
      <c r="F50" s="69">
        <v>1330</v>
      </c>
      <c r="G50" s="69">
        <v>929</v>
      </c>
      <c r="H50" s="33">
        <v>0.69849624060150373</v>
      </c>
      <c r="I50" s="69">
        <v>23821</v>
      </c>
      <c r="J50" s="69">
        <v>10624</v>
      </c>
      <c r="K50" s="42">
        <v>0.44599303135888502</v>
      </c>
      <c r="L50" s="69">
        <v>34603</v>
      </c>
      <c r="M50" s="69">
        <v>16366</v>
      </c>
      <c r="N50" s="30">
        <v>0.47296477184059188</v>
      </c>
      <c r="P50" s="1" t="s">
        <v>14</v>
      </c>
      <c r="Q50" s="69">
        <f t="shared" si="0"/>
        <v>16366</v>
      </c>
      <c r="R50" s="69">
        <f>SUM('[1]Crianças 6m a &lt;6 anos'!H37,[1]Especial!C38)</f>
        <v>15540</v>
      </c>
      <c r="S50" s="69">
        <f t="shared" si="1"/>
        <v>31906</v>
      </c>
    </row>
    <row r="51" spans="1:19" x14ac:dyDescent="0.25">
      <c r="A51" s="1" t="s">
        <v>207</v>
      </c>
      <c r="B51" s="1" t="s">
        <v>33</v>
      </c>
      <c r="C51" s="69">
        <v>2091</v>
      </c>
      <c r="D51" s="69">
        <v>1606</v>
      </c>
      <c r="E51" s="31">
        <v>0.76805356288857007</v>
      </c>
      <c r="F51" s="69">
        <v>265</v>
      </c>
      <c r="G51" s="69">
        <v>288</v>
      </c>
      <c r="H51" s="33">
        <v>1.0867924528301887</v>
      </c>
      <c r="I51" s="69">
        <v>4104</v>
      </c>
      <c r="J51" s="69">
        <v>2172</v>
      </c>
      <c r="K51" s="42">
        <v>0.5292397660818714</v>
      </c>
      <c r="L51" s="69">
        <v>6460</v>
      </c>
      <c r="M51" s="69">
        <v>4066</v>
      </c>
      <c r="N51" s="30">
        <v>0.62941176470588234</v>
      </c>
      <c r="P51" s="1" t="s">
        <v>33</v>
      </c>
      <c r="Q51" s="69">
        <f t="shared" si="0"/>
        <v>4066</v>
      </c>
      <c r="R51" s="69">
        <f>SUM('[1]Crianças 6m a &lt;6 anos'!H38,[1]Especial!C39)</f>
        <v>3947</v>
      </c>
      <c r="S51" s="69">
        <f t="shared" si="1"/>
        <v>8013</v>
      </c>
    </row>
    <row r="52" spans="1:19" x14ac:dyDescent="0.25">
      <c r="A52" s="1" t="s">
        <v>207</v>
      </c>
      <c r="B52" s="1" t="s">
        <v>5</v>
      </c>
      <c r="C52" s="69">
        <v>851</v>
      </c>
      <c r="D52" s="69">
        <v>690</v>
      </c>
      <c r="E52" s="31">
        <v>0.81081081081081086</v>
      </c>
      <c r="F52" s="69">
        <v>105</v>
      </c>
      <c r="G52" s="69">
        <v>89</v>
      </c>
      <c r="H52" s="33">
        <v>0.84761904761904761</v>
      </c>
      <c r="I52" s="69">
        <v>2251</v>
      </c>
      <c r="J52" s="69">
        <v>1430</v>
      </c>
      <c r="K52" s="42">
        <v>0.63527321190581965</v>
      </c>
      <c r="L52" s="69">
        <v>3207</v>
      </c>
      <c r="M52" s="69">
        <v>2209</v>
      </c>
      <c r="N52" s="30">
        <v>0.6888057374493296</v>
      </c>
      <c r="P52" s="1" t="s">
        <v>5</v>
      </c>
      <c r="Q52" s="69">
        <f t="shared" si="0"/>
        <v>2209</v>
      </c>
      <c r="R52" s="69">
        <f>SUM('[1]Crianças 6m a &lt;6 anos'!H39,[1]Especial!C40)</f>
        <v>2554</v>
      </c>
      <c r="S52" s="69">
        <f t="shared" si="1"/>
        <v>4763</v>
      </c>
    </row>
    <row r="53" spans="1:19" x14ac:dyDescent="0.25">
      <c r="A53" s="1" t="s">
        <v>210</v>
      </c>
      <c r="B53" s="1" t="s">
        <v>66</v>
      </c>
      <c r="C53" s="69">
        <v>820</v>
      </c>
      <c r="D53" s="69">
        <v>581</v>
      </c>
      <c r="E53" s="31">
        <v>0.70853658536585362</v>
      </c>
      <c r="F53" s="69">
        <v>101</v>
      </c>
      <c r="G53" s="69">
        <v>89</v>
      </c>
      <c r="H53" s="33">
        <v>0.88118811881188119</v>
      </c>
      <c r="I53" s="69">
        <v>1472</v>
      </c>
      <c r="J53" s="69">
        <v>658</v>
      </c>
      <c r="K53" s="42">
        <v>0.44701086956521741</v>
      </c>
      <c r="L53" s="69">
        <v>2393</v>
      </c>
      <c r="M53" s="69">
        <v>1328</v>
      </c>
      <c r="N53" s="30">
        <v>0.55495194316757213</v>
      </c>
      <c r="P53" s="1" t="s">
        <v>66</v>
      </c>
      <c r="Q53" s="69">
        <f t="shared" si="0"/>
        <v>1328</v>
      </c>
      <c r="R53" s="69">
        <f>SUM('[1]Crianças 6m a &lt;6 anos'!H40,[1]Especial!C41)</f>
        <v>1066</v>
      </c>
      <c r="S53" s="69">
        <f t="shared" si="1"/>
        <v>2394</v>
      </c>
    </row>
    <row r="54" spans="1:19" x14ac:dyDescent="0.25">
      <c r="A54" s="1" t="s">
        <v>210</v>
      </c>
      <c r="B54" s="1" t="s">
        <v>37</v>
      </c>
      <c r="C54" s="69">
        <v>731</v>
      </c>
      <c r="D54" s="69">
        <v>632</v>
      </c>
      <c r="E54" s="31">
        <v>0.86456908344733241</v>
      </c>
      <c r="F54" s="69">
        <v>91</v>
      </c>
      <c r="G54" s="69">
        <v>91</v>
      </c>
      <c r="H54" s="33">
        <v>1</v>
      </c>
      <c r="I54" s="69">
        <v>2718</v>
      </c>
      <c r="J54" s="69">
        <v>1803</v>
      </c>
      <c r="K54" s="42">
        <v>0.66335540838852092</v>
      </c>
      <c r="L54" s="69">
        <v>3540</v>
      </c>
      <c r="M54" s="69">
        <v>2526</v>
      </c>
      <c r="N54" s="30">
        <v>0.71355932203389827</v>
      </c>
      <c r="P54" s="1" t="s">
        <v>37</v>
      </c>
      <c r="Q54" s="69">
        <f t="shared" si="0"/>
        <v>2526</v>
      </c>
      <c r="R54" s="69">
        <f>SUM('[1]Crianças 6m a &lt;6 anos'!H41,[1]Especial!C42)</f>
        <v>2540</v>
      </c>
      <c r="S54" s="69">
        <f t="shared" si="1"/>
        <v>5066</v>
      </c>
    </row>
    <row r="55" spans="1:19" x14ac:dyDescent="0.25">
      <c r="A55" s="1" t="s">
        <v>210</v>
      </c>
      <c r="B55" s="1" t="s">
        <v>62</v>
      </c>
      <c r="C55" s="69">
        <v>1159</v>
      </c>
      <c r="D55" s="69">
        <v>924</v>
      </c>
      <c r="E55" s="31">
        <v>0.79723899913718721</v>
      </c>
      <c r="F55" s="69">
        <v>151</v>
      </c>
      <c r="G55" s="69">
        <v>152</v>
      </c>
      <c r="H55" s="33">
        <v>1.0066225165562914</v>
      </c>
      <c r="I55" s="69">
        <v>2127</v>
      </c>
      <c r="J55" s="69">
        <v>1146</v>
      </c>
      <c r="K55" s="42">
        <v>0.53878702397743305</v>
      </c>
      <c r="L55" s="69">
        <v>3437</v>
      </c>
      <c r="M55" s="69">
        <v>2222</v>
      </c>
      <c r="N55" s="30">
        <v>0.64649403549607221</v>
      </c>
      <c r="P55" s="1" t="s">
        <v>62</v>
      </c>
      <c r="Q55" s="69">
        <f t="shared" si="0"/>
        <v>2222</v>
      </c>
      <c r="R55" s="69">
        <f>SUM('[1]Crianças 6m a &lt;6 anos'!H42,[1]Especial!C43)</f>
        <v>3132</v>
      </c>
      <c r="S55" s="69">
        <f t="shared" si="1"/>
        <v>5354</v>
      </c>
    </row>
    <row r="56" spans="1:19" x14ac:dyDescent="0.25">
      <c r="A56" s="1" t="s">
        <v>207</v>
      </c>
      <c r="B56" s="1" t="s">
        <v>17</v>
      </c>
      <c r="C56" s="69">
        <v>814</v>
      </c>
      <c r="D56" s="69">
        <v>720</v>
      </c>
      <c r="E56" s="31">
        <v>0.88452088452088451</v>
      </c>
      <c r="F56" s="69">
        <v>108</v>
      </c>
      <c r="G56" s="69">
        <v>100</v>
      </c>
      <c r="H56" s="33">
        <v>0.92592592592592593</v>
      </c>
      <c r="I56" s="69">
        <v>3340</v>
      </c>
      <c r="J56" s="69">
        <v>2295</v>
      </c>
      <c r="K56" s="42">
        <v>0.68712574850299402</v>
      </c>
      <c r="L56" s="69">
        <v>4262</v>
      </c>
      <c r="M56" s="69">
        <v>3115</v>
      </c>
      <c r="N56" s="30">
        <v>0.73087752229000469</v>
      </c>
      <c r="P56" s="1" t="s">
        <v>17</v>
      </c>
      <c r="Q56" s="69">
        <f t="shared" si="0"/>
        <v>3115</v>
      </c>
      <c r="R56" s="69">
        <f>SUM('[1]Crianças 6m a &lt;6 anos'!H43,[1]Especial!C44)</f>
        <v>2804</v>
      </c>
      <c r="S56" s="69">
        <f t="shared" si="1"/>
        <v>5919</v>
      </c>
    </row>
    <row r="57" spans="1:19" x14ac:dyDescent="0.25">
      <c r="A57" s="1" t="s">
        <v>210</v>
      </c>
      <c r="B57" s="1" t="s">
        <v>58</v>
      </c>
      <c r="C57" s="69">
        <v>3277</v>
      </c>
      <c r="D57" s="69">
        <v>1756</v>
      </c>
      <c r="E57" s="31">
        <v>0.53585596582239858</v>
      </c>
      <c r="F57" s="69">
        <v>434</v>
      </c>
      <c r="G57" s="69">
        <v>319</v>
      </c>
      <c r="H57" s="33">
        <v>0.73502304147465436</v>
      </c>
      <c r="I57" s="69">
        <v>7172</v>
      </c>
      <c r="J57" s="69">
        <v>3152</v>
      </c>
      <c r="K57" s="42">
        <v>0.43948689347462355</v>
      </c>
      <c r="L57" s="69">
        <v>10883</v>
      </c>
      <c r="M57" s="69">
        <v>5227</v>
      </c>
      <c r="N57" s="30">
        <v>0.48029036111366352</v>
      </c>
      <c r="P57" s="1" t="s">
        <v>58</v>
      </c>
      <c r="Q57" s="69">
        <f t="shared" si="0"/>
        <v>5227</v>
      </c>
      <c r="R57" s="69">
        <f>SUM('[1]Crianças 6m a &lt;6 anos'!H44,[1]Especial!C45)</f>
        <v>5402</v>
      </c>
      <c r="S57" s="69">
        <f t="shared" si="1"/>
        <v>10629</v>
      </c>
    </row>
    <row r="58" spans="1:19" x14ac:dyDescent="0.25">
      <c r="A58" s="1" t="s">
        <v>207</v>
      </c>
      <c r="B58" s="1" t="s">
        <v>77</v>
      </c>
      <c r="C58" s="69">
        <v>689</v>
      </c>
      <c r="D58" s="69">
        <v>581</v>
      </c>
      <c r="E58" s="31">
        <v>0.84325108853410735</v>
      </c>
      <c r="F58" s="69">
        <v>101</v>
      </c>
      <c r="G58" s="69">
        <v>102</v>
      </c>
      <c r="H58" s="33">
        <v>1.0099009900990099</v>
      </c>
      <c r="I58" s="69">
        <v>2492</v>
      </c>
      <c r="J58" s="69">
        <v>1526</v>
      </c>
      <c r="K58" s="42">
        <v>0.61235955056179781</v>
      </c>
      <c r="L58" s="69">
        <v>3282</v>
      </c>
      <c r="M58" s="69">
        <v>2209</v>
      </c>
      <c r="N58" s="30">
        <v>0.67306520414381477</v>
      </c>
      <c r="P58" s="1" t="s">
        <v>77</v>
      </c>
      <c r="Q58" s="69">
        <f t="shared" si="0"/>
        <v>2209</v>
      </c>
      <c r="R58" s="69">
        <f>SUM('[1]Crianças 6m a &lt;6 anos'!H45,[1]Especial!C46)</f>
        <v>1719</v>
      </c>
      <c r="S58" s="69">
        <f t="shared" si="1"/>
        <v>3928</v>
      </c>
    </row>
    <row r="59" spans="1:19" x14ac:dyDescent="0.25">
      <c r="A59" s="1" t="s">
        <v>210</v>
      </c>
      <c r="B59" s="1" t="s">
        <v>35</v>
      </c>
      <c r="C59" s="69">
        <v>2514</v>
      </c>
      <c r="D59" s="69">
        <v>1539</v>
      </c>
      <c r="E59" s="31">
        <v>0.61217183770883055</v>
      </c>
      <c r="F59" s="69">
        <v>362</v>
      </c>
      <c r="G59" s="69">
        <v>210</v>
      </c>
      <c r="H59" s="33">
        <v>0.58011049723756902</v>
      </c>
      <c r="I59" s="69">
        <v>4734</v>
      </c>
      <c r="J59" s="69">
        <v>2240</v>
      </c>
      <c r="K59" s="42">
        <v>0.47317279256442757</v>
      </c>
      <c r="L59" s="69">
        <v>7610</v>
      </c>
      <c r="M59" s="69">
        <v>3989</v>
      </c>
      <c r="N59" s="30">
        <v>0.52417871222076218</v>
      </c>
      <c r="P59" s="1" t="s">
        <v>35</v>
      </c>
      <c r="Q59" s="69">
        <f t="shared" si="0"/>
        <v>3989</v>
      </c>
      <c r="R59" s="69">
        <f>SUM('[1]Crianças 6m a &lt;6 anos'!H46,[1]Especial!C47)</f>
        <v>4829</v>
      </c>
      <c r="S59" s="69">
        <f t="shared" si="1"/>
        <v>8818</v>
      </c>
    </row>
    <row r="60" spans="1:19" x14ac:dyDescent="0.25">
      <c r="A60" s="1" t="s">
        <v>208</v>
      </c>
      <c r="B60" s="1" t="s">
        <v>54</v>
      </c>
      <c r="C60" s="69">
        <v>2706</v>
      </c>
      <c r="D60" s="69">
        <v>1730</v>
      </c>
      <c r="E60" s="31">
        <v>0.63932002956393197</v>
      </c>
      <c r="F60" s="69">
        <v>371</v>
      </c>
      <c r="G60" s="69">
        <v>314</v>
      </c>
      <c r="H60" s="33">
        <v>0.84636118598382748</v>
      </c>
      <c r="I60" s="69">
        <v>4062</v>
      </c>
      <c r="J60" s="69">
        <v>2610</v>
      </c>
      <c r="K60" s="42">
        <v>0.64254062038404725</v>
      </c>
      <c r="L60" s="69">
        <v>7139</v>
      </c>
      <c r="M60" s="69">
        <v>4654</v>
      </c>
      <c r="N60" s="30">
        <v>0.6519120324975487</v>
      </c>
      <c r="P60" s="1" t="s">
        <v>54</v>
      </c>
      <c r="Q60" s="69">
        <f t="shared" si="0"/>
        <v>4654</v>
      </c>
      <c r="R60" s="69">
        <f>SUM('[1]Crianças 6m a &lt;6 anos'!H47,[1]Especial!C48)</f>
        <v>5356</v>
      </c>
      <c r="S60" s="69">
        <f t="shared" si="1"/>
        <v>10010</v>
      </c>
    </row>
    <row r="61" spans="1:19" x14ac:dyDescent="0.25">
      <c r="A61" s="1" t="s">
        <v>210</v>
      </c>
      <c r="B61" s="1" t="s">
        <v>11</v>
      </c>
      <c r="C61" s="69">
        <v>869</v>
      </c>
      <c r="D61" s="69">
        <v>669</v>
      </c>
      <c r="E61" s="31">
        <v>0.76985040276179517</v>
      </c>
      <c r="F61" s="69">
        <v>125</v>
      </c>
      <c r="G61" s="69">
        <v>66</v>
      </c>
      <c r="H61" s="33">
        <v>0.52800000000000002</v>
      </c>
      <c r="I61" s="69">
        <v>2469</v>
      </c>
      <c r="J61" s="69">
        <v>1533</v>
      </c>
      <c r="K61" s="42">
        <v>0.62089914945321989</v>
      </c>
      <c r="L61" s="69">
        <v>3463</v>
      </c>
      <c r="M61" s="69">
        <v>2268</v>
      </c>
      <c r="N61" s="30">
        <v>0.65492347675425933</v>
      </c>
      <c r="P61" s="1" t="s">
        <v>11</v>
      </c>
      <c r="Q61" s="69">
        <f t="shared" si="0"/>
        <v>2268</v>
      </c>
      <c r="R61" s="69">
        <f>SUM('[1]Crianças 6m a &lt;6 anos'!H48,[1]Especial!C49)</f>
        <v>2382</v>
      </c>
      <c r="S61" s="69">
        <f t="shared" si="1"/>
        <v>4650</v>
      </c>
    </row>
    <row r="62" spans="1:19" x14ac:dyDescent="0.25">
      <c r="A62" s="1" t="s">
        <v>207</v>
      </c>
      <c r="B62" s="1" t="s">
        <v>20</v>
      </c>
      <c r="C62" s="69">
        <v>938</v>
      </c>
      <c r="D62" s="69">
        <v>703</v>
      </c>
      <c r="E62" s="31">
        <v>0.74946695095948823</v>
      </c>
      <c r="F62" s="69">
        <v>144</v>
      </c>
      <c r="G62" s="69">
        <v>95</v>
      </c>
      <c r="H62" s="33">
        <v>0.65972222222222221</v>
      </c>
      <c r="I62" s="69">
        <v>3156</v>
      </c>
      <c r="J62" s="69">
        <v>2257</v>
      </c>
      <c r="K62" s="42">
        <v>0.71514575411913817</v>
      </c>
      <c r="L62" s="69">
        <v>4238</v>
      </c>
      <c r="M62" s="69">
        <v>3055</v>
      </c>
      <c r="N62" s="30">
        <v>0.72085889570552142</v>
      </c>
      <c r="P62" s="1" t="s">
        <v>20</v>
      </c>
      <c r="Q62" s="69">
        <f t="shared" si="0"/>
        <v>3055</v>
      </c>
      <c r="R62" s="69">
        <f>SUM('[1]Crianças 6m a &lt;6 anos'!H49,[1]Especial!C50)</f>
        <v>2914</v>
      </c>
      <c r="S62" s="69">
        <f t="shared" si="1"/>
        <v>5969</v>
      </c>
    </row>
    <row r="63" spans="1:19" x14ac:dyDescent="0.25">
      <c r="A63" s="1" t="s">
        <v>207</v>
      </c>
      <c r="B63" s="1" t="s">
        <v>80</v>
      </c>
      <c r="C63" s="69">
        <v>633</v>
      </c>
      <c r="D63" s="69">
        <v>580</v>
      </c>
      <c r="E63" s="31">
        <v>0.9162717219589257</v>
      </c>
      <c r="F63" s="69">
        <v>79</v>
      </c>
      <c r="G63" s="69">
        <v>94</v>
      </c>
      <c r="H63" s="33">
        <v>1.1898734177215189</v>
      </c>
      <c r="I63" s="69">
        <v>2618</v>
      </c>
      <c r="J63" s="69">
        <v>1556</v>
      </c>
      <c r="K63" s="42">
        <v>0.59434682964094732</v>
      </c>
      <c r="L63" s="69">
        <v>3330</v>
      </c>
      <c r="M63" s="69">
        <v>2230</v>
      </c>
      <c r="N63" s="30">
        <v>0.66966966966966968</v>
      </c>
      <c r="P63" s="1" t="s">
        <v>80</v>
      </c>
      <c r="Q63" s="69">
        <f t="shared" si="0"/>
        <v>2230</v>
      </c>
      <c r="R63" s="69">
        <f>SUM('[1]Crianças 6m a &lt;6 anos'!H50,[1]Especial!C51)</f>
        <v>2092</v>
      </c>
      <c r="S63" s="69">
        <f t="shared" si="1"/>
        <v>4322</v>
      </c>
    </row>
    <row r="64" spans="1:19" x14ac:dyDescent="0.25">
      <c r="A64" s="1" t="s">
        <v>209</v>
      </c>
      <c r="B64" s="1" t="s">
        <v>4</v>
      </c>
      <c r="C64" s="69">
        <v>14575</v>
      </c>
      <c r="D64" s="69">
        <v>8715</v>
      </c>
      <c r="E64" s="31">
        <v>0.59794168096054889</v>
      </c>
      <c r="F64" s="69">
        <v>1971</v>
      </c>
      <c r="G64" s="69">
        <v>1716</v>
      </c>
      <c r="H64" s="33">
        <v>0.87062404870624044</v>
      </c>
      <c r="I64" s="69">
        <v>23591</v>
      </c>
      <c r="J64" s="69">
        <v>13356</v>
      </c>
      <c r="K64" s="42">
        <v>0.56614810732906617</v>
      </c>
      <c r="L64" s="69">
        <v>40137</v>
      </c>
      <c r="M64" s="69">
        <v>23787</v>
      </c>
      <c r="N64" s="30">
        <v>0.59264519022348461</v>
      </c>
      <c r="P64" s="1" t="s">
        <v>4</v>
      </c>
      <c r="Q64" s="69">
        <f t="shared" si="0"/>
        <v>23787</v>
      </c>
      <c r="R64" s="69">
        <f>SUM('[1]Crianças 6m a &lt;6 anos'!H51,[1]Especial!C52)</f>
        <v>30351</v>
      </c>
      <c r="S64" s="69">
        <f t="shared" si="1"/>
        <v>54138</v>
      </c>
    </row>
    <row r="65" spans="1:19" x14ac:dyDescent="0.25">
      <c r="A65" s="1" t="s">
        <v>209</v>
      </c>
      <c r="B65" s="1" t="s">
        <v>83</v>
      </c>
      <c r="C65" s="69">
        <v>919</v>
      </c>
      <c r="D65" s="69">
        <v>659</v>
      </c>
      <c r="E65" s="31">
        <v>0.71708378672470074</v>
      </c>
      <c r="F65" s="69">
        <v>125</v>
      </c>
      <c r="G65" s="69">
        <v>129</v>
      </c>
      <c r="H65" s="33">
        <v>1.032</v>
      </c>
      <c r="I65" s="69">
        <v>2666</v>
      </c>
      <c r="J65" s="69">
        <v>1389</v>
      </c>
      <c r="K65" s="42">
        <v>0.52100525131282815</v>
      </c>
      <c r="L65" s="69">
        <v>3710</v>
      </c>
      <c r="M65" s="69">
        <v>2177</v>
      </c>
      <c r="N65" s="30">
        <v>0.58679245283018866</v>
      </c>
      <c r="P65" s="1" t="s">
        <v>83</v>
      </c>
      <c r="Q65" s="69">
        <f t="shared" si="0"/>
        <v>2177</v>
      </c>
      <c r="R65" s="69">
        <f>SUM('[1]Crianças 6m a &lt;6 anos'!H52,[1]Especial!C53)</f>
        <v>1813</v>
      </c>
      <c r="S65" s="69">
        <f t="shared" si="1"/>
        <v>3990</v>
      </c>
    </row>
    <row r="66" spans="1:19" x14ac:dyDescent="0.25">
      <c r="A66" s="1" t="s">
        <v>210</v>
      </c>
      <c r="B66" s="1" t="s">
        <v>40</v>
      </c>
      <c r="C66" s="69">
        <v>3234</v>
      </c>
      <c r="D66" s="69">
        <v>1837</v>
      </c>
      <c r="E66" s="31">
        <v>0.56802721088435371</v>
      </c>
      <c r="F66" s="69">
        <v>414</v>
      </c>
      <c r="G66" s="69">
        <v>407</v>
      </c>
      <c r="H66" s="33">
        <v>0.98309178743961356</v>
      </c>
      <c r="I66" s="69">
        <v>8266</v>
      </c>
      <c r="J66" s="69">
        <v>4305</v>
      </c>
      <c r="K66" s="42">
        <v>0.52080812968787804</v>
      </c>
      <c r="L66" s="69">
        <v>11914</v>
      </c>
      <c r="M66" s="69">
        <v>6549</v>
      </c>
      <c r="N66" s="30">
        <v>0.5496894409937888</v>
      </c>
      <c r="P66" s="1" t="s">
        <v>40</v>
      </c>
      <c r="Q66" s="69">
        <f t="shared" si="0"/>
        <v>6549</v>
      </c>
      <c r="R66" s="69">
        <f>SUM('[1]Crianças 6m a &lt;6 anos'!H53,[1]Especial!C54)</f>
        <v>5759</v>
      </c>
      <c r="S66" s="69">
        <f t="shared" si="1"/>
        <v>12308</v>
      </c>
    </row>
    <row r="67" spans="1:19" x14ac:dyDescent="0.25">
      <c r="A67" s="1" t="s">
        <v>207</v>
      </c>
      <c r="B67" s="1" t="s">
        <v>28</v>
      </c>
      <c r="C67" s="69">
        <v>1368</v>
      </c>
      <c r="D67" s="69">
        <v>982</v>
      </c>
      <c r="E67" s="31">
        <v>0.71783625730994149</v>
      </c>
      <c r="F67" s="69">
        <v>179</v>
      </c>
      <c r="G67" s="69">
        <v>154</v>
      </c>
      <c r="H67" s="33">
        <v>0.86033519553072624</v>
      </c>
      <c r="I67" s="69">
        <v>3036</v>
      </c>
      <c r="J67" s="69">
        <v>2207</v>
      </c>
      <c r="K67" s="42">
        <v>0.72694334650856385</v>
      </c>
      <c r="L67" s="69">
        <v>4583</v>
      </c>
      <c r="M67" s="69">
        <v>3343</v>
      </c>
      <c r="N67" s="30">
        <v>0.72943486799039925</v>
      </c>
      <c r="P67" s="1" t="s">
        <v>28</v>
      </c>
      <c r="Q67" s="69">
        <f t="shared" si="0"/>
        <v>3343</v>
      </c>
      <c r="R67" s="69">
        <f>SUM('[1]Crianças 6m a &lt;6 anos'!H54,[1]Especial!C55)</f>
        <v>3667</v>
      </c>
      <c r="S67" s="69">
        <f t="shared" si="1"/>
        <v>7010</v>
      </c>
    </row>
    <row r="68" spans="1:19" x14ac:dyDescent="0.25">
      <c r="A68" s="1" t="s">
        <v>209</v>
      </c>
      <c r="B68" s="1" t="s">
        <v>75</v>
      </c>
      <c r="C68" s="69">
        <v>867</v>
      </c>
      <c r="D68" s="69">
        <v>704</v>
      </c>
      <c r="E68" s="31">
        <v>0.81199538638985003</v>
      </c>
      <c r="F68" s="69">
        <v>124</v>
      </c>
      <c r="G68" s="69">
        <v>129</v>
      </c>
      <c r="H68" s="33">
        <v>1.0403225806451613</v>
      </c>
      <c r="I68" s="69">
        <v>2624</v>
      </c>
      <c r="J68" s="69">
        <v>1629</v>
      </c>
      <c r="K68" s="42">
        <v>0.62080792682926833</v>
      </c>
      <c r="L68" s="69">
        <v>3615</v>
      </c>
      <c r="M68" s="69">
        <v>2462</v>
      </c>
      <c r="N68" s="30">
        <v>0.68105117565698481</v>
      </c>
      <c r="P68" s="1" t="s">
        <v>75</v>
      </c>
      <c r="Q68" s="69">
        <f t="shared" si="0"/>
        <v>2462</v>
      </c>
      <c r="R68" s="69">
        <f>SUM('[1]Crianças 6m a &lt;6 anos'!H55,[1]Especial!C56)</f>
        <v>1743</v>
      </c>
      <c r="S68" s="69">
        <f t="shared" si="1"/>
        <v>4205</v>
      </c>
    </row>
    <row r="69" spans="1:19" x14ac:dyDescent="0.25">
      <c r="A69" s="1" t="s">
        <v>210</v>
      </c>
      <c r="B69" s="1" t="s">
        <v>56</v>
      </c>
      <c r="C69" s="69">
        <v>1549</v>
      </c>
      <c r="D69" s="69">
        <v>982</v>
      </c>
      <c r="E69" s="31">
        <v>0.63395739186571987</v>
      </c>
      <c r="F69" s="69">
        <v>202</v>
      </c>
      <c r="G69" s="69">
        <v>126</v>
      </c>
      <c r="H69" s="33">
        <v>0.62376237623762376</v>
      </c>
      <c r="I69" s="69">
        <v>5330</v>
      </c>
      <c r="J69" s="69">
        <v>3040</v>
      </c>
      <c r="K69" s="42">
        <v>0.57035647279549717</v>
      </c>
      <c r="L69" s="69">
        <v>7081</v>
      </c>
      <c r="M69" s="69">
        <v>4148</v>
      </c>
      <c r="N69" s="30">
        <v>0.58579296709504303</v>
      </c>
      <c r="P69" s="1" t="s">
        <v>56</v>
      </c>
      <c r="Q69" s="69">
        <f t="shared" si="0"/>
        <v>4148</v>
      </c>
      <c r="R69" s="69">
        <f>SUM('[1]Crianças 6m a &lt;6 anos'!H56,[1]Especial!C57)</f>
        <v>4736</v>
      </c>
      <c r="S69" s="69">
        <f t="shared" si="1"/>
        <v>8884</v>
      </c>
    </row>
    <row r="70" spans="1:19" x14ac:dyDescent="0.25">
      <c r="A70" s="1" t="s">
        <v>208</v>
      </c>
      <c r="B70" s="1" t="s">
        <v>81</v>
      </c>
      <c r="C70" s="69">
        <v>1480</v>
      </c>
      <c r="D70" s="69">
        <v>1171</v>
      </c>
      <c r="E70" s="31">
        <v>0.79121621621621618</v>
      </c>
      <c r="F70" s="69">
        <v>195</v>
      </c>
      <c r="G70" s="69">
        <v>191</v>
      </c>
      <c r="H70" s="33">
        <v>0.97948717948717945</v>
      </c>
      <c r="I70" s="69">
        <v>3436</v>
      </c>
      <c r="J70" s="69">
        <v>1842</v>
      </c>
      <c r="K70" s="42">
        <v>0.5360884749708964</v>
      </c>
      <c r="L70" s="69">
        <v>5111</v>
      </c>
      <c r="M70" s="69">
        <v>3204</v>
      </c>
      <c r="N70" s="30">
        <v>0.62688319311289376</v>
      </c>
      <c r="P70" s="1" t="s">
        <v>81</v>
      </c>
      <c r="Q70" s="69">
        <f t="shared" si="0"/>
        <v>3204</v>
      </c>
      <c r="R70" s="69">
        <f>SUM('[1]Crianças 6m a &lt;6 anos'!H57,[1]Especial!C58)</f>
        <v>3539</v>
      </c>
      <c r="S70" s="69">
        <f t="shared" si="1"/>
        <v>6743</v>
      </c>
    </row>
    <row r="71" spans="1:19" x14ac:dyDescent="0.25">
      <c r="A71" s="1" t="s">
        <v>208</v>
      </c>
      <c r="B71" s="1" t="s">
        <v>86</v>
      </c>
      <c r="C71" s="69">
        <v>416</v>
      </c>
      <c r="D71" s="69">
        <v>272</v>
      </c>
      <c r="E71" s="31">
        <v>0.65384615384615385</v>
      </c>
      <c r="F71" s="69">
        <v>60</v>
      </c>
      <c r="G71" s="69">
        <v>46</v>
      </c>
      <c r="H71" s="33">
        <v>0.76666666666666672</v>
      </c>
      <c r="I71" s="69">
        <v>1151</v>
      </c>
      <c r="J71" s="69">
        <v>687</v>
      </c>
      <c r="K71" s="42">
        <v>0.59687228496959166</v>
      </c>
      <c r="L71" s="69">
        <v>1627</v>
      </c>
      <c r="M71" s="69">
        <v>1005</v>
      </c>
      <c r="N71" s="30">
        <v>0.61770129071911495</v>
      </c>
      <c r="P71" s="1" t="s">
        <v>86</v>
      </c>
      <c r="Q71" s="69">
        <f t="shared" si="0"/>
        <v>1005</v>
      </c>
      <c r="R71" s="69">
        <f>SUM('[1]Crianças 6m a &lt;6 anos'!H58,[1]Especial!C59)</f>
        <v>1027</v>
      </c>
      <c r="S71" s="69">
        <f t="shared" si="1"/>
        <v>2032</v>
      </c>
    </row>
    <row r="72" spans="1:19" x14ac:dyDescent="0.25">
      <c r="A72" s="1" t="s">
        <v>210</v>
      </c>
      <c r="B72" s="1" t="s">
        <v>70</v>
      </c>
      <c r="C72" s="69">
        <v>1360</v>
      </c>
      <c r="D72" s="69">
        <v>1057</v>
      </c>
      <c r="E72" s="31">
        <v>0.77720588235294119</v>
      </c>
      <c r="F72" s="69">
        <v>172</v>
      </c>
      <c r="G72" s="69">
        <v>189</v>
      </c>
      <c r="H72" s="33">
        <v>1.0988372093023255</v>
      </c>
      <c r="I72" s="69">
        <v>3449</v>
      </c>
      <c r="J72" s="69">
        <v>2102</v>
      </c>
      <c r="K72" s="42">
        <v>0.60945201507683389</v>
      </c>
      <c r="L72" s="69">
        <v>4981</v>
      </c>
      <c r="M72" s="69">
        <v>3348</v>
      </c>
      <c r="N72" s="30">
        <v>0.67215418590644449</v>
      </c>
      <c r="P72" s="1" t="s">
        <v>70</v>
      </c>
      <c r="Q72" s="69">
        <f t="shared" si="0"/>
        <v>3348</v>
      </c>
      <c r="R72" s="69">
        <f>SUM('[1]Crianças 6m a &lt;6 anos'!H59,[1]Especial!C60)</f>
        <v>3114</v>
      </c>
      <c r="S72" s="69">
        <f t="shared" si="1"/>
        <v>6462</v>
      </c>
    </row>
    <row r="73" spans="1:19" x14ac:dyDescent="0.25">
      <c r="A73" s="1" t="s">
        <v>210</v>
      </c>
      <c r="B73" s="1" t="s">
        <v>45</v>
      </c>
      <c r="C73" s="69">
        <v>939</v>
      </c>
      <c r="D73" s="69">
        <v>652</v>
      </c>
      <c r="E73" s="31">
        <v>0.69435569755058568</v>
      </c>
      <c r="F73" s="69">
        <v>131</v>
      </c>
      <c r="G73" s="69">
        <v>83</v>
      </c>
      <c r="H73" s="33">
        <v>0.63358778625954193</v>
      </c>
      <c r="I73" s="69">
        <v>2886</v>
      </c>
      <c r="J73" s="69">
        <v>1979</v>
      </c>
      <c r="K73" s="42">
        <v>0.6857241857241857</v>
      </c>
      <c r="L73" s="69">
        <v>3956</v>
      </c>
      <c r="M73" s="69">
        <v>2714</v>
      </c>
      <c r="N73" s="30">
        <v>0.68604651162790697</v>
      </c>
      <c r="P73" s="1" t="s">
        <v>45</v>
      </c>
      <c r="Q73" s="69">
        <f t="shared" si="0"/>
        <v>2714</v>
      </c>
      <c r="R73" s="69">
        <f>SUM('[1]Crianças 6m a &lt;6 anos'!H60,[1]Especial!C61)</f>
        <v>2299</v>
      </c>
      <c r="S73" s="69">
        <f t="shared" si="1"/>
        <v>5013</v>
      </c>
    </row>
    <row r="74" spans="1:19" x14ac:dyDescent="0.25">
      <c r="A74" s="1" t="s">
        <v>208</v>
      </c>
      <c r="B74" s="1" t="s">
        <v>51</v>
      </c>
      <c r="C74" s="69">
        <v>3790</v>
      </c>
      <c r="D74" s="69">
        <v>2699</v>
      </c>
      <c r="E74" s="31">
        <v>0.71213720316622686</v>
      </c>
      <c r="F74" s="69">
        <v>527</v>
      </c>
      <c r="G74" s="69">
        <v>483</v>
      </c>
      <c r="H74" s="33">
        <v>0.91650853889943074</v>
      </c>
      <c r="I74" s="69">
        <v>8960</v>
      </c>
      <c r="J74" s="69">
        <v>4772</v>
      </c>
      <c r="K74" s="42">
        <v>0.53258928571428577</v>
      </c>
      <c r="L74" s="69">
        <v>13277</v>
      </c>
      <c r="M74" s="69">
        <v>7954</v>
      </c>
      <c r="N74" s="30">
        <v>0.59908111772237704</v>
      </c>
      <c r="P74" s="1" t="s">
        <v>51</v>
      </c>
      <c r="Q74" s="69">
        <f t="shared" si="0"/>
        <v>7954</v>
      </c>
      <c r="R74" s="69">
        <f>SUM('[1]Crianças 6m a &lt;6 anos'!H61,[1]Especial!C62)</f>
        <v>9215</v>
      </c>
      <c r="S74" s="69">
        <f t="shared" si="1"/>
        <v>17169</v>
      </c>
    </row>
    <row r="75" spans="1:19" x14ac:dyDescent="0.25">
      <c r="A75" s="1" t="s">
        <v>209</v>
      </c>
      <c r="B75" s="1" t="s">
        <v>59</v>
      </c>
      <c r="C75" s="69">
        <v>1248</v>
      </c>
      <c r="D75" s="69">
        <v>975</v>
      </c>
      <c r="E75" s="31">
        <v>0.78125</v>
      </c>
      <c r="F75" s="69">
        <v>163</v>
      </c>
      <c r="G75" s="69">
        <v>137</v>
      </c>
      <c r="H75" s="33">
        <v>0.8404907975460123</v>
      </c>
      <c r="I75" s="69">
        <v>3866</v>
      </c>
      <c r="J75" s="69">
        <v>2252</v>
      </c>
      <c r="K75" s="42">
        <v>0.58251422659079155</v>
      </c>
      <c r="L75" s="69">
        <v>5277</v>
      </c>
      <c r="M75" s="69">
        <v>3364</v>
      </c>
      <c r="N75" s="30">
        <v>0.63748341860905822</v>
      </c>
      <c r="P75" s="1" t="s">
        <v>59</v>
      </c>
      <c r="Q75" s="69">
        <f t="shared" si="0"/>
        <v>3364</v>
      </c>
      <c r="R75" s="69">
        <f>SUM('[1]Crianças 6m a &lt;6 anos'!H62,[1]Especial!C63)</f>
        <v>3250</v>
      </c>
      <c r="S75" s="69">
        <f t="shared" si="1"/>
        <v>6614</v>
      </c>
    </row>
    <row r="76" spans="1:19" x14ac:dyDescent="0.25">
      <c r="A76" s="1" t="s">
        <v>208</v>
      </c>
      <c r="B76" s="1" t="s">
        <v>73</v>
      </c>
      <c r="C76" s="69">
        <v>1824</v>
      </c>
      <c r="D76" s="69">
        <v>1619</v>
      </c>
      <c r="E76" s="31">
        <v>0.88760964912280704</v>
      </c>
      <c r="F76" s="69">
        <v>252</v>
      </c>
      <c r="G76" s="69">
        <v>275</v>
      </c>
      <c r="H76" s="33">
        <v>1.0912698412698412</v>
      </c>
      <c r="I76" s="69">
        <v>3421</v>
      </c>
      <c r="J76" s="69">
        <v>1960</v>
      </c>
      <c r="K76" s="42">
        <v>0.57293189125986554</v>
      </c>
      <c r="L76" s="69">
        <v>5497</v>
      </c>
      <c r="M76" s="69">
        <v>3854</v>
      </c>
      <c r="N76" s="30">
        <v>0.70110969619792618</v>
      </c>
      <c r="P76" s="1" t="s">
        <v>73</v>
      </c>
      <c r="Q76" s="69">
        <f t="shared" si="0"/>
        <v>3854</v>
      </c>
      <c r="R76" s="69">
        <f>SUM('[1]Crianças 6m a &lt;6 anos'!H63,[1]Especial!C64)</f>
        <v>4410</v>
      </c>
      <c r="S76" s="69">
        <f t="shared" si="1"/>
        <v>8264</v>
      </c>
    </row>
    <row r="77" spans="1:19" x14ac:dyDescent="0.25">
      <c r="A77" s="1" t="s">
        <v>208</v>
      </c>
      <c r="B77" s="1" t="s">
        <v>71</v>
      </c>
      <c r="C77" s="69">
        <v>1885</v>
      </c>
      <c r="D77" s="69">
        <v>1236</v>
      </c>
      <c r="E77" s="31">
        <v>0.65570291777188328</v>
      </c>
      <c r="F77" s="69">
        <v>244</v>
      </c>
      <c r="G77" s="69">
        <v>246</v>
      </c>
      <c r="H77" s="33">
        <v>1.0081967213114753</v>
      </c>
      <c r="I77" s="69">
        <v>3920</v>
      </c>
      <c r="J77" s="69">
        <v>1988</v>
      </c>
      <c r="K77" s="42">
        <v>0.50714285714285712</v>
      </c>
      <c r="L77" s="69">
        <v>6049</v>
      </c>
      <c r="M77" s="69">
        <v>3470</v>
      </c>
      <c r="N77" s="30">
        <v>0.5736485369482559</v>
      </c>
      <c r="P77" s="1" t="s">
        <v>71</v>
      </c>
      <c r="Q77" s="69">
        <f t="shared" si="0"/>
        <v>3470</v>
      </c>
      <c r="R77" s="69">
        <f>SUM('[1]Crianças 6m a &lt;6 anos'!H64,[1]Especial!C65)</f>
        <v>4457</v>
      </c>
      <c r="S77" s="69">
        <f t="shared" si="1"/>
        <v>7927</v>
      </c>
    </row>
    <row r="78" spans="1:19" x14ac:dyDescent="0.25">
      <c r="A78" s="1" t="s">
        <v>210</v>
      </c>
      <c r="B78" s="1" t="s">
        <v>50</v>
      </c>
      <c r="C78" s="69">
        <v>1820</v>
      </c>
      <c r="D78" s="69">
        <v>1104</v>
      </c>
      <c r="E78" s="31">
        <v>0.60659340659340655</v>
      </c>
      <c r="F78" s="69">
        <v>236</v>
      </c>
      <c r="G78" s="69">
        <v>189</v>
      </c>
      <c r="H78" s="33">
        <v>0.80084745762711862</v>
      </c>
      <c r="I78" s="69">
        <v>4129</v>
      </c>
      <c r="J78" s="69">
        <v>2115</v>
      </c>
      <c r="K78" s="42">
        <v>0.51223056430128355</v>
      </c>
      <c r="L78" s="69">
        <v>6185</v>
      </c>
      <c r="M78" s="69">
        <v>3408</v>
      </c>
      <c r="N78" s="30">
        <v>0.55101050929668549</v>
      </c>
      <c r="P78" s="1" t="s">
        <v>50</v>
      </c>
      <c r="Q78" s="69">
        <f t="shared" si="0"/>
        <v>3408</v>
      </c>
      <c r="R78" s="69">
        <f>SUM('[1]Crianças 6m a &lt;6 anos'!H65,[1]Especial!C66)</f>
        <v>2839</v>
      </c>
      <c r="S78" s="69">
        <f t="shared" si="1"/>
        <v>6247</v>
      </c>
    </row>
    <row r="79" spans="1:19" x14ac:dyDescent="0.25">
      <c r="A79" s="1" t="s">
        <v>208</v>
      </c>
      <c r="B79" s="1" t="s">
        <v>82</v>
      </c>
      <c r="C79" s="69">
        <v>485</v>
      </c>
      <c r="D79" s="69">
        <v>498</v>
      </c>
      <c r="E79" s="31">
        <v>1.0268041237113401</v>
      </c>
      <c r="F79" s="69">
        <v>68</v>
      </c>
      <c r="G79" s="69">
        <v>93</v>
      </c>
      <c r="H79" s="33">
        <v>1.3676470588235294</v>
      </c>
      <c r="I79" s="69">
        <v>1395</v>
      </c>
      <c r="J79" s="69">
        <v>1011</v>
      </c>
      <c r="K79" s="42">
        <v>0.72473118279569892</v>
      </c>
      <c r="L79" s="69">
        <v>1948</v>
      </c>
      <c r="M79" s="69">
        <v>1602</v>
      </c>
      <c r="N79" s="30">
        <v>0.82238193018480488</v>
      </c>
      <c r="P79" s="1" t="s">
        <v>82</v>
      </c>
      <c r="Q79" s="69">
        <f t="shared" si="0"/>
        <v>1602</v>
      </c>
      <c r="R79" s="69">
        <f>SUM('[1]Crianças 6m a &lt;6 anos'!H66,[1]Especial!C67)</f>
        <v>1342</v>
      </c>
      <c r="S79" s="69">
        <f t="shared" si="1"/>
        <v>2944</v>
      </c>
    </row>
    <row r="80" spans="1:19" x14ac:dyDescent="0.25">
      <c r="A80" s="1" t="s">
        <v>210</v>
      </c>
      <c r="B80" s="1" t="s">
        <v>29</v>
      </c>
      <c r="C80" s="69">
        <v>1210</v>
      </c>
      <c r="D80" s="69">
        <v>888</v>
      </c>
      <c r="E80" s="31">
        <v>0.7338842975206612</v>
      </c>
      <c r="F80" s="69">
        <v>149</v>
      </c>
      <c r="G80" s="69">
        <v>131</v>
      </c>
      <c r="H80" s="33">
        <v>0.87919463087248317</v>
      </c>
      <c r="I80" s="69">
        <v>2332</v>
      </c>
      <c r="J80" s="69">
        <v>1278</v>
      </c>
      <c r="K80" s="42">
        <v>0.5480274442538593</v>
      </c>
      <c r="L80" s="69">
        <v>3691</v>
      </c>
      <c r="M80" s="69">
        <v>2297</v>
      </c>
      <c r="N80" s="30">
        <v>0.62232457328637225</v>
      </c>
      <c r="P80" s="1" t="s">
        <v>29</v>
      </c>
      <c r="Q80" s="69">
        <f t="shared" si="0"/>
        <v>2297</v>
      </c>
      <c r="R80" s="69">
        <f>SUM('[1]Crianças 6m a &lt;6 anos'!H67,[1]Especial!C68)</f>
        <v>2963</v>
      </c>
      <c r="S80" s="69">
        <f t="shared" si="1"/>
        <v>5260</v>
      </c>
    </row>
    <row r="81" spans="1:22" x14ac:dyDescent="0.25">
      <c r="A81" s="1" t="s">
        <v>209</v>
      </c>
      <c r="B81" s="1" t="s">
        <v>2</v>
      </c>
      <c r="C81" s="69">
        <v>1589</v>
      </c>
      <c r="D81" s="69">
        <v>1518</v>
      </c>
      <c r="E81" s="31">
        <v>0.95531780994336057</v>
      </c>
      <c r="F81" s="69">
        <v>231</v>
      </c>
      <c r="G81" s="69">
        <v>248</v>
      </c>
      <c r="H81" s="33">
        <v>1.0735930735930737</v>
      </c>
      <c r="I81" s="69">
        <v>3252</v>
      </c>
      <c r="J81" s="69">
        <v>2492</v>
      </c>
      <c r="K81" s="42">
        <v>0.76629766297662971</v>
      </c>
      <c r="L81" s="69">
        <v>5072</v>
      </c>
      <c r="M81" s="69">
        <v>4258</v>
      </c>
      <c r="N81" s="30">
        <v>0.83951104100946372</v>
      </c>
      <c r="P81" s="1" t="s">
        <v>2</v>
      </c>
      <c r="Q81" s="69">
        <f t="shared" si="0"/>
        <v>4258</v>
      </c>
      <c r="R81" s="69">
        <f>SUM('[1]Crianças 6m a &lt;6 anos'!H68,[1]Especial!C69)</f>
        <v>3807</v>
      </c>
      <c r="S81" s="69">
        <f t="shared" si="1"/>
        <v>8065</v>
      </c>
    </row>
    <row r="82" spans="1:22" x14ac:dyDescent="0.25">
      <c r="A82" s="1" t="s">
        <v>210</v>
      </c>
      <c r="B82" s="1" t="s">
        <v>61</v>
      </c>
      <c r="C82" s="69">
        <v>773</v>
      </c>
      <c r="D82" s="69">
        <v>519</v>
      </c>
      <c r="E82" s="31">
        <v>0.67141009055627421</v>
      </c>
      <c r="F82" s="69">
        <v>98</v>
      </c>
      <c r="G82" s="69">
        <v>76</v>
      </c>
      <c r="H82" s="33">
        <v>0.77551020408163263</v>
      </c>
      <c r="I82" s="69">
        <v>2337</v>
      </c>
      <c r="J82" s="69">
        <v>1430</v>
      </c>
      <c r="K82" s="42">
        <v>0.61189559264013693</v>
      </c>
      <c r="L82" s="69">
        <v>3208</v>
      </c>
      <c r="M82" s="69">
        <v>2025</v>
      </c>
      <c r="N82" s="30">
        <v>0.63123441396508728</v>
      </c>
      <c r="P82" s="1" t="s">
        <v>61</v>
      </c>
      <c r="Q82" s="69">
        <f t="shared" si="0"/>
        <v>2025</v>
      </c>
      <c r="R82" s="69">
        <f>SUM('[1]Crianças 6m a &lt;6 anos'!H69,[1]Especial!C70)</f>
        <v>2221</v>
      </c>
      <c r="S82" s="69">
        <f t="shared" si="1"/>
        <v>4246</v>
      </c>
    </row>
    <row r="83" spans="1:22" x14ac:dyDescent="0.25">
      <c r="A83" s="1" t="s">
        <v>207</v>
      </c>
      <c r="B83" s="1" t="s">
        <v>52</v>
      </c>
      <c r="C83" s="69">
        <v>832</v>
      </c>
      <c r="D83" s="69">
        <v>551</v>
      </c>
      <c r="E83" s="31">
        <v>0.66225961538461542</v>
      </c>
      <c r="F83" s="69">
        <v>83</v>
      </c>
      <c r="G83" s="69">
        <v>61</v>
      </c>
      <c r="H83" s="33">
        <v>0.73493975903614461</v>
      </c>
      <c r="I83" s="69">
        <v>2815</v>
      </c>
      <c r="J83" s="69">
        <v>1786</v>
      </c>
      <c r="K83" s="42">
        <v>0.6344582593250444</v>
      </c>
      <c r="L83" s="69">
        <v>3730</v>
      </c>
      <c r="M83" s="69">
        <v>2398</v>
      </c>
      <c r="N83" s="30">
        <v>0.64289544235924934</v>
      </c>
      <c r="P83" s="1" t="s">
        <v>52</v>
      </c>
      <c r="Q83" s="69">
        <f t="shared" si="0"/>
        <v>2398</v>
      </c>
      <c r="R83" s="69">
        <f>SUM('[1]Crianças 6m a &lt;6 anos'!H70,[1]Especial!C71)</f>
        <v>2574</v>
      </c>
      <c r="S83" s="69">
        <f t="shared" si="1"/>
        <v>4972</v>
      </c>
    </row>
    <row r="84" spans="1:22" x14ac:dyDescent="0.25">
      <c r="A84" s="1" t="s">
        <v>207</v>
      </c>
      <c r="B84" s="1" t="s">
        <v>55</v>
      </c>
      <c r="C84" s="69">
        <v>3646</v>
      </c>
      <c r="D84" s="69">
        <v>2403</v>
      </c>
      <c r="E84" s="31">
        <v>0.65907844212835986</v>
      </c>
      <c r="F84" s="69">
        <v>509</v>
      </c>
      <c r="G84" s="69">
        <v>520</v>
      </c>
      <c r="H84" s="33">
        <v>1.0216110019646365</v>
      </c>
      <c r="I84" s="69">
        <v>5947</v>
      </c>
      <c r="J84" s="69">
        <v>2837</v>
      </c>
      <c r="K84" s="42">
        <v>0.47704725071464604</v>
      </c>
      <c r="L84" s="69">
        <v>10102</v>
      </c>
      <c r="M84" s="69">
        <v>5760</v>
      </c>
      <c r="N84" s="30">
        <v>0.57018412195604828</v>
      </c>
      <c r="P84" s="1" t="s">
        <v>55</v>
      </c>
      <c r="Q84" s="69">
        <f t="shared" si="0"/>
        <v>5760</v>
      </c>
      <c r="R84" s="69">
        <f>SUM('[1]Crianças 6m a &lt;6 anos'!H71,[1]Especial!C72)</f>
        <v>5820</v>
      </c>
      <c r="S84" s="69">
        <f t="shared" si="1"/>
        <v>11580</v>
      </c>
      <c r="V84" t="s">
        <v>220</v>
      </c>
    </row>
    <row r="85" spans="1:22" x14ac:dyDescent="0.25">
      <c r="A85" s="1" t="s">
        <v>207</v>
      </c>
      <c r="B85" s="1" t="s">
        <v>42</v>
      </c>
      <c r="C85" s="69">
        <v>1509</v>
      </c>
      <c r="D85" s="69">
        <v>1229</v>
      </c>
      <c r="E85" s="31">
        <v>0.81444665341285616</v>
      </c>
      <c r="F85" s="69">
        <v>219</v>
      </c>
      <c r="G85" s="69">
        <v>176</v>
      </c>
      <c r="H85" s="33">
        <v>0.80365296803652964</v>
      </c>
      <c r="I85" s="69">
        <v>5012</v>
      </c>
      <c r="J85" s="69">
        <v>3304</v>
      </c>
      <c r="K85" s="42">
        <v>0.65921787709497204</v>
      </c>
      <c r="L85" s="69">
        <v>6740</v>
      </c>
      <c r="M85" s="69">
        <v>4709</v>
      </c>
      <c r="N85" s="30">
        <v>0.69866468842729967</v>
      </c>
      <c r="O85" s="7"/>
      <c r="P85" s="1" t="s">
        <v>42</v>
      </c>
      <c r="Q85" s="69">
        <f t="shared" si="0"/>
        <v>4709</v>
      </c>
      <c r="R85" s="69">
        <f>SUM('[1]Crianças 6m a &lt;6 anos'!H72,[1]Especial!C73)</f>
        <v>4795</v>
      </c>
      <c r="S85" s="69">
        <f t="shared" si="1"/>
        <v>9504</v>
      </c>
    </row>
    <row r="86" spans="1:22" x14ac:dyDescent="0.25">
      <c r="A86" s="1" t="s">
        <v>209</v>
      </c>
      <c r="B86" s="1" t="s">
        <v>78</v>
      </c>
      <c r="C86" s="69">
        <v>618</v>
      </c>
      <c r="D86" s="69">
        <v>427</v>
      </c>
      <c r="E86" s="31">
        <v>0.69093851132686079</v>
      </c>
      <c r="F86" s="69">
        <v>89</v>
      </c>
      <c r="G86" s="69">
        <v>96</v>
      </c>
      <c r="H86" s="33">
        <v>1.0786516853932584</v>
      </c>
      <c r="I86" s="69">
        <v>1591</v>
      </c>
      <c r="J86" s="69">
        <v>852</v>
      </c>
      <c r="K86" s="42">
        <v>0.53551225644248901</v>
      </c>
      <c r="L86" s="69">
        <v>2298</v>
      </c>
      <c r="M86" s="69">
        <v>1375</v>
      </c>
      <c r="N86" s="30">
        <v>0.59834638816362051</v>
      </c>
      <c r="P86" s="1" t="s">
        <v>78</v>
      </c>
      <c r="Q86" s="69">
        <f t="shared" ref="Q86:Q104" si="2">M86</f>
        <v>1375</v>
      </c>
      <c r="R86" s="69">
        <f>SUM('[1]Crianças 6m a &lt;6 anos'!H73,[1]Especial!C74)</f>
        <v>1612</v>
      </c>
      <c r="S86" s="69">
        <f t="shared" si="1"/>
        <v>2987</v>
      </c>
    </row>
    <row r="87" spans="1:22" x14ac:dyDescent="0.25">
      <c r="A87" s="1" t="s">
        <v>209</v>
      </c>
      <c r="B87" s="1" t="s">
        <v>65</v>
      </c>
      <c r="C87" s="69">
        <v>2391</v>
      </c>
      <c r="D87" s="69">
        <v>1324</v>
      </c>
      <c r="E87" s="31">
        <v>0.55374320368046848</v>
      </c>
      <c r="F87" s="69">
        <v>332</v>
      </c>
      <c r="G87" s="69">
        <v>296</v>
      </c>
      <c r="H87" s="33">
        <v>0.89156626506024095</v>
      </c>
      <c r="I87" s="69">
        <v>5864</v>
      </c>
      <c r="J87" s="69">
        <v>3026</v>
      </c>
      <c r="K87" s="42">
        <v>0.51603001364256484</v>
      </c>
      <c r="L87" s="69">
        <v>8587</v>
      </c>
      <c r="M87" s="69">
        <v>4646</v>
      </c>
      <c r="N87" s="30">
        <v>0.54105042506113898</v>
      </c>
      <c r="P87" s="1" t="s">
        <v>65</v>
      </c>
      <c r="Q87" s="69">
        <f t="shared" si="2"/>
        <v>4646</v>
      </c>
      <c r="R87" s="69">
        <f>SUM('[1]Crianças 6m a &lt;6 anos'!H74,[1]Especial!C75)</f>
        <v>4397</v>
      </c>
      <c r="S87" s="69">
        <f t="shared" ref="S87:S104" si="3">SUM(Q87:R87)</f>
        <v>9043</v>
      </c>
    </row>
    <row r="88" spans="1:22" x14ac:dyDescent="0.25">
      <c r="A88" s="1" t="s">
        <v>210</v>
      </c>
      <c r="B88" s="1" t="s">
        <v>67</v>
      </c>
      <c r="C88" s="69">
        <v>732</v>
      </c>
      <c r="D88" s="69">
        <v>374</v>
      </c>
      <c r="E88" s="31">
        <v>0.51092896174863389</v>
      </c>
      <c r="F88" s="69">
        <v>88</v>
      </c>
      <c r="G88" s="69">
        <v>51</v>
      </c>
      <c r="H88" s="33">
        <v>0.57954545454545459</v>
      </c>
      <c r="I88" s="69">
        <v>2575</v>
      </c>
      <c r="J88" s="69">
        <v>1417</v>
      </c>
      <c r="K88" s="42">
        <v>0.55029126213592228</v>
      </c>
      <c r="L88" s="69">
        <v>3395</v>
      </c>
      <c r="M88" s="69">
        <v>1842</v>
      </c>
      <c r="N88" s="30">
        <v>0.54256259204712809</v>
      </c>
      <c r="P88" s="1" t="s">
        <v>67</v>
      </c>
      <c r="Q88" s="69">
        <f t="shared" si="2"/>
        <v>1842</v>
      </c>
      <c r="R88" s="69">
        <f>SUM('[1]Crianças 6m a &lt;6 anos'!H75,[1]Especial!C76)</f>
        <v>1543</v>
      </c>
      <c r="S88" s="69">
        <f t="shared" si="3"/>
        <v>3385</v>
      </c>
    </row>
    <row r="89" spans="1:22" x14ac:dyDescent="0.25">
      <c r="A89" s="1" t="s">
        <v>208</v>
      </c>
      <c r="B89" s="1" t="s">
        <v>1</v>
      </c>
      <c r="C89" s="69">
        <v>10328</v>
      </c>
      <c r="D89" s="69">
        <v>6355</v>
      </c>
      <c r="E89" s="31">
        <v>0.61531758326878394</v>
      </c>
      <c r="F89" s="69">
        <v>1451</v>
      </c>
      <c r="G89" s="69">
        <v>1071</v>
      </c>
      <c r="H89" s="33">
        <v>0.73811164713990352</v>
      </c>
      <c r="I89" s="69">
        <v>19277</v>
      </c>
      <c r="J89" s="69">
        <v>9440</v>
      </c>
      <c r="K89" s="42">
        <v>0.4897027545779945</v>
      </c>
      <c r="L89" s="69">
        <v>31056</v>
      </c>
      <c r="M89" s="69">
        <v>16866</v>
      </c>
      <c r="N89" s="30">
        <v>0.54308346213292114</v>
      </c>
      <c r="P89" s="1" t="s">
        <v>1</v>
      </c>
      <c r="Q89" s="69">
        <f t="shared" si="2"/>
        <v>16866</v>
      </c>
      <c r="R89" s="69">
        <f>SUM('[1]Crianças 6m a &lt;6 anos'!H76,[1]Especial!C77)</f>
        <v>26919</v>
      </c>
      <c r="S89" s="69">
        <f t="shared" si="3"/>
        <v>43785</v>
      </c>
    </row>
    <row r="90" spans="1:22" x14ac:dyDescent="0.25">
      <c r="A90" s="1" t="s">
        <v>209</v>
      </c>
      <c r="B90" s="1" t="s">
        <v>64</v>
      </c>
      <c r="C90" s="69">
        <v>614</v>
      </c>
      <c r="D90" s="69">
        <v>529</v>
      </c>
      <c r="E90" s="31">
        <v>0.8615635179153095</v>
      </c>
      <c r="F90" s="69">
        <v>86</v>
      </c>
      <c r="G90" s="69">
        <v>112</v>
      </c>
      <c r="H90" s="33">
        <v>1.3023255813953489</v>
      </c>
      <c r="I90" s="69">
        <v>2498</v>
      </c>
      <c r="J90" s="69">
        <v>1537</v>
      </c>
      <c r="K90" s="42">
        <v>0.61529223378702957</v>
      </c>
      <c r="L90" s="69">
        <v>3198</v>
      </c>
      <c r="M90" s="69">
        <v>2178</v>
      </c>
      <c r="N90" s="30">
        <v>0.68105065666041276</v>
      </c>
      <c r="P90" s="1" t="s">
        <v>64</v>
      </c>
      <c r="Q90" s="69">
        <f t="shared" si="2"/>
        <v>2178</v>
      </c>
      <c r="R90" s="69">
        <f>SUM('[1]Crianças 6m a &lt;6 anos'!H77,[1]Especial!C78)</f>
        <v>1797</v>
      </c>
      <c r="S90" s="69">
        <f t="shared" si="3"/>
        <v>3975</v>
      </c>
    </row>
    <row r="91" spans="1:22" x14ac:dyDescent="0.25">
      <c r="A91" s="1" t="s">
        <v>207</v>
      </c>
      <c r="B91" s="1" t="s">
        <v>18</v>
      </c>
      <c r="C91" s="69">
        <v>43963</v>
      </c>
      <c r="D91" s="69">
        <v>23661</v>
      </c>
      <c r="E91" s="31">
        <v>0.53820257944180339</v>
      </c>
      <c r="F91" s="69">
        <v>5593</v>
      </c>
      <c r="G91" s="69">
        <v>4405</v>
      </c>
      <c r="H91" s="33">
        <v>0.78759163239763996</v>
      </c>
      <c r="I91" s="69">
        <v>73552</v>
      </c>
      <c r="J91" s="69">
        <v>37217</v>
      </c>
      <c r="K91" s="42">
        <v>0.5059957581031107</v>
      </c>
      <c r="L91" s="69">
        <v>123108</v>
      </c>
      <c r="M91" s="69">
        <v>65283</v>
      </c>
      <c r="N91" s="30">
        <v>0.53029047665464468</v>
      </c>
      <c r="P91" s="1" t="s">
        <v>18</v>
      </c>
      <c r="Q91" s="69">
        <f t="shared" si="2"/>
        <v>65283</v>
      </c>
      <c r="R91" s="69">
        <f>SUM('[1]Crianças 6m a &lt;6 anos'!H78,[1]Especial!C79)</f>
        <v>86114</v>
      </c>
      <c r="S91" s="69">
        <f t="shared" si="3"/>
        <v>151397</v>
      </c>
    </row>
    <row r="92" spans="1:22" x14ac:dyDescent="0.25">
      <c r="A92" s="1" t="s">
        <v>209</v>
      </c>
      <c r="B92" s="1" t="s">
        <v>21</v>
      </c>
      <c r="C92" s="69">
        <v>2489</v>
      </c>
      <c r="D92" s="69">
        <v>1726</v>
      </c>
      <c r="E92" s="31">
        <v>0.69345118521494575</v>
      </c>
      <c r="F92" s="69">
        <v>320</v>
      </c>
      <c r="G92" s="69">
        <v>294</v>
      </c>
      <c r="H92" s="33">
        <v>0.91874999999999996</v>
      </c>
      <c r="I92" s="69">
        <v>3353</v>
      </c>
      <c r="J92" s="69">
        <v>1796</v>
      </c>
      <c r="K92" s="42">
        <v>0.53563972561884876</v>
      </c>
      <c r="L92" s="69">
        <v>6162</v>
      </c>
      <c r="M92" s="69">
        <v>3816</v>
      </c>
      <c r="N92" s="30">
        <v>0.61927945472249268</v>
      </c>
      <c r="P92" s="1" t="s">
        <v>21</v>
      </c>
      <c r="Q92" s="69">
        <f t="shared" si="2"/>
        <v>3816</v>
      </c>
      <c r="R92" s="69">
        <f>SUM('[1]Crianças 6m a &lt;6 anos'!H79,[1]Especial!C80)</f>
        <v>4114</v>
      </c>
      <c r="S92" s="69">
        <f t="shared" si="3"/>
        <v>7930</v>
      </c>
    </row>
    <row r="93" spans="1:22" x14ac:dyDescent="0.25">
      <c r="A93" s="1" t="s">
        <v>210</v>
      </c>
      <c r="B93" s="1" t="s">
        <v>19</v>
      </c>
      <c r="C93" s="69">
        <v>1461</v>
      </c>
      <c r="D93" s="69">
        <v>1103</v>
      </c>
      <c r="E93" s="31">
        <v>0.75496235455167693</v>
      </c>
      <c r="F93" s="69">
        <v>201</v>
      </c>
      <c r="G93" s="69">
        <v>168</v>
      </c>
      <c r="H93" s="33">
        <v>0.83582089552238803</v>
      </c>
      <c r="I93" s="69">
        <v>3590</v>
      </c>
      <c r="J93" s="69">
        <v>2353</v>
      </c>
      <c r="K93" s="42">
        <v>0.65543175487465177</v>
      </c>
      <c r="L93" s="69">
        <v>5252</v>
      </c>
      <c r="M93" s="69">
        <v>3624</v>
      </c>
      <c r="N93" s="30">
        <v>0.69002284843869</v>
      </c>
      <c r="P93" s="1" t="s">
        <v>19</v>
      </c>
      <c r="Q93" s="69">
        <f t="shared" si="2"/>
        <v>3624</v>
      </c>
      <c r="R93" s="69">
        <f>SUM('[1]Crianças 6m a &lt;6 anos'!H80,[1]Especial!C81)</f>
        <v>3406</v>
      </c>
      <c r="S93" s="69">
        <f t="shared" si="3"/>
        <v>7030</v>
      </c>
    </row>
    <row r="94" spans="1:22" x14ac:dyDescent="0.25">
      <c r="A94" s="1" t="s">
        <v>207</v>
      </c>
      <c r="B94" s="1" t="s">
        <v>25</v>
      </c>
      <c r="C94" s="69">
        <v>1916</v>
      </c>
      <c r="D94" s="69">
        <v>1598</v>
      </c>
      <c r="E94" s="31">
        <v>0.83402922755741127</v>
      </c>
      <c r="F94" s="69">
        <v>309</v>
      </c>
      <c r="G94" s="69">
        <v>257</v>
      </c>
      <c r="H94" s="33">
        <v>0.83171521035598706</v>
      </c>
      <c r="I94" s="69">
        <v>4024</v>
      </c>
      <c r="J94" s="69">
        <v>3059</v>
      </c>
      <c r="K94" s="42">
        <v>0.76018886679920472</v>
      </c>
      <c r="L94" s="69">
        <v>6249</v>
      </c>
      <c r="M94" s="69">
        <v>4914</v>
      </c>
      <c r="N94" s="30">
        <v>0.78636581853096499</v>
      </c>
      <c r="P94" s="1" t="s">
        <v>25</v>
      </c>
      <c r="Q94" s="69">
        <f t="shared" si="2"/>
        <v>4914</v>
      </c>
      <c r="R94" s="69">
        <f>SUM('[1]Crianças 6m a &lt;6 anos'!H81,[1]Especial!C82)</f>
        <v>4530</v>
      </c>
      <c r="S94" s="69">
        <f t="shared" si="3"/>
        <v>9444</v>
      </c>
    </row>
    <row r="95" spans="1:22" x14ac:dyDescent="0.25">
      <c r="A95" s="1" t="s">
        <v>207</v>
      </c>
      <c r="B95" s="1" t="s">
        <v>31</v>
      </c>
      <c r="C95" s="69">
        <v>5802</v>
      </c>
      <c r="D95" s="69">
        <v>3985</v>
      </c>
      <c r="E95" s="31">
        <v>0.68683212685280937</v>
      </c>
      <c r="F95" s="69">
        <v>761</v>
      </c>
      <c r="G95" s="69">
        <v>640</v>
      </c>
      <c r="H95" s="33">
        <v>0.84099868593955318</v>
      </c>
      <c r="I95" s="69">
        <v>10533</v>
      </c>
      <c r="J95" s="69">
        <v>6283</v>
      </c>
      <c r="K95" s="42">
        <v>0.59650621855121999</v>
      </c>
      <c r="L95" s="69">
        <v>17096</v>
      </c>
      <c r="M95" s="69">
        <v>10908</v>
      </c>
      <c r="N95" s="30">
        <v>0.63804398689751984</v>
      </c>
      <c r="O95" t="s">
        <v>220</v>
      </c>
      <c r="P95" s="1" t="s">
        <v>31</v>
      </c>
      <c r="Q95" s="69">
        <f t="shared" si="2"/>
        <v>10908</v>
      </c>
      <c r="R95" s="69">
        <f>SUM('[1]Crianças 6m a &lt;6 anos'!H82,[1]Especial!C83)</f>
        <v>16619</v>
      </c>
      <c r="S95" s="69">
        <f t="shared" si="3"/>
        <v>27527</v>
      </c>
    </row>
    <row r="96" spans="1:22" x14ac:dyDescent="0.25">
      <c r="A96" s="1" t="s">
        <v>208</v>
      </c>
      <c r="B96" s="1" t="s">
        <v>84</v>
      </c>
      <c r="C96" s="69">
        <v>620</v>
      </c>
      <c r="D96" s="69">
        <v>495</v>
      </c>
      <c r="E96" s="31">
        <v>0.79838709677419351</v>
      </c>
      <c r="F96" s="69">
        <v>72</v>
      </c>
      <c r="G96" s="69">
        <v>96</v>
      </c>
      <c r="H96" s="33">
        <v>1.3333333333333333</v>
      </c>
      <c r="I96" s="69">
        <v>1613</v>
      </c>
      <c r="J96" s="69">
        <v>890</v>
      </c>
      <c r="K96" s="42">
        <v>0.55176689398636081</v>
      </c>
      <c r="L96" s="69">
        <v>2305</v>
      </c>
      <c r="M96" s="69">
        <v>1481</v>
      </c>
      <c r="N96" s="30">
        <v>0.6425162689804772</v>
      </c>
      <c r="P96" s="1" t="s">
        <v>84</v>
      </c>
      <c r="Q96" s="69">
        <f t="shared" si="2"/>
        <v>1481</v>
      </c>
      <c r="R96" s="69">
        <f>SUM('[1]Crianças 6m a &lt;6 anos'!H83,[1]Especial!C84)</f>
        <v>1418</v>
      </c>
      <c r="S96" s="69">
        <f t="shared" si="3"/>
        <v>2899</v>
      </c>
    </row>
    <row r="97" spans="1:19" x14ac:dyDescent="0.25">
      <c r="A97" s="1" t="s">
        <v>209</v>
      </c>
      <c r="B97" s="1" t="s">
        <v>53</v>
      </c>
      <c r="C97" s="69">
        <v>1148</v>
      </c>
      <c r="D97" s="69">
        <v>924</v>
      </c>
      <c r="E97" s="31">
        <v>0.80487804878048785</v>
      </c>
      <c r="F97" s="69">
        <v>187</v>
      </c>
      <c r="G97" s="69">
        <v>188</v>
      </c>
      <c r="H97" s="33">
        <v>1.0053475935828877</v>
      </c>
      <c r="I97" s="69">
        <v>2288</v>
      </c>
      <c r="J97" s="69">
        <v>1466</v>
      </c>
      <c r="K97" s="42">
        <v>0.64073426573426573</v>
      </c>
      <c r="L97" s="69">
        <v>3623</v>
      </c>
      <c r="M97" s="69">
        <v>2578</v>
      </c>
      <c r="N97" s="30">
        <v>0.71156500138007173</v>
      </c>
      <c r="P97" s="1" t="s">
        <v>53</v>
      </c>
      <c r="Q97" s="69">
        <f t="shared" si="2"/>
        <v>2578</v>
      </c>
      <c r="R97" s="69">
        <f>SUM('[1]Crianças 6m a &lt;6 anos'!H84,[1]Especial!C85)</f>
        <v>2459</v>
      </c>
      <c r="S97" s="69">
        <f t="shared" si="3"/>
        <v>5037</v>
      </c>
    </row>
    <row r="98" spans="1:19" x14ac:dyDescent="0.25">
      <c r="A98" s="1" t="s">
        <v>207</v>
      </c>
      <c r="B98" s="1" t="s">
        <v>9</v>
      </c>
      <c r="C98" s="69">
        <v>32287</v>
      </c>
      <c r="D98" s="69">
        <v>17701</v>
      </c>
      <c r="E98" s="31">
        <v>0.54823922941121817</v>
      </c>
      <c r="F98" s="69">
        <v>4366</v>
      </c>
      <c r="G98" s="69">
        <v>2968</v>
      </c>
      <c r="H98" s="33">
        <v>0.67979844251030697</v>
      </c>
      <c r="I98" s="69">
        <v>87643</v>
      </c>
      <c r="J98" s="69">
        <v>44506</v>
      </c>
      <c r="K98" s="42">
        <v>0.50781009321908199</v>
      </c>
      <c r="L98" s="69">
        <v>124296</v>
      </c>
      <c r="M98" s="69">
        <v>65175</v>
      </c>
      <c r="N98" s="30">
        <v>0.52435315698011198</v>
      </c>
      <c r="P98" s="1" t="s">
        <v>9</v>
      </c>
      <c r="Q98" s="69">
        <f t="shared" si="2"/>
        <v>65175</v>
      </c>
      <c r="R98" s="69">
        <f>SUM('[1]Crianças 6m a &lt;6 anos'!H85,[1]Especial!C86)</f>
        <v>90351</v>
      </c>
      <c r="S98" s="69">
        <f t="shared" si="3"/>
        <v>155526</v>
      </c>
    </row>
    <row r="99" spans="1:19" x14ac:dyDescent="0.25">
      <c r="A99" s="1" t="s">
        <v>207</v>
      </c>
      <c r="B99" s="1" t="s">
        <v>6</v>
      </c>
      <c r="C99" s="69">
        <v>20864</v>
      </c>
      <c r="D99" s="69">
        <v>15194</v>
      </c>
      <c r="E99" s="31">
        <v>0.72824003067484666</v>
      </c>
      <c r="F99" s="69">
        <v>2795</v>
      </c>
      <c r="G99" s="69">
        <v>2502</v>
      </c>
      <c r="H99" s="33">
        <v>0.89516994633273705</v>
      </c>
      <c r="I99" s="69">
        <v>69390</v>
      </c>
      <c r="J99" s="69">
        <v>44444</v>
      </c>
      <c r="K99" s="42">
        <v>0.64049574866695491</v>
      </c>
      <c r="L99" s="69">
        <v>93049</v>
      </c>
      <c r="M99" s="69">
        <v>62140</v>
      </c>
      <c r="N99" s="30">
        <v>0.66782018076497329</v>
      </c>
      <c r="P99" s="1" t="s">
        <v>6</v>
      </c>
      <c r="Q99" s="69">
        <f t="shared" si="2"/>
        <v>62140</v>
      </c>
      <c r="R99" s="69">
        <f>SUM('[1]Crianças 6m a &lt;6 anos'!H86,[1]Especial!C87)</f>
        <v>86326</v>
      </c>
      <c r="S99" s="69">
        <f t="shared" si="3"/>
        <v>148466</v>
      </c>
    </row>
    <row r="100" spans="1:19" x14ac:dyDescent="0.25">
      <c r="A100" s="84" t="s">
        <v>194</v>
      </c>
      <c r="B100" s="48" t="s">
        <v>211</v>
      </c>
      <c r="C100" s="70">
        <f>SUM(C22:C99)</f>
        <v>292915</v>
      </c>
      <c r="D100" s="70">
        <f>SUM(D22:D99)</f>
        <v>186698</v>
      </c>
      <c r="E100" s="32">
        <f t="shared" ref="E100:E104" si="4">IF(C100&gt;0,D100/C100,"0%")</f>
        <v>0.63737944454875983</v>
      </c>
      <c r="F100" s="70">
        <f>SUM(F22:F99)</f>
        <v>39152</v>
      </c>
      <c r="G100" s="70">
        <f>SUM(G22:G99)</f>
        <v>31832</v>
      </c>
      <c r="H100" s="33">
        <f t="shared" ref="H100:H104" si="5">IF(F100&gt;0,G100/F100,"0%")</f>
        <v>0.8130363710666122</v>
      </c>
      <c r="I100" s="70">
        <f>SUM(I22:I99)</f>
        <v>680000</v>
      </c>
      <c r="J100" s="70">
        <f>SUM(J22:J99)</f>
        <v>374943</v>
      </c>
      <c r="K100" s="42">
        <f t="shared" ref="K100:K104" si="6">IF(I100&gt;0,J100/I100,"0%")</f>
        <v>0.55138676470588233</v>
      </c>
      <c r="L100" s="70">
        <f>SUM(L22:L99)</f>
        <v>1012067</v>
      </c>
      <c r="M100" s="70">
        <f>SUM(M22:M99)</f>
        <v>593473</v>
      </c>
      <c r="N100" s="30">
        <f>IF(L100&gt;0,M100/L100,"0%")</f>
        <v>0.58639694802814435</v>
      </c>
      <c r="O100" s="7"/>
      <c r="P100" s="48" t="s">
        <v>211</v>
      </c>
      <c r="Q100" s="70">
        <f t="shared" si="2"/>
        <v>593473</v>
      </c>
      <c r="R100" s="70">
        <f>SUM(R22:R99)</f>
        <v>715992</v>
      </c>
      <c r="S100" s="70">
        <f t="shared" si="3"/>
        <v>1309465</v>
      </c>
    </row>
    <row r="101" spans="1:19" x14ac:dyDescent="0.25">
      <c r="A101" s="85"/>
      <c r="B101" s="47" t="s">
        <v>209</v>
      </c>
      <c r="C101" s="71">
        <f>SUMIF($A$22:$A$99,"Central",C$22:C$99)</f>
        <v>39653</v>
      </c>
      <c r="D101" s="71">
        <f>SUMIF($A$22:$A$99,"Central",D$22:D$99)</f>
        <v>24903</v>
      </c>
      <c r="E101" s="31">
        <f t="shared" si="4"/>
        <v>0.62802310039593479</v>
      </c>
      <c r="F101" s="71">
        <f>SUMIF($A$22:$A$99,"Central",F$22:F$99)</f>
        <v>5400</v>
      </c>
      <c r="G101" s="71">
        <f>SUMIF($A$22:$A$99,"Central",G$22:G$99)</f>
        <v>4679</v>
      </c>
      <c r="H101" s="33">
        <f t="shared" si="5"/>
        <v>0.86648148148148152</v>
      </c>
      <c r="I101" s="71">
        <f>SUMIF($A$22:$A$99,"Central",I$22:I$99)</f>
        <v>86373</v>
      </c>
      <c r="J101" s="71">
        <f>SUMIF($A$22:$A$99,"Central",J$22:J$99)</f>
        <v>47485</v>
      </c>
      <c r="K101" s="42">
        <f t="shared" si="6"/>
        <v>0.54976670950412743</v>
      </c>
      <c r="L101" s="71">
        <f>SUMIF($A$22:$A$99,"Central",L$22:L$99)</f>
        <v>131426</v>
      </c>
      <c r="M101" s="71">
        <f>SUMIF($A$22:$A$99,"Central",M$22:M$99)</f>
        <v>77067</v>
      </c>
      <c r="N101" s="30">
        <f t="shared" ref="N101:N104" si="7">IF(L101&gt;0,M101/L101,"0%")</f>
        <v>0.58639082068997006</v>
      </c>
      <c r="O101" s="7"/>
      <c r="P101" s="47" t="s">
        <v>209</v>
      </c>
      <c r="Q101" s="71">
        <f t="shared" si="2"/>
        <v>77067</v>
      </c>
      <c r="R101" s="71">
        <f>SUMIF($A$22:$A$99,"Central",R$22:R$99)</f>
        <v>84035</v>
      </c>
      <c r="S101" s="71">
        <f t="shared" si="3"/>
        <v>161102</v>
      </c>
    </row>
    <row r="102" spans="1:19" x14ac:dyDescent="0.25">
      <c r="A102" s="85"/>
      <c r="B102" s="44" t="s">
        <v>207</v>
      </c>
      <c r="C102" s="72">
        <f>SUMIF($A$22:$A$99,"Metropolitana",C$22:C$99)</f>
        <v>171762</v>
      </c>
      <c r="D102" s="72">
        <f>SUMIF($A$22:$A$99,"Metropolitana",D$22:D$99)</f>
        <v>107276</v>
      </c>
      <c r="E102" s="31">
        <f t="shared" si="4"/>
        <v>0.62456189378325822</v>
      </c>
      <c r="F102" s="72">
        <f>SUMIF($A$22:$A$99,"Metropolitana",F$22:F$99)</f>
        <v>22852</v>
      </c>
      <c r="G102" s="72">
        <f>SUMIF($A$22:$A$99,"Metropolitana",G$22:G$99)</f>
        <v>18201</v>
      </c>
      <c r="H102" s="33">
        <f t="shared" si="5"/>
        <v>0.79647295641519344</v>
      </c>
      <c r="I102" s="72">
        <f>SUMIF($A$22:$A$99,"Metropolitana",I$22:I$99)</f>
        <v>397037</v>
      </c>
      <c r="J102" s="72">
        <f>SUMIF($A$22:$A$99,"Metropolitana",J$22:J$99)</f>
        <v>219085</v>
      </c>
      <c r="K102" s="42">
        <f t="shared" si="6"/>
        <v>0.55179995819029459</v>
      </c>
      <c r="L102" s="72">
        <f>SUMIF($A$22:$A$99,"Metropolitana",L$22:L$99)</f>
        <v>591651</v>
      </c>
      <c r="M102" s="72">
        <f>SUMIF($A$22:$A$99,"Metropolitana",M$22:M$99)</f>
        <v>344562</v>
      </c>
      <c r="N102" s="30">
        <f t="shared" si="7"/>
        <v>0.58237373045934171</v>
      </c>
      <c r="O102" s="7"/>
      <c r="P102" s="44" t="s">
        <v>207</v>
      </c>
      <c r="Q102" s="72">
        <f t="shared" si="2"/>
        <v>344562</v>
      </c>
      <c r="R102" s="72">
        <f>SUMIF($A$22:$A$99,"Metropolitana",R$22:R$99)</f>
        <v>437594</v>
      </c>
      <c r="S102" s="72">
        <f t="shared" si="3"/>
        <v>782156</v>
      </c>
    </row>
    <row r="103" spans="1:19" x14ac:dyDescent="0.25">
      <c r="A103" s="85"/>
      <c r="B103" s="45" t="s">
        <v>208</v>
      </c>
      <c r="C103" s="73">
        <f>SUMIF($A$22:$A$99,"Norte",C$22:C$99)</f>
        <v>32604</v>
      </c>
      <c r="D103" s="73">
        <f>SUMIF($A$22:$A$99,"Norte",D$22:D$99)</f>
        <v>22136</v>
      </c>
      <c r="E103" s="31">
        <f t="shared" si="4"/>
        <v>0.67893509998773161</v>
      </c>
      <c r="F103" s="73">
        <f>SUMIF($A$22:$A$99,"Norte",F$22:F$99)</f>
        <v>4439</v>
      </c>
      <c r="G103" s="73">
        <f>SUMIF($A$22:$A$99,"Norte",G$22:G$99)</f>
        <v>3857</v>
      </c>
      <c r="H103" s="33">
        <f t="shared" si="5"/>
        <v>0.86888938950214012</v>
      </c>
      <c r="I103" s="73">
        <f>SUMIF($A$22:$A$99,"Norte",I$22:I$99)</f>
        <v>69192</v>
      </c>
      <c r="J103" s="73">
        <f>SUMIF($A$22:$A$99,"Norte",J$22:J$99)</f>
        <v>36030</v>
      </c>
      <c r="K103" s="42">
        <f t="shared" si="6"/>
        <v>0.52072493929934094</v>
      </c>
      <c r="L103" s="73">
        <f>SUMIF($A$22:$A$99,"Norte",L$22:L$99)</f>
        <v>106235</v>
      </c>
      <c r="M103" s="73">
        <f>SUMIF($A$22:$A$99,"Norte",M$22:M$99)</f>
        <v>62023</v>
      </c>
      <c r="N103" s="30">
        <f t="shared" si="7"/>
        <v>0.58382830517249495</v>
      </c>
      <c r="O103" s="7"/>
      <c r="P103" s="45" t="s">
        <v>208</v>
      </c>
      <c r="Q103" s="73">
        <f t="shared" si="2"/>
        <v>62023</v>
      </c>
      <c r="R103" s="73">
        <f>SUMIF($A$22:$A$99,"Norte",R$22:R$99)</f>
        <v>78944</v>
      </c>
      <c r="S103" s="73">
        <f t="shared" si="3"/>
        <v>140967</v>
      </c>
    </row>
    <row r="104" spans="1:19" x14ac:dyDescent="0.25">
      <c r="A104" s="86"/>
      <c r="B104" s="46" t="s">
        <v>210</v>
      </c>
      <c r="C104" s="74">
        <f>SUMIF($A$22:$A$99,"Sul",C$22:C$99)</f>
        <v>48896</v>
      </c>
      <c r="D104" s="74">
        <f>SUMIF($A$22:$A$99,"Sul",D$22:D$99)</f>
        <v>32383</v>
      </c>
      <c r="E104" s="31">
        <f t="shared" si="4"/>
        <v>0.66228321335078533</v>
      </c>
      <c r="F104" s="74">
        <f>SUMIF($A$22:$A$99,"Sul",F$22:F$99)</f>
        <v>6461</v>
      </c>
      <c r="G104" s="74">
        <f>SUMIF($A$22:$A$99,"Sul",G$22:G$99)</f>
        <v>5095</v>
      </c>
      <c r="H104" s="33">
        <f t="shared" si="5"/>
        <v>0.788577619563535</v>
      </c>
      <c r="I104" s="74">
        <f>SUMIF($A$22:$A$99,"Sul",I$22:I$99)</f>
        <v>127398</v>
      </c>
      <c r="J104" s="74">
        <f>SUMIF($A$22:$A$99,"Sul",J$22:J$99)</f>
        <v>72343</v>
      </c>
      <c r="K104" s="42">
        <f t="shared" si="6"/>
        <v>0.56785035871834721</v>
      </c>
      <c r="L104" s="74">
        <f>SUMIF($A$22:$A$99,"Sul",L$22:L$99)</f>
        <v>182755</v>
      </c>
      <c r="M104" s="74">
        <f>SUMIF($A$22:$A$99,"Sul",M$22:M$99)</f>
        <v>109821</v>
      </c>
      <c r="N104" s="30">
        <f t="shared" si="7"/>
        <v>0.60091926349484281</v>
      </c>
      <c r="P104" s="46" t="s">
        <v>210</v>
      </c>
      <c r="Q104" s="75">
        <f t="shared" si="2"/>
        <v>109821</v>
      </c>
      <c r="R104" s="74">
        <f>SUMIF($A$22:$A$99,"Sul",R$22:R$99)</f>
        <v>115419</v>
      </c>
      <c r="S104" s="75">
        <f t="shared" si="3"/>
        <v>225240</v>
      </c>
    </row>
    <row r="105" spans="1:19" x14ac:dyDescent="0.25">
      <c r="G105" s="8"/>
      <c r="P105" s="8"/>
    </row>
    <row r="107" spans="1:19" ht="33.75" x14ac:dyDescent="0.25">
      <c r="B107" s="2"/>
      <c r="C107" s="5" t="s">
        <v>87</v>
      </c>
      <c r="D107" s="4" t="s">
        <v>89</v>
      </c>
      <c r="E107" s="40" t="s">
        <v>88</v>
      </c>
      <c r="F107" s="37" t="s">
        <v>94</v>
      </c>
      <c r="G107" s="25"/>
      <c r="N107" t="s">
        <v>220</v>
      </c>
    </row>
    <row r="108" spans="1:19" x14ac:dyDescent="0.25">
      <c r="B108" s="2" t="s">
        <v>92</v>
      </c>
      <c r="C108" s="32">
        <f>E100</f>
        <v>0.63737944454875983</v>
      </c>
      <c r="D108" s="34">
        <f>H100</f>
        <v>0.8130363710666122</v>
      </c>
      <c r="E108" s="43">
        <f>K100</f>
        <v>0.55138676470588233</v>
      </c>
      <c r="F108" s="30">
        <f>N100</f>
        <v>0.58639694802814435</v>
      </c>
      <c r="G108" s="26"/>
      <c r="K108" t="s">
        <v>220</v>
      </c>
    </row>
    <row r="109" spans="1:19" x14ac:dyDescent="0.25">
      <c r="B109" s="78" t="s">
        <v>189</v>
      </c>
      <c r="C109" s="79">
        <v>0.9</v>
      </c>
      <c r="D109" s="79">
        <v>0.9</v>
      </c>
      <c r="E109" s="79">
        <v>0.9</v>
      </c>
      <c r="F109" s="79">
        <v>0.9</v>
      </c>
    </row>
    <row r="112" spans="1:19" x14ac:dyDescent="0.25">
      <c r="A112" s="49" t="s">
        <v>212</v>
      </c>
      <c r="B112" s="50"/>
      <c r="C112" s="50"/>
      <c r="D112" s="50"/>
      <c r="E112" s="50"/>
      <c r="F112" s="50"/>
      <c r="G112" s="50"/>
      <c r="H112" s="50"/>
      <c r="I112" s="50"/>
      <c r="J112" s="51"/>
    </row>
    <row r="113" spans="1:10" x14ac:dyDescent="0.25">
      <c r="A113" s="52" t="s">
        <v>301</v>
      </c>
      <c r="B113" s="53"/>
      <c r="C113" s="53"/>
      <c r="D113" s="53"/>
      <c r="E113" s="53"/>
      <c r="F113" s="53"/>
      <c r="G113" s="53"/>
      <c r="H113" s="53"/>
      <c r="I113" s="53"/>
      <c r="J113" s="54"/>
    </row>
    <row r="114" spans="1:10" x14ac:dyDescent="0.25">
      <c r="A114" s="52" t="s">
        <v>304</v>
      </c>
      <c r="B114" s="53"/>
      <c r="C114" s="53"/>
      <c r="D114" s="53"/>
      <c r="E114" s="53"/>
      <c r="F114" s="53"/>
      <c r="G114" s="53"/>
      <c r="H114" s="53"/>
      <c r="I114" s="53"/>
      <c r="J114" s="54"/>
    </row>
    <row r="115" spans="1:10" x14ac:dyDescent="0.25">
      <c r="A115" s="52" t="s">
        <v>217</v>
      </c>
      <c r="B115" s="53"/>
      <c r="C115" s="53"/>
      <c r="D115" s="53"/>
      <c r="E115" s="53"/>
      <c r="F115" s="53"/>
      <c r="G115" s="53"/>
      <c r="H115" s="53"/>
      <c r="I115" s="53"/>
      <c r="J115" s="54"/>
    </row>
    <row r="116" spans="1:10" x14ac:dyDescent="0.25">
      <c r="A116" s="55" t="s">
        <v>213</v>
      </c>
      <c r="B116" s="56"/>
      <c r="C116" s="57"/>
      <c r="D116" s="58"/>
      <c r="E116" s="58"/>
      <c r="F116" s="58"/>
      <c r="G116" s="58"/>
      <c r="H116" s="58"/>
      <c r="I116" s="58"/>
      <c r="J116" s="54"/>
    </row>
    <row r="117" spans="1:10" x14ac:dyDescent="0.25">
      <c r="A117" s="59" t="s">
        <v>215</v>
      </c>
      <c r="B117" s="60"/>
      <c r="C117" s="61"/>
      <c r="D117" s="58"/>
      <c r="E117" s="58"/>
      <c r="F117" s="58"/>
      <c r="G117" s="58"/>
      <c r="H117" s="58"/>
      <c r="I117" s="58"/>
      <c r="J117" s="54"/>
    </row>
    <row r="118" spans="1:10" x14ac:dyDescent="0.25">
      <c r="A118" s="59" t="s">
        <v>216</v>
      </c>
      <c r="B118" s="60"/>
      <c r="C118" s="61"/>
      <c r="D118" s="58"/>
      <c r="E118" s="58"/>
      <c r="F118" s="58"/>
      <c r="G118" s="58"/>
      <c r="H118" s="58"/>
      <c r="I118" s="58"/>
      <c r="J118" s="54"/>
    </row>
    <row r="119" spans="1:10" x14ac:dyDescent="0.25">
      <c r="A119" s="62" t="s">
        <v>214</v>
      </c>
      <c r="B119" s="63"/>
      <c r="C119" s="64"/>
      <c r="D119" s="65"/>
      <c r="E119" s="65"/>
      <c r="F119" s="65"/>
      <c r="G119" s="65"/>
      <c r="H119" s="65"/>
      <c r="I119" s="65"/>
      <c r="J119" s="66"/>
    </row>
    <row r="120" spans="1:10" x14ac:dyDescent="0.25">
      <c r="C120" t="s">
        <v>220</v>
      </c>
    </row>
  </sheetData>
  <sheetProtection autoFilter="0"/>
  <autoFilter ref="B21:T100"/>
  <sortState ref="P102:P104">
    <sortCondition ref="P101:P104"/>
  </sortState>
  <mergeCells count="8">
    <mergeCell ref="P20:S20"/>
    <mergeCell ref="A20:A21"/>
    <mergeCell ref="A100:A104"/>
    <mergeCell ref="L20:N20"/>
    <mergeCell ref="I20:K20"/>
    <mergeCell ref="B20:B21"/>
    <mergeCell ref="C20:E20"/>
    <mergeCell ref="F20:H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9:X119"/>
  <sheetViews>
    <sheetView showGridLines="0" zoomScale="120" zoomScaleNormal="120" workbookViewId="0">
      <selection activeCell="U15" sqref="U15"/>
    </sheetView>
  </sheetViews>
  <sheetFormatPr defaultRowHeight="15" x14ac:dyDescent="0.25"/>
  <cols>
    <col min="1" max="1" width="13.140625" customWidth="1"/>
    <col min="2" max="2" width="16.7109375" bestFit="1" customWidth="1"/>
    <col min="3" max="14" width="10.140625" customWidth="1"/>
    <col min="15" max="15" width="4.85546875" customWidth="1"/>
    <col min="16" max="16" width="19.140625" bestFit="1" customWidth="1"/>
  </cols>
  <sheetData>
    <row r="19" spans="1:21" x14ac:dyDescent="0.25">
      <c r="I19" s="7"/>
    </row>
    <row r="20" spans="1:21" ht="27.75" customHeight="1" x14ac:dyDescent="0.25">
      <c r="A20" s="83" t="s">
        <v>205</v>
      </c>
      <c r="B20" s="83" t="s">
        <v>90</v>
      </c>
      <c r="C20" s="89" t="s">
        <v>87</v>
      </c>
      <c r="D20" s="89"/>
      <c r="E20" s="89"/>
      <c r="F20" s="90" t="s">
        <v>89</v>
      </c>
      <c r="G20" s="90"/>
      <c r="H20" s="90"/>
      <c r="I20" s="88" t="s">
        <v>88</v>
      </c>
      <c r="J20" s="88"/>
      <c r="K20" s="88"/>
      <c r="L20" s="87" t="s">
        <v>94</v>
      </c>
      <c r="M20" s="87"/>
      <c r="N20" s="87"/>
      <c r="P20" s="80" t="s">
        <v>196</v>
      </c>
      <c r="Q20" s="81"/>
      <c r="R20" s="81"/>
      <c r="S20" s="82"/>
    </row>
    <row r="21" spans="1:21" ht="22.5" x14ac:dyDescent="0.25">
      <c r="A21" s="83"/>
      <c r="B21" s="83"/>
      <c r="C21" s="39" t="s">
        <v>93</v>
      </c>
      <c r="D21" s="39" t="s">
        <v>91</v>
      </c>
      <c r="E21" s="39" t="s">
        <v>92</v>
      </c>
      <c r="F21" s="3" t="s">
        <v>93</v>
      </c>
      <c r="G21" s="3" t="s">
        <v>91</v>
      </c>
      <c r="H21" s="3" t="s">
        <v>92</v>
      </c>
      <c r="I21" s="41" t="s">
        <v>93</v>
      </c>
      <c r="J21" s="41" t="s">
        <v>91</v>
      </c>
      <c r="K21" s="41" t="s">
        <v>92</v>
      </c>
      <c r="L21" s="6" t="s">
        <v>93</v>
      </c>
      <c r="M21" s="6" t="s">
        <v>91</v>
      </c>
      <c r="N21" s="6" t="s">
        <v>92</v>
      </c>
      <c r="P21" s="2" t="s">
        <v>90</v>
      </c>
      <c r="Q21" s="38" t="s">
        <v>303</v>
      </c>
      <c r="R21" s="38" t="s">
        <v>302</v>
      </c>
      <c r="S21" s="38" t="s">
        <v>197</v>
      </c>
    </row>
    <row r="22" spans="1:21" x14ac:dyDescent="0.25">
      <c r="A22" s="1" t="s">
        <v>207</v>
      </c>
      <c r="B22" s="1" t="s">
        <v>26</v>
      </c>
      <c r="C22" s="69">
        <v>2243</v>
      </c>
      <c r="D22" s="69">
        <v>1679</v>
      </c>
      <c r="E22" s="31">
        <v>0.74855104770396785</v>
      </c>
      <c r="F22" s="69">
        <v>308</v>
      </c>
      <c r="G22" s="69">
        <v>284</v>
      </c>
      <c r="H22" s="33">
        <v>0.92207792207792205</v>
      </c>
      <c r="I22" s="69">
        <v>6289</v>
      </c>
      <c r="J22" s="69">
        <v>3242</v>
      </c>
      <c r="K22" s="42">
        <v>0.51550325965972332</v>
      </c>
      <c r="L22" s="69">
        <v>8840</v>
      </c>
      <c r="M22" s="69">
        <v>5205</v>
      </c>
      <c r="N22" s="30">
        <v>0.58880090497737558</v>
      </c>
      <c r="P22" s="1" t="s">
        <v>26</v>
      </c>
      <c r="Q22" s="69">
        <v>5205</v>
      </c>
      <c r="R22" s="69">
        <v>5060</v>
      </c>
      <c r="S22" s="69">
        <v>10265</v>
      </c>
    </row>
    <row r="23" spans="1:21" x14ac:dyDescent="0.25">
      <c r="A23" s="1" t="s">
        <v>208</v>
      </c>
      <c r="B23" s="1" t="s">
        <v>85</v>
      </c>
      <c r="C23" s="69">
        <v>884</v>
      </c>
      <c r="D23" s="69">
        <v>613</v>
      </c>
      <c r="E23" s="31">
        <v>0.6934389140271493</v>
      </c>
      <c r="F23" s="69">
        <v>122</v>
      </c>
      <c r="G23" s="69">
        <v>77</v>
      </c>
      <c r="H23" s="33">
        <v>0.63114754098360659</v>
      </c>
      <c r="I23" s="69">
        <v>2479</v>
      </c>
      <c r="J23" s="69">
        <v>989</v>
      </c>
      <c r="K23" s="42">
        <v>0.39895118999596613</v>
      </c>
      <c r="L23" s="69">
        <v>3485</v>
      </c>
      <c r="M23" s="69">
        <v>1679</v>
      </c>
      <c r="N23" s="30">
        <v>0.48177905308464847</v>
      </c>
      <c r="P23" s="1" t="s">
        <v>85</v>
      </c>
      <c r="Q23" s="69">
        <v>1679</v>
      </c>
      <c r="R23" s="69">
        <v>1733</v>
      </c>
      <c r="S23" s="69">
        <v>3412</v>
      </c>
    </row>
    <row r="24" spans="1:21" x14ac:dyDescent="0.25">
      <c r="A24" s="1" t="s">
        <v>209</v>
      </c>
      <c r="B24" s="1" t="s">
        <v>63</v>
      </c>
      <c r="C24" s="69">
        <v>774</v>
      </c>
      <c r="D24" s="69">
        <v>498</v>
      </c>
      <c r="E24" s="31">
        <v>0.64341085271317833</v>
      </c>
      <c r="F24" s="69">
        <v>118</v>
      </c>
      <c r="G24" s="69">
        <v>97</v>
      </c>
      <c r="H24" s="33">
        <v>0.82203389830508478</v>
      </c>
      <c r="I24" s="69">
        <v>1869</v>
      </c>
      <c r="J24" s="69">
        <v>957</v>
      </c>
      <c r="K24" s="42">
        <v>0.5120385232744783</v>
      </c>
      <c r="L24" s="69">
        <v>2761</v>
      </c>
      <c r="M24" s="69">
        <v>1552</v>
      </c>
      <c r="N24" s="30">
        <v>0.56211517566099234</v>
      </c>
      <c r="P24" s="1" t="s">
        <v>63</v>
      </c>
      <c r="Q24" s="69">
        <v>1552</v>
      </c>
      <c r="R24" s="69">
        <v>1361</v>
      </c>
      <c r="S24" s="69">
        <v>2913</v>
      </c>
      <c r="U24" t="s">
        <v>220</v>
      </c>
    </row>
    <row r="25" spans="1:21" x14ac:dyDescent="0.25">
      <c r="A25" s="1" t="s">
        <v>210</v>
      </c>
      <c r="B25" s="1" t="s">
        <v>16</v>
      </c>
      <c r="C25" s="69">
        <v>2005</v>
      </c>
      <c r="D25" s="69">
        <v>1501</v>
      </c>
      <c r="E25" s="31">
        <v>0.74862842892768078</v>
      </c>
      <c r="F25" s="69">
        <v>265</v>
      </c>
      <c r="G25" s="69">
        <v>282</v>
      </c>
      <c r="H25" s="33">
        <v>1.0641509433962264</v>
      </c>
      <c r="I25" s="69">
        <v>6264</v>
      </c>
      <c r="J25" s="69">
        <v>3882</v>
      </c>
      <c r="K25" s="42">
        <v>0.61973180076628354</v>
      </c>
      <c r="L25" s="69">
        <v>8534</v>
      </c>
      <c r="M25" s="69">
        <v>5665</v>
      </c>
      <c r="N25" s="30">
        <v>0.66381532692758383</v>
      </c>
      <c r="P25" s="1" t="s">
        <v>16</v>
      </c>
      <c r="Q25" s="69">
        <v>5665</v>
      </c>
      <c r="R25" s="69">
        <v>6031</v>
      </c>
      <c r="S25" s="69">
        <v>11696</v>
      </c>
    </row>
    <row r="26" spans="1:21" x14ac:dyDescent="0.25">
      <c r="A26" s="1" t="s">
        <v>210</v>
      </c>
      <c r="B26" s="1" t="s">
        <v>57</v>
      </c>
      <c r="C26" s="69">
        <v>852</v>
      </c>
      <c r="D26" s="69">
        <v>604</v>
      </c>
      <c r="E26" s="31">
        <v>0.70892018779342725</v>
      </c>
      <c r="F26" s="69">
        <v>120</v>
      </c>
      <c r="G26" s="69">
        <v>101</v>
      </c>
      <c r="H26" s="33">
        <v>0.84166666666666667</v>
      </c>
      <c r="I26" s="69">
        <v>3201</v>
      </c>
      <c r="J26" s="69">
        <v>2094</v>
      </c>
      <c r="K26" s="42">
        <v>0.65417057169634485</v>
      </c>
      <c r="L26" s="69">
        <v>4173</v>
      </c>
      <c r="M26" s="69">
        <v>2799</v>
      </c>
      <c r="N26" s="30">
        <v>0.67074047447879226</v>
      </c>
      <c r="P26" s="1" t="s">
        <v>57</v>
      </c>
      <c r="Q26" s="69">
        <v>2799</v>
      </c>
      <c r="R26" s="69">
        <v>2502</v>
      </c>
      <c r="S26" s="69">
        <v>5301</v>
      </c>
    </row>
    <row r="27" spans="1:21" x14ac:dyDescent="0.25">
      <c r="A27" s="1" t="s">
        <v>209</v>
      </c>
      <c r="B27" s="1" t="s">
        <v>48</v>
      </c>
      <c r="C27" s="69">
        <v>528</v>
      </c>
      <c r="D27" s="69">
        <v>449</v>
      </c>
      <c r="E27" s="31">
        <v>0.85037878787878785</v>
      </c>
      <c r="F27" s="69">
        <v>70</v>
      </c>
      <c r="G27" s="69">
        <v>74</v>
      </c>
      <c r="H27" s="33">
        <v>1.0571428571428572</v>
      </c>
      <c r="I27" s="69">
        <v>1507</v>
      </c>
      <c r="J27" s="69">
        <v>815</v>
      </c>
      <c r="K27" s="42">
        <v>0.5408095554080955</v>
      </c>
      <c r="L27" s="69">
        <v>2105</v>
      </c>
      <c r="M27" s="69">
        <v>1338</v>
      </c>
      <c r="N27" s="30">
        <v>0.6356294536817102</v>
      </c>
      <c r="P27" s="1" t="s">
        <v>48</v>
      </c>
      <c r="Q27" s="69">
        <v>1338</v>
      </c>
      <c r="R27" s="69">
        <v>1668</v>
      </c>
      <c r="S27" s="69">
        <v>3006</v>
      </c>
    </row>
    <row r="28" spans="1:21" x14ac:dyDescent="0.25">
      <c r="A28" s="1" t="s">
        <v>210</v>
      </c>
      <c r="B28" s="1" t="s">
        <v>8</v>
      </c>
      <c r="C28" s="69">
        <v>2311</v>
      </c>
      <c r="D28" s="69">
        <v>1998</v>
      </c>
      <c r="E28" s="31">
        <v>0.86456079619212467</v>
      </c>
      <c r="F28" s="69">
        <v>286</v>
      </c>
      <c r="G28" s="69">
        <v>257</v>
      </c>
      <c r="H28" s="33">
        <v>0.89860139860139865</v>
      </c>
      <c r="I28" s="69">
        <v>5527</v>
      </c>
      <c r="J28" s="69">
        <v>3694</v>
      </c>
      <c r="K28" s="42">
        <v>0.66835534648091188</v>
      </c>
      <c r="L28" s="69">
        <v>8124</v>
      </c>
      <c r="M28" s="69">
        <v>5949</v>
      </c>
      <c r="N28" s="30">
        <v>0.73227474150664695</v>
      </c>
      <c r="P28" s="1" t="s">
        <v>8</v>
      </c>
      <c r="Q28" s="69">
        <v>5949</v>
      </c>
      <c r="R28" s="69">
        <v>6645</v>
      </c>
      <c r="S28" s="69">
        <v>12594</v>
      </c>
    </row>
    <row r="29" spans="1:21" x14ac:dyDescent="0.25">
      <c r="A29" s="1" t="s">
        <v>210</v>
      </c>
      <c r="B29" s="1" t="s">
        <v>13</v>
      </c>
      <c r="C29" s="69">
        <v>437</v>
      </c>
      <c r="D29" s="69">
        <v>199</v>
      </c>
      <c r="E29" s="31">
        <v>0.45537757437070936</v>
      </c>
      <c r="F29" s="69">
        <v>49</v>
      </c>
      <c r="G29" s="69">
        <v>30</v>
      </c>
      <c r="H29" s="33">
        <v>0.61224489795918369</v>
      </c>
      <c r="I29" s="69">
        <v>1596</v>
      </c>
      <c r="J29" s="69">
        <v>744</v>
      </c>
      <c r="K29" s="42">
        <v>0.46616541353383456</v>
      </c>
      <c r="L29" s="69">
        <v>2082</v>
      </c>
      <c r="M29" s="69">
        <v>973</v>
      </c>
      <c r="N29" s="30">
        <v>0.46733909702209414</v>
      </c>
      <c r="P29" s="1" t="s">
        <v>13</v>
      </c>
      <c r="Q29" s="69">
        <v>973</v>
      </c>
      <c r="R29" s="69">
        <v>1023</v>
      </c>
      <c r="S29" s="69">
        <v>1996</v>
      </c>
    </row>
    <row r="30" spans="1:21" x14ac:dyDescent="0.25">
      <c r="A30" s="1" t="s">
        <v>207</v>
      </c>
      <c r="B30" s="1" t="s">
        <v>30</v>
      </c>
      <c r="C30" s="69">
        <v>8304</v>
      </c>
      <c r="D30" s="69">
        <v>6127</v>
      </c>
      <c r="E30" s="31">
        <v>0.73783718689788058</v>
      </c>
      <c r="F30" s="69">
        <v>1131</v>
      </c>
      <c r="G30" s="69">
        <v>907</v>
      </c>
      <c r="H30" s="33">
        <v>0.80194518125552605</v>
      </c>
      <c r="I30" s="69">
        <v>14177</v>
      </c>
      <c r="J30" s="69">
        <v>8247</v>
      </c>
      <c r="K30" s="42">
        <v>0.58171686534527756</v>
      </c>
      <c r="L30" s="69">
        <v>23612</v>
      </c>
      <c r="M30" s="69">
        <v>15281</v>
      </c>
      <c r="N30" s="30">
        <v>0.64717093003557513</v>
      </c>
      <c r="P30" s="1" t="s">
        <v>30</v>
      </c>
      <c r="Q30" s="69">
        <v>15281</v>
      </c>
      <c r="R30" s="69">
        <v>21853</v>
      </c>
      <c r="S30" s="69">
        <v>37134</v>
      </c>
    </row>
    <row r="31" spans="1:21" x14ac:dyDescent="0.25">
      <c r="A31" s="1" t="s">
        <v>210</v>
      </c>
      <c r="B31" s="1" t="s">
        <v>24</v>
      </c>
      <c r="C31" s="69">
        <v>838</v>
      </c>
      <c r="D31" s="69">
        <v>747</v>
      </c>
      <c r="E31" s="31">
        <v>0.89140811455847258</v>
      </c>
      <c r="F31" s="69">
        <v>107</v>
      </c>
      <c r="G31" s="69">
        <v>97</v>
      </c>
      <c r="H31" s="33">
        <v>0.90654205607476634</v>
      </c>
      <c r="I31" s="69">
        <v>1921</v>
      </c>
      <c r="J31" s="69">
        <v>1261</v>
      </c>
      <c r="K31" s="42">
        <v>0.65642894325871937</v>
      </c>
      <c r="L31" s="69">
        <v>2866</v>
      </c>
      <c r="M31" s="69">
        <v>2105</v>
      </c>
      <c r="N31" s="30">
        <v>0.73447313328681085</v>
      </c>
      <c r="P31" s="1" t="s">
        <v>24</v>
      </c>
      <c r="Q31" s="69">
        <v>2105</v>
      </c>
      <c r="R31" s="69">
        <v>2214</v>
      </c>
      <c r="S31" s="69">
        <v>4319</v>
      </c>
    </row>
    <row r="32" spans="1:21" x14ac:dyDescent="0.25">
      <c r="A32" s="1" t="s">
        <v>209</v>
      </c>
      <c r="B32" s="1" t="s">
        <v>68</v>
      </c>
      <c r="C32" s="69">
        <v>2346</v>
      </c>
      <c r="D32" s="69">
        <v>1193</v>
      </c>
      <c r="E32" s="31">
        <v>0.50852514919011083</v>
      </c>
      <c r="F32" s="69">
        <v>287</v>
      </c>
      <c r="G32" s="69">
        <v>154</v>
      </c>
      <c r="H32" s="33">
        <v>0.53658536585365857</v>
      </c>
      <c r="I32" s="69">
        <v>6113</v>
      </c>
      <c r="J32" s="69">
        <v>2576</v>
      </c>
      <c r="K32" s="42">
        <v>0.42139702273842633</v>
      </c>
      <c r="L32" s="69">
        <v>8746</v>
      </c>
      <c r="M32" s="69">
        <v>3923</v>
      </c>
      <c r="N32" s="30">
        <v>0.44854790761490965</v>
      </c>
      <c r="P32" s="1" t="s">
        <v>68</v>
      </c>
      <c r="Q32" s="69">
        <v>3923</v>
      </c>
      <c r="R32" s="69">
        <v>4021</v>
      </c>
      <c r="S32" s="69">
        <v>7944</v>
      </c>
    </row>
    <row r="33" spans="1:19" x14ac:dyDescent="0.25">
      <c r="A33" s="1" t="s">
        <v>208</v>
      </c>
      <c r="B33" s="1" t="s">
        <v>72</v>
      </c>
      <c r="C33" s="69">
        <v>3354</v>
      </c>
      <c r="D33" s="69">
        <v>1881</v>
      </c>
      <c r="E33" s="31">
        <v>0.56082289803220031</v>
      </c>
      <c r="F33" s="69">
        <v>428</v>
      </c>
      <c r="G33" s="69">
        <v>286</v>
      </c>
      <c r="H33" s="33">
        <v>0.66822429906542058</v>
      </c>
      <c r="I33" s="69">
        <v>7753</v>
      </c>
      <c r="J33" s="69">
        <v>3262</v>
      </c>
      <c r="K33" s="42">
        <v>0.42074035857087577</v>
      </c>
      <c r="L33" s="69">
        <v>11535</v>
      </c>
      <c r="M33" s="69">
        <v>5429</v>
      </c>
      <c r="N33" s="30">
        <v>0.47065452969224103</v>
      </c>
      <c r="P33" s="1" t="s">
        <v>72</v>
      </c>
      <c r="Q33" s="69">
        <v>5429</v>
      </c>
      <c r="R33" s="69">
        <v>6680</v>
      </c>
      <c r="S33" s="69">
        <v>12109</v>
      </c>
    </row>
    <row r="34" spans="1:19" x14ac:dyDescent="0.25">
      <c r="A34" s="1" t="s">
        <v>208</v>
      </c>
      <c r="B34" s="1" t="s">
        <v>60</v>
      </c>
      <c r="C34" s="69">
        <v>1071</v>
      </c>
      <c r="D34" s="69">
        <v>655</v>
      </c>
      <c r="E34" s="31">
        <v>0.61157796451914104</v>
      </c>
      <c r="F34" s="69">
        <v>161</v>
      </c>
      <c r="G34" s="69">
        <v>106</v>
      </c>
      <c r="H34" s="33">
        <v>0.65838509316770188</v>
      </c>
      <c r="I34" s="69">
        <v>2434</v>
      </c>
      <c r="J34" s="69">
        <v>1344</v>
      </c>
      <c r="K34" s="42">
        <v>0.55217748562037794</v>
      </c>
      <c r="L34" s="69">
        <v>3666</v>
      </c>
      <c r="M34" s="69">
        <v>2105</v>
      </c>
      <c r="N34" s="30">
        <v>0.57419530823786147</v>
      </c>
      <c r="P34" s="1" t="s">
        <v>60</v>
      </c>
      <c r="Q34" s="69">
        <v>2105</v>
      </c>
      <c r="R34" s="69">
        <v>2734</v>
      </c>
      <c r="S34" s="69">
        <v>4839</v>
      </c>
    </row>
    <row r="35" spans="1:19" x14ac:dyDescent="0.25">
      <c r="A35" s="1" t="s">
        <v>210</v>
      </c>
      <c r="B35" s="1" t="s">
        <v>36</v>
      </c>
      <c r="C35" s="69">
        <v>649</v>
      </c>
      <c r="D35" s="69">
        <v>468</v>
      </c>
      <c r="E35" s="31">
        <v>0.72110939907550076</v>
      </c>
      <c r="F35" s="69">
        <v>60</v>
      </c>
      <c r="G35" s="69">
        <v>71</v>
      </c>
      <c r="H35" s="33">
        <v>1.1833333333333333</v>
      </c>
      <c r="I35" s="69">
        <v>2062</v>
      </c>
      <c r="J35" s="69">
        <v>1159</v>
      </c>
      <c r="K35" s="42">
        <v>0.56207565470417076</v>
      </c>
      <c r="L35" s="69">
        <v>2771</v>
      </c>
      <c r="M35" s="69">
        <v>1698</v>
      </c>
      <c r="N35" s="30">
        <v>0.61277517141826054</v>
      </c>
      <c r="P35" s="1" t="s">
        <v>36</v>
      </c>
      <c r="Q35" s="69">
        <v>1698</v>
      </c>
      <c r="R35" s="69">
        <v>1434</v>
      </c>
      <c r="S35" s="69">
        <v>3132</v>
      </c>
    </row>
    <row r="36" spans="1:19" x14ac:dyDescent="0.25">
      <c r="A36" s="1" t="s">
        <v>207</v>
      </c>
      <c r="B36" s="1" t="s">
        <v>32</v>
      </c>
      <c r="C36" s="69">
        <v>1149</v>
      </c>
      <c r="D36" s="69">
        <v>997</v>
      </c>
      <c r="E36" s="31">
        <v>0.86771105308964314</v>
      </c>
      <c r="F36" s="69">
        <v>154</v>
      </c>
      <c r="G36" s="69">
        <v>178</v>
      </c>
      <c r="H36" s="33">
        <v>1.1558441558441559</v>
      </c>
      <c r="I36" s="69">
        <v>1750</v>
      </c>
      <c r="J36" s="69">
        <v>1061</v>
      </c>
      <c r="K36" s="42">
        <v>0.60628571428571432</v>
      </c>
      <c r="L36" s="69">
        <v>3053</v>
      </c>
      <c r="M36" s="69">
        <v>2236</v>
      </c>
      <c r="N36" s="30">
        <v>0.73239436619718312</v>
      </c>
      <c r="P36" s="1" t="s">
        <v>32</v>
      </c>
      <c r="Q36" s="69">
        <v>2236</v>
      </c>
      <c r="R36" s="69">
        <v>2692</v>
      </c>
      <c r="S36" s="69">
        <v>4928</v>
      </c>
    </row>
    <row r="37" spans="1:19" x14ac:dyDescent="0.25">
      <c r="A37" s="1" t="s">
        <v>210</v>
      </c>
      <c r="B37" s="1" t="s">
        <v>10</v>
      </c>
      <c r="C37" s="69">
        <v>13561</v>
      </c>
      <c r="D37" s="69">
        <v>8393</v>
      </c>
      <c r="E37" s="31">
        <v>0.61890716023892045</v>
      </c>
      <c r="F37" s="69">
        <v>1847</v>
      </c>
      <c r="G37" s="69">
        <v>1301</v>
      </c>
      <c r="H37" s="33">
        <v>0.7043854899837575</v>
      </c>
      <c r="I37" s="69">
        <v>35579</v>
      </c>
      <c r="J37" s="69">
        <v>20139</v>
      </c>
      <c r="K37" s="42">
        <v>0.56603614491694543</v>
      </c>
      <c r="L37" s="69">
        <v>50987</v>
      </c>
      <c r="M37" s="69">
        <v>29833</v>
      </c>
      <c r="N37" s="30">
        <v>0.58510992998215228</v>
      </c>
      <c r="P37" s="1" t="s">
        <v>10</v>
      </c>
      <c r="Q37" s="69">
        <v>29833</v>
      </c>
      <c r="R37" s="69">
        <v>32929</v>
      </c>
      <c r="S37" s="69">
        <v>62762</v>
      </c>
    </row>
    <row r="38" spans="1:19" x14ac:dyDescent="0.25">
      <c r="A38" s="1" t="s">
        <v>207</v>
      </c>
      <c r="B38" s="1" t="s">
        <v>22</v>
      </c>
      <c r="C38" s="69">
        <v>27853</v>
      </c>
      <c r="D38" s="69">
        <v>17724</v>
      </c>
      <c r="E38" s="31">
        <v>0.63634078914300074</v>
      </c>
      <c r="F38" s="69">
        <v>3720</v>
      </c>
      <c r="G38" s="69">
        <v>2769</v>
      </c>
      <c r="H38" s="33">
        <v>0.74435483870967745</v>
      </c>
      <c r="I38" s="69">
        <v>58247</v>
      </c>
      <c r="J38" s="69">
        <v>30100</v>
      </c>
      <c r="K38" s="42">
        <v>0.51676481192164403</v>
      </c>
      <c r="L38" s="69">
        <v>89820</v>
      </c>
      <c r="M38" s="69">
        <v>50593</v>
      </c>
      <c r="N38" s="30">
        <v>0.56327098641727902</v>
      </c>
      <c r="P38" s="1" t="s">
        <v>22</v>
      </c>
      <c r="Q38" s="69">
        <v>50593</v>
      </c>
      <c r="R38" s="69">
        <v>68311</v>
      </c>
      <c r="S38" s="69">
        <v>118904</v>
      </c>
    </row>
    <row r="39" spans="1:19" x14ac:dyDescent="0.25">
      <c r="A39" s="1" t="s">
        <v>210</v>
      </c>
      <c r="B39" s="1" t="s">
        <v>43</v>
      </c>
      <c r="C39" s="69">
        <v>2570</v>
      </c>
      <c r="D39" s="69">
        <v>1714</v>
      </c>
      <c r="E39" s="31">
        <v>0.66692607003891047</v>
      </c>
      <c r="F39" s="69">
        <v>343</v>
      </c>
      <c r="G39" s="69">
        <v>266</v>
      </c>
      <c r="H39" s="33">
        <v>0.77551020408163263</v>
      </c>
      <c r="I39" s="69">
        <v>7711</v>
      </c>
      <c r="J39" s="69">
        <v>5071</v>
      </c>
      <c r="K39" s="42">
        <v>0.65763195435092725</v>
      </c>
      <c r="L39" s="69">
        <v>10624</v>
      </c>
      <c r="M39" s="69">
        <v>7051</v>
      </c>
      <c r="N39" s="30">
        <v>0.66368599397590367</v>
      </c>
      <c r="P39" s="1" t="s">
        <v>43</v>
      </c>
      <c r="Q39" s="69">
        <v>7051</v>
      </c>
      <c r="R39" s="69">
        <v>7375</v>
      </c>
      <c r="S39" s="69">
        <v>14426</v>
      </c>
    </row>
    <row r="40" spans="1:19" x14ac:dyDescent="0.25">
      <c r="A40" s="1" t="s">
        <v>209</v>
      </c>
      <c r="B40" s="1" t="s">
        <v>27</v>
      </c>
      <c r="C40" s="69">
        <v>8740</v>
      </c>
      <c r="D40" s="69">
        <v>4654</v>
      </c>
      <c r="E40" s="31">
        <v>0.5324942791762014</v>
      </c>
      <c r="F40" s="69">
        <v>1190</v>
      </c>
      <c r="G40" s="69">
        <v>828</v>
      </c>
      <c r="H40" s="33">
        <v>0.69579831932773106</v>
      </c>
      <c r="I40" s="69">
        <v>23196</v>
      </c>
      <c r="J40" s="69">
        <v>11860</v>
      </c>
      <c r="K40" s="42">
        <v>0.51129505087083982</v>
      </c>
      <c r="L40" s="69">
        <v>33126</v>
      </c>
      <c r="M40" s="69">
        <v>17342</v>
      </c>
      <c r="N40" s="30">
        <v>0.52351627120690691</v>
      </c>
      <c r="P40" s="1" t="s">
        <v>27</v>
      </c>
      <c r="Q40" s="69">
        <v>17342</v>
      </c>
      <c r="R40" s="69">
        <v>18706</v>
      </c>
      <c r="S40" s="69">
        <v>36048</v>
      </c>
    </row>
    <row r="41" spans="1:19" x14ac:dyDescent="0.25">
      <c r="A41" s="1" t="s">
        <v>208</v>
      </c>
      <c r="B41" s="1" t="s">
        <v>46</v>
      </c>
      <c r="C41" s="69">
        <v>2229</v>
      </c>
      <c r="D41" s="69">
        <v>2150</v>
      </c>
      <c r="E41" s="31">
        <v>0.96455809780170476</v>
      </c>
      <c r="F41" s="69">
        <v>296</v>
      </c>
      <c r="G41" s="69">
        <v>387</v>
      </c>
      <c r="H41" s="33">
        <v>1.3074324324324325</v>
      </c>
      <c r="I41" s="69">
        <v>4822</v>
      </c>
      <c r="J41" s="69">
        <v>2480</v>
      </c>
      <c r="K41" s="42">
        <v>0.51430941518042306</v>
      </c>
      <c r="L41" s="69">
        <v>7347</v>
      </c>
      <c r="M41" s="69">
        <v>5017</v>
      </c>
      <c r="N41" s="30">
        <v>0.68286375391316179</v>
      </c>
      <c r="P41" s="1" t="s">
        <v>46</v>
      </c>
      <c r="Q41" s="69">
        <v>5017</v>
      </c>
      <c r="R41" s="69">
        <v>5592</v>
      </c>
      <c r="S41" s="69">
        <v>10609</v>
      </c>
    </row>
    <row r="42" spans="1:19" x14ac:dyDescent="0.25">
      <c r="A42" s="1" t="s">
        <v>207</v>
      </c>
      <c r="B42" s="1" t="s">
        <v>34</v>
      </c>
      <c r="C42" s="69">
        <v>882</v>
      </c>
      <c r="D42" s="69">
        <v>646</v>
      </c>
      <c r="E42" s="31">
        <v>0.73242630385487528</v>
      </c>
      <c r="F42" s="69">
        <v>121</v>
      </c>
      <c r="G42" s="69">
        <v>103</v>
      </c>
      <c r="H42" s="33">
        <v>0.85123966942148765</v>
      </c>
      <c r="I42" s="69">
        <v>2246</v>
      </c>
      <c r="J42" s="69">
        <v>1459</v>
      </c>
      <c r="K42" s="42">
        <v>0.6495992876224399</v>
      </c>
      <c r="L42" s="69">
        <v>3249</v>
      </c>
      <c r="M42" s="69">
        <v>2208</v>
      </c>
      <c r="N42" s="30">
        <v>0.67959372114496763</v>
      </c>
      <c r="P42" s="1" t="s">
        <v>34</v>
      </c>
      <c r="Q42" s="69">
        <v>2208</v>
      </c>
      <c r="R42" s="69">
        <v>2327</v>
      </c>
      <c r="S42" s="69">
        <v>4535</v>
      </c>
    </row>
    <row r="43" spans="1:19" x14ac:dyDescent="0.25">
      <c r="A43" s="1" t="s">
        <v>210</v>
      </c>
      <c r="B43" s="1" t="s">
        <v>69</v>
      </c>
      <c r="C43" s="69">
        <v>385</v>
      </c>
      <c r="D43" s="69">
        <v>238</v>
      </c>
      <c r="E43" s="31">
        <v>0.61818181818181817</v>
      </c>
      <c r="F43" s="69">
        <v>47</v>
      </c>
      <c r="G43" s="69">
        <v>48</v>
      </c>
      <c r="H43" s="33">
        <v>1.0212765957446808</v>
      </c>
      <c r="I43" s="69">
        <v>905</v>
      </c>
      <c r="J43" s="69">
        <v>488</v>
      </c>
      <c r="K43" s="42">
        <v>0.5392265193370166</v>
      </c>
      <c r="L43" s="69">
        <v>1337</v>
      </c>
      <c r="M43" s="69">
        <v>774</v>
      </c>
      <c r="N43" s="30">
        <v>0.57890800299177259</v>
      </c>
      <c r="P43" s="1" t="s">
        <v>69</v>
      </c>
      <c r="Q43" s="69">
        <v>774</v>
      </c>
      <c r="R43" s="69">
        <v>862</v>
      </c>
      <c r="S43" s="69">
        <v>1636</v>
      </c>
    </row>
    <row r="44" spans="1:19" x14ac:dyDescent="0.25">
      <c r="A44" s="1" t="s">
        <v>207</v>
      </c>
      <c r="B44" s="1" t="s">
        <v>23</v>
      </c>
      <c r="C44" s="69">
        <v>2423</v>
      </c>
      <c r="D44" s="69">
        <v>1812</v>
      </c>
      <c r="E44" s="31">
        <v>0.74783326454808086</v>
      </c>
      <c r="F44" s="69">
        <v>314</v>
      </c>
      <c r="G44" s="69">
        <v>319</v>
      </c>
      <c r="H44" s="33">
        <v>1.015923566878981</v>
      </c>
      <c r="I44" s="69">
        <v>6954</v>
      </c>
      <c r="J44" s="69">
        <v>4642</v>
      </c>
      <c r="K44" s="42">
        <v>0.6675294794362957</v>
      </c>
      <c r="L44" s="69">
        <v>9691</v>
      </c>
      <c r="M44" s="69">
        <v>6773</v>
      </c>
      <c r="N44" s="30">
        <v>0.6988958827778351</v>
      </c>
      <c r="P44" s="1" t="s">
        <v>23</v>
      </c>
      <c r="Q44" s="69">
        <v>6773</v>
      </c>
      <c r="R44" s="69">
        <v>7451</v>
      </c>
      <c r="S44" s="69">
        <v>14224</v>
      </c>
    </row>
    <row r="45" spans="1:19" x14ac:dyDescent="0.25">
      <c r="A45" s="1" t="s">
        <v>210</v>
      </c>
      <c r="B45" s="1" t="s">
        <v>41</v>
      </c>
      <c r="C45" s="69">
        <v>483</v>
      </c>
      <c r="D45" s="69">
        <v>374</v>
      </c>
      <c r="E45" s="31">
        <v>0.77432712215320909</v>
      </c>
      <c r="F45" s="69">
        <v>74</v>
      </c>
      <c r="G45" s="69">
        <v>51</v>
      </c>
      <c r="H45" s="33">
        <v>0.68918918918918914</v>
      </c>
      <c r="I45" s="69">
        <v>1208</v>
      </c>
      <c r="J45" s="69">
        <v>616</v>
      </c>
      <c r="K45" s="42">
        <v>0.50993377483443714</v>
      </c>
      <c r="L45" s="69">
        <v>1765</v>
      </c>
      <c r="M45" s="69">
        <v>1041</v>
      </c>
      <c r="N45" s="30">
        <v>0.58980169971671392</v>
      </c>
      <c r="P45" s="1" t="s">
        <v>41</v>
      </c>
      <c r="Q45" s="69">
        <v>1041</v>
      </c>
      <c r="R45" s="69">
        <v>1034</v>
      </c>
      <c r="S45" s="69">
        <v>2075</v>
      </c>
    </row>
    <row r="46" spans="1:19" x14ac:dyDescent="0.25">
      <c r="A46" s="1" t="s">
        <v>208</v>
      </c>
      <c r="B46" s="1" t="s">
        <v>79</v>
      </c>
      <c r="C46" s="69">
        <v>1532</v>
      </c>
      <c r="D46" s="69">
        <v>841</v>
      </c>
      <c r="E46" s="31">
        <v>0.54895561357702349</v>
      </c>
      <c r="F46" s="69">
        <v>192</v>
      </c>
      <c r="G46" s="69">
        <v>154</v>
      </c>
      <c r="H46" s="33">
        <v>0.80208333333333337</v>
      </c>
      <c r="I46" s="69">
        <v>4469</v>
      </c>
      <c r="J46" s="69">
        <v>2017</v>
      </c>
      <c r="K46" s="42">
        <v>0.45133139404788541</v>
      </c>
      <c r="L46" s="69">
        <v>6193</v>
      </c>
      <c r="M46" s="69">
        <v>3012</v>
      </c>
      <c r="N46" s="30">
        <v>0.48635556273211689</v>
      </c>
      <c r="P46" s="1" t="s">
        <v>79</v>
      </c>
      <c r="Q46" s="69">
        <v>3012</v>
      </c>
      <c r="R46" s="69">
        <v>3898</v>
      </c>
      <c r="S46" s="69">
        <v>6910</v>
      </c>
    </row>
    <row r="47" spans="1:19" x14ac:dyDescent="0.25">
      <c r="A47" s="1" t="s">
        <v>207</v>
      </c>
      <c r="B47" s="1" t="s">
        <v>47</v>
      </c>
      <c r="C47" s="69">
        <v>1253</v>
      </c>
      <c r="D47" s="69">
        <v>896</v>
      </c>
      <c r="E47" s="31">
        <v>0.71508379888268159</v>
      </c>
      <c r="F47" s="69">
        <v>158</v>
      </c>
      <c r="G47" s="69">
        <v>145</v>
      </c>
      <c r="H47" s="33">
        <v>0.91772151898734178</v>
      </c>
      <c r="I47" s="69">
        <v>3640</v>
      </c>
      <c r="J47" s="69">
        <v>1850</v>
      </c>
      <c r="K47" s="42">
        <v>0.50824175824175821</v>
      </c>
      <c r="L47" s="69">
        <v>5051</v>
      </c>
      <c r="M47" s="69">
        <v>2891</v>
      </c>
      <c r="N47" s="30">
        <v>0.57236190853296376</v>
      </c>
      <c r="P47" s="1" t="s">
        <v>47</v>
      </c>
      <c r="Q47" s="69">
        <v>2891</v>
      </c>
      <c r="R47" s="69">
        <v>3296</v>
      </c>
      <c r="S47" s="69">
        <v>6187</v>
      </c>
    </row>
    <row r="48" spans="1:19" x14ac:dyDescent="0.25">
      <c r="A48" s="1" t="s">
        <v>209</v>
      </c>
      <c r="B48" s="1" t="s">
        <v>76</v>
      </c>
      <c r="C48" s="69">
        <v>807</v>
      </c>
      <c r="D48" s="69">
        <v>605</v>
      </c>
      <c r="E48" s="31">
        <v>0.74969021065675345</v>
      </c>
      <c r="F48" s="69">
        <v>107</v>
      </c>
      <c r="G48" s="69">
        <v>141</v>
      </c>
      <c r="H48" s="33">
        <v>1.3177570093457944</v>
      </c>
      <c r="I48" s="69">
        <v>2095</v>
      </c>
      <c r="J48" s="69">
        <v>1391</v>
      </c>
      <c r="K48" s="42">
        <v>0.6639618138424821</v>
      </c>
      <c r="L48" s="69">
        <v>3009</v>
      </c>
      <c r="M48" s="69">
        <v>2137</v>
      </c>
      <c r="N48" s="30">
        <v>0.71020272515785976</v>
      </c>
      <c r="P48" s="1" t="s">
        <v>76</v>
      </c>
      <c r="Q48" s="69">
        <v>2137</v>
      </c>
      <c r="R48" s="69">
        <v>2241</v>
      </c>
      <c r="S48" s="69">
        <v>4378</v>
      </c>
    </row>
    <row r="49" spans="1:19" x14ac:dyDescent="0.25">
      <c r="A49" s="1" t="s">
        <v>210</v>
      </c>
      <c r="B49" s="1" t="s">
        <v>74</v>
      </c>
      <c r="C49" s="69">
        <v>2357</v>
      </c>
      <c r="D49" s="69">
        <v>1593</v>
      </c>
      <c r="E49" s="31">
        <v>0.67585914297836236</v>
      </c>
      <c r="F49" s="69">
        <v>308</v>
      </c>
      <c r="G49" s="69">
        <v>196</v>
      </c>
      <c r="H49" s="33">
        <v>0.63636363636363635</v>
      </c>
      <c r="I49" s="69">
        <v>5838</v>
      </c>
      <c r="J49" s="69">
        <v>2944</v>
      </c>
      <c r="K49" s="42">
        <v>0.50428228845495038</v>
      </c>
      <c r="L49" s="69">
        <v>8503</v>
      </c>
      <c r="M49" s="69">
        <v>4733</v>
      </c>
      <c r="N49" s="30">
        <v>0.55662707279783608</v>
      </c>
      <c r="P49" s="1" t="s">
        <v>74</v>
      </c>
      <c r="Q49" s="69">
        <v>4733</v>
      </c>
      <c r="R49" s="69">
        <v>4230</v>
      </c>
      <c r="S49" s="69">
        <v>8963</v>
      </c>
    </row>
    <row r="50" spans="1:19" x14ac:dyDescent="0.25">
      <c r="A50" s="1" t="s">
        <v>207</v>
      </c>
      <c r="B50" s="1" t="s">
        <v>14</v>
      </c>
      <c r="C50" s="69">
        <v>9452</v>
      </c>
      <c r="D50" s="69">
        <v>4901</v>
      </c>
      <c r="E50" s="31">
        <v>0.51851460008463812</v>
      </c>
      <c r="F50" s="69">
        <v>1330</v>
      </c>
      <c r="G50" s="69">
        <v>879</v>
      </c>
      <c r="H50" s="33">
        <v>0.66090225563909777</v>
      </c>
      <c r="I50" s="69">
        <v>23821</v>
      </c>
      <c r="J50" s="69">
        <v>9419</v>
      </c>
      <c r="K50" s="42">
        <v>0.39540741362663195</v>
      </c>
      <c r="L50" s="69">
        <v>34603</v>
      </c>
      <c r="M50" s="69">
        <v>15199</v>
      </c>
      <c r="N50" s="30">
        <v>0.43923937230875937</v>
      </c>
      <c r="P50" s="1" t="s">
        <v>14</v>
      </c>
      <c r="Q50" s="69">
        <v>15199</v>
      </c>
      <c r="R50" s="69">
        <v>16955</v>
      </c>
      <c r="S50" s="69">
        <v>32154</v>
      </c>
    </row>
    <row r="51" spans="1:19" x14ac:dyDescent="0.25">
      <c r="A51" s="1" t="s">
        <v>207</v>
      </c>
      <c r="B51" s="1" t="s">
        <v>33</v>
      </c>
      <c r="C51" s="69">
        <v>2091</v>
      </c>
      <c r="D51" s="69">
        <v>1545</v>
      </c>
      <c r="E51" s="31">
        <v>0.73888091822094693</v>
      </c>
      <c r="F51" s="69">
        <v>265</v>
      </c>
      <c r="G51" s="69">
        <v>279</v>
      </c>
      <c r="H51" s="33">
        <v>1.0528301886792453</v>
      </c>
      <c r="I51" s="69">
        <v>4104</v>
      </c>
      <c r="J51" s="69">
        <v>1950</v>
      </c>
      <c r="K51" s="42">
        <v>0.47514619883040937</v>
      </c>
      <c r="L51" s="69">
        <v>6460</v>
      </c>
      <c r="M51" s="69">
        <v>3774</v>
      </c>
      <c r="N51" s="30">
        <v>0.58421052631578951</v>
      </c>
      <c r="P51" s="1" t="s">
        <v>33</v>
      </c>
      <c r="Q51" s="69">
        <v>3774</v>
      </c>
      <c r="R51" s="69">
        <v>3848</v>
      </c>
      <c r="S51" s="69">
        <v>7622</v>
      </c>
    </row>
    <row r="52" spans="1:19" x14ac:dyDescent="0.25">
      <c r="A52" s="1" t="s">
        <v>207</v>
      </c>
      <c r="B52" s="1" t="s">
        <v>5</v>
      </c>
      <c r="C52" s="69">
        <v>851</v>
      </c>
      <c r="D52" s="69">
        <v>682</v>
      </c>
      <c r="E52" s="31">
        <v>0.80141010575793181</v>
      </c>
      <c r="F52" s="69">
        <v>105</v>
      </c>
      <c r="G52" s="69">
        <v>87</v>
      </c>
      <c r="H52" s="33">
        <v>0.82857142857142863</v>
      </c>
      <c r="I52" s="69">
        <v>2251</v>
      </c>
      <c r="J52" s="69">
        <v>1421</v>
      </c>
      <c r="K52" s="42">
        <v>0.63127498889382494</v>
      </c>
      <c r="L52" s="69">
        <v>3207</v>
      </c>
      <c r="M52" s="69">
        <v>2190</v>
      </c>
      <c r="N52" s="30">
        <v>0.68288119738072961</v>
      </c>
      <c r="P52" s="1" t="s">
        <v>5</v>
      </c>
      <c r="Q52" s="69">
        <v>2190</v>
      </c>
      <c r="R52" s="69">
        <v>2638</v>
      </c>
      <c r="S52" s="69">
        <v>4828</v>
      </c>
    </row>
    <row r="53" spans="1:19" x14ac:dyDescent="0.25">
      <c r="A53" s="1" t="s">
        <v>210</v>
      </c>
      <c r="B53" s="1" t="s">
        <v>66</v>
      </c>
      <c r="C53" s="69">
        <v>820</v>
      </c>
      <c r="D53" s="69">
        <v>644</v>
      </c>
      <c r="E53" s="31">
        <v>0.78536585365853662</v>
      </c>
      <c r="F53" s="69">
        <v>101</v>
      </c>
      <c r="G53" s="69">
        <v>89</v>
      </c>
      <c r="H53" s="33">
        <v>0.88118811881188119</v>
      </c>
      <c r="I53" s="69">
        <v>1472</v>
      </c>
      <c r="J53" s="69">
        <v>742</v>
      </c>
      <c r="K53" s="42">
        <v>0.50407608695652173</v>
      </c>
      <c r="L53" s="69">
        <v>2393</v>
      </c>
      <c r="M53" s="69">
        <v>1475</v>
      </c>
      <c r="N53" s="30">
        <v>0.6163811115754283</v>
      </c>
      <c r="P53" s="1" t="s">
        <v>66</v>
      </c>
      <c r="Q53" s="69">
        <v>1475</v>
      </c>
      <c r="R53" s="69">
        <v>1360</v>
      </c>
      <c r="S53" s="69">
        <v>2835</v>
      </c>
    </row>
    <row r="54" spans="1:19" x14ac:dyDescent="0.25">
      <c r="A54" s="1" t="s">
        <v>210</v>
      </c>
      <c r="B54" s="1" t="s">
        <v>37</v>
      </c>
      <c r="C54" s="69">
        <v>731</v>
      </c>
      <c r="D54" s="69">
        <v>605</v>
      </c>
      <c r="E54" s="31">
        <v>0.82763337893296851</v>
      </c>
      <c r="F54" s="69">
        <v>91</v>
      </c>
      <c r="G54" s="69">
        <v>90</v>
      </c>
      <c r="H54" s="33">
        <v>0.98901098901098905</v>
      </c>
      <c r="I54" s="69">
        <v>2718</v>
      </c>
      <c r="J54" s="69">
        <v>1804</v>
      </c>
      <c r="K54" s="42">
        <v>0.66372332597498163</v>
      </c>
      <c r="L54" s="69">
        <v>3540</v>
      </c>
      <c r="M54" s="69">
        <v>2499</v>
      </c>
      <c r="N54" s="30">
        <v>0.70593220338983054</v>
      </c>
      <c r="P54" s="1" t="s">
        <v>37</v>
      </c>
      <c r="Q54" s="69">
        <v>2499</v>
      </c>
      <c r="R54" s="69">
        <v>2696</v>
      </c>
      <c r="S54" s="69">
        <v>5195</v>
      </c>
    </row>
    <row r="55" spans="1:19" x14ac:dyDescent="0.25">
      <c r="A55" s="1" t="s">
        <v>210</v>
      </c>
      <c r="B55" s="1" t="s">
        <v>62</v>
      </c>
      <c r="C55" s="69">
        <v>1159</v>
      </c>
      <c r="D55" s="69">
        <v>848</v>
      </c>
      <c r="E55" s="31">
        <v>0.73166522864538397</v>
      </c>
      <c r="F55" s="69">
        <v>151</v>
      </c>
      <c r="G55" s="69">
        <v>146</v>
      </c>
      <c r="H55" s="33">
        <v>0.9668874172185431</v>
      </c>
      <c r="I55" s="69">
        <v>2127</v>
      </c>
      <c r="J55" s="69">
        <v>955</v>
      </c>
      <c r="K55" s="42">
        <v>0.44898918664786086</v>
      </c>
      <c r="L55" s="69">
        <v>3437</v>
      </c>
      <c r="M55" s="69">
        <v>1949</v>
      </c>
      <c r="N55" s="30">
        <v>0.56706430026185628</v>
      </c>
      <c r="P55" s="1" t="s">
        <v>62</v>
      </c>
      <c r="Q55" s="69">
        <v>1949</v>
      </c>
      <c r="R55" s="69">
        <v>2679</v>
      </c>
      <c r="S55" s="69">
        <v>4628</v>
      </c>
    </row>
    <row r="56" spans="1:19" x14ac:dyDescent="0.25">
      <c r="A56" s="1" t="s">
        <v>207</v>
      </c>
      <c r="B56" s="1" t="s">
        <v>17</v>
      </c>
      <c r="C56" s="69">
        <v>814</v>
      </c>
      <c r="D56" s="69">
        <v>691</v>
      </c>
      <c r="E56" s="31">
        <v>0.84889434889434889</v>
      </c>
      <c r="F56" s="69">
        <v>108</v>
      </c>
      <c r="G56" s="69">
        <v>98</v>
      </c>
      <c r="H56" s="33">
        <v>0.90740740740740744</v>
      </c>
      <c r="I56" s="69">
        <v>3340</v>
      </c>
      <c r="J56" s="69">
        <v>2244</v>
      </c>
      <c r="K56" s="42">
        <v>0.67185628742514969</v>
      </c>
      <c r="L56" s="69">
        <v>4262</v>
      </c>
      <c r="M56" s="69">
        <v>3033</v>
      </c>
      <c r="N56" s="30">
        <v>0.71163772876583764</v>
      </c>
      <c r="P56" s="1" t="s">
        <v>17</v>
      </c>
      <c r="Q56" s="69">
        <v>3033</v>
      </c>
      <c r="R56" s="69">
        <v>2765</v>
      </c>
      <c r="S56" s="69">
        <v>5798</v>
      </c>
    </row>
    <row r="57" spans="1:19" x14ac:dyDescent="0.25">
      <c r="A57" s="1" t="s">
        <v>210</v>
      </c>
      <c r="B57" s="1" t="s">
        <v>58</v>
      </c>
      <c r="C57" s="69">
        <v>3277</v>
      </c>
      <c r="D57" s="69">
        <v>1768</v>
      </c>
      <c r="E57" s="31">
        <v>0.53951785169362221</v>
      </c>
      <c r="F57" s="69">
        <v>434</v>
      </c>
      <c r="G57" s="69">
        <v>310</v>
      </c>
      <c r="H57" s="33">
        <v>0.7142857142857143</v>
      </c>
      <c r="I57" s="69">
        <v>7172</v>
      </c>
      <c r="J57" s="69">
        <v>2940</v>
      </c>
      <c r="K57" s="42">
        <v>0.40992749581706639</v>
      </c>
      <c r="L57" s="69">
        <v>10883</v>
      </c>
      <c r="M57" s="69">
        <v>5018</v>
      </c>
      <c r="N57" s="30">
        <v>0.46108609758338692</v>
      </c>
      <c r="P57" s="1" t="s">
        <v>58</v>
      </c>
      <c r="Q57" s="69">
        <v>5018</v>
      </c>
      <c r="R57" s="69">
        <v>5829</v>
      </c>
      <c r="S57" s="69">
        <v>10847</v>
      </c>
    </row>
    <row r="58" spans="1:19" x14ac:dyDescent="0.25">
      <c r="A58" s="1" t="s">
        <v>207</v>
      </c>
      <c r="B58" s="1" t="s">
        <v>77</v>
      </c>
      <c r="C58" s="69">
        <v>689</v>
      </c>
      <c r="D58" s="69">
        <v>577</v>
      </c>
      <c r="E58" s="31">
        <v>0.83744557329462987</v>
      </c>
      <c r="F58" s="69">
        <v>101</v>
      </c>
      <c r="G58" s="69">
        <v>100</v>
      </c>
      <c r="H58" s="33">
        <v>0.99009900990099009</v>
      </c>
      <c r="I58" s="69">
        <v>2492</v>
      </c>
      <c r="J58" s="69">
        <v>1522</v>
      </c>
      <c r="K58" s="42">
        <v>0.6107544141252006</v>
      </c>
      <c r="L58" s="69">
        <v>3282</v>
      </c>
      <c r="M58" s="69">
        <v>2199</v>
      </c>
      <c r="N58" s="30">
        <v>0.67001828153564902</v>
      </c>
      <c r="P58" s="1" t="s">
        <v>77</v>
      </c>
      <c r="Q58" s="69">
        <v>2199</v>
      </c>
      <c r="R58" s="69">
        <v>1784</v>
      </c>
      <c r="S58" s="69">
        <v>3983</v>
      </c>
    </row>
    <row r="59" spans="1:19" x14ac:dyDescent="0.25">
      <c r="A59" s="1" t="s">
        <v>210</v>
      </c>
      <c r="B59" s="1" t="s">
        <v>35</v>
      </c>
      <c r="C59" s="69">
        <v>2514</v>
      </c>
      <c r="D59" s="69">
        <v>1504</v>
      </c>
      <c r="E59" s="31">
        <v>0.59824980111376291</v>
      </c>
      <c r="F59" s="69">
        <v>362</v>
      </c>
      <c r="G59" s="69">
        <v>198</v>
      </c>
      <c r="H59" s="33">
        <v>0.54696132596685088</v>
      </c>
      <c r="I59" s="69">
        <v>4734</v>
      </c>
      <c r="J59" s="69">
        <v>2343</v>
      </c>
      <c r="K59" s="42">
        <v>0.49493029150823825</v>
      </c>
      <c r="L59" s="69">
        <v>7610</v>
      </c>
      <c r="M59" s="69">
        <v>4045</v>
      </c>
      <c r="N59" s="30">
        <v>0.53153745072273328</v>
      </c>
      <c r="P59" s="1" t="s">
        <v>35</v>
      </c>
      <c r="Q59" s="69">
        <v>4045</v>
      </c>
      <c r="R59" s="69">
        <v>4998</v>
      </c>
      <c r="S59" s="69">
        <v>9043</v>
      </c>
    </row>
    <row r="60" spans="1:19" x14ac:dyDescent="0.25">
      <c r="A60" s="1" t="s">
        <v>208</v>
      </c>
      <c r="B60" s="1" t="s">
        <v>54</v>
      </c>
      <c r="C60" s="69">
        <v>2706</v>
      </c>
      <c r="D60" s="69">
        <v>1756</v>
      </c>
      <c r="E60" s="31">
        <v>0.64892830746489283</v>
      </c>
      <c r="F60" s="69">
        <v>371</v>
      </c>
      <c r="G60" s="69">
        <v>302</v>
      </c>
      <c r="H60" s="33">
        <v>0.81401617250673852</v>
      </c>
      <c r="I60" s="69">
        <v>4062</v>
      </c>
      <c r="J60" s="69">
        <v>2532</v>
      </c>
      <c r="K60" s="42">
        <v>0.62333825701624812</v>
      </c>
      <c r="L60" s="69">
        <v>7139</v>
      </c>
      <c r="M60" s="69">
        <v>4590</v>
      </c>
      <c r="N60" s="30">
        <v>0.64294719148340107</v>
      </c>
      <c r="P60" s="1" t="s">
        <v>54</v>
      </c>
      <c r="Q60" s="69">
        <v>4590</v>
      </c>
      <c r="R60" s="69">
        <v>5668</v>
      </c>
      <c r="S60" s="69">
        <v>10258</v>
      </c>
    </row>
    <row r="61" spans="1:19" x14ac:dyDescent="0.25">
      <c r="A61" s="1" t="s">
        <v>210</v>
      </c>
      <c r="B61" s="1" t="s">
        <v>11</v>
      </c>
      <c r="C61" s="69">
        <v>869</v>
      </c>
      <c r="D61" s="69">
        <v>645</v>
      </c>
      <c r="E61" s="31">
        <v>0.74223245109321057</v>
      </c>
      <c r="F61" s="69">
        <v>125</v>
      </c>
      <c r="G61" s="69">
        <v>63</v>
      </c>
      <c r="H61" s="33">
        <v>0.504</v>
      </c>
      <c r="I61" s="69">
        <v>2469</v>
      </c>
      <c r="J61" s="69">
        <v>1449</v>
      </c>
      <c r="K61" s="42">
        <v>0.58687727825030378</v>
      </c>
      <c r="L61" s="69">
        <v>3463</v>
      </c>
      <c r="M61" s="69">
        <v>2157</v>
      </c>
      <c r="N61" s="30">
        <v>0.62287034363268845</v>
      </c>
      <c r="P61" s="1" t="s">
        <v>11</v>
      </c>
      <c r="Q61" s="69">
        <v>2157</v>
      </c>
      <c r="R61" s="69">
        <v>2287</v>
      </c>
      <c r="S61" s="69">
        <v>4444</v>
      </c>
    </row>
    <row r="62" spans="1:19" x14ac:dyDescent="0.25">
      <c r="A62" s="1" t="s">
        <v>207</v>
      </c>
      <c r="B62" s="1" t="s">
        <v>20</v>
      </c>
      <c r="C62" s="69">
        <v>938</v>
      </c>
      <c r="D62" s="69">
        <v>653</v>
      </c>
      <c r="E62" s="31">
        <v>0.69616204690831551</v>
      </c>
      <c r="F62" s="69">
        <v>144</v>
      </c>
      <c r="G62" s="69">
        <v>91</v>
      </c>
      <c r="H62" s="33">
        <v>0.63194444444444442</v>
      </c>
      <c r="I62" s="69">
        <v>3156</v>
      </c>
      <c r="J62" s="69">
        <v>2229</v>
      </c>
      <c r="K62" s="42">
        <v>0.70627376425855515</v>
      </c>
      <c r="L62" s="69">
        <v>4238</v>
      </c>
      <c r="M62" s="69">
        <v>2973</v>
      </c>
      <c r="N62" s="30">
        <v>0.70151014629542241</v>
      </c>
      <c r="P62" s="1" t="s">
        <v>20</v>
      </c>
      <c r="Q62" s="69">
        <v>2973</v>
      </c>
      <c r="R62" s="69">
        <v>3152</v>
      </c>
      <c r="S62" s="69">
        <v>6125</v>
      </c>
    </row>
    <row r="63" spans="1:19" x14ac:dyDescent="0.25">
      <c r="A63" s="1" t="s">
        <v>207</v>
      </c>
      <c r="B63" s="1" t="s">
        <v>80</v>
      </c>
      <c r="C63" s="69">
        <v>633</v>
      </c>
      <c r="D63" s="69">
        <v>536</v>
      </c>
      <c r="E63" s="31">
        <v>0.84676145339652453</v>
      </c>
      <c r="F63" s="69">
        <v>79</v>
      </c>
      <c r="G63" s="69">
        <v>92</v>
      </c>
      <c r="H63" s="33">
        <v>1.1645569620253164</v>
      </c>
      <c r="I63" s="69">
        <v>2618</v>
      </c>
      <c r="J63" s="69">
        <v>1479</v>
      </c>
      <c r="K63" s="42">
        <v>0.56493506493506496</v>
      </c>
      <c r="L63" s="69">
        <v>3330</v>
      </c>
      <c r="M63" s="69">
        <v>2107</v>
      </c>
      <c r="N63" s="30">
        <v>0.63273273273273278</v>
      </c>
      <c r="P63" s="1" t="s">
        <v>80</v>
      </c>
      <c r="Q63" s="69">
        <v>2107</v>
      </c>
      <c r="R63" s="69">
        <v>2091</v>
      </c>
      <c r="S63" s="69">
        <v>4198</v>
      </c>
    </row>
    <row r="64" spans="1:19" x14ac:dyDescent="0.25">
      <c r="A64" s="1" t="s">
        <v>209</v>
      </c>
      <c r="B64" s="1" t="s">
        <v>4</v>
      </c>
      <c r="C64" s="69">
        <v>14575</v>
      </c>
      <c r="D64" s="69">
        <v>8861</v>
      </c>
      <c r="E64" s="31">
        <v>0.60795883361921099</v>
      </c>
      <c r="F64" s="69">
        <v>1971</v>
      </c>
      <c r="G64" s="69">
        <v>1659</v>
      </c>
      <c r="H64" s="33">
        <v>0.84170471841704719</v>
      </c>
      <c r="I64" s="69">
        <v>23591</v>
      </c>
      <c r="J64" s="69">
        <v>12729</v>
      </c>
      <c r="K64" s="42">
        <v>0.53957017506676275</v>
      </c>
      <c r="L64" s="69">
        <v>40137</v>
      </c>
      <c r="M64" s="69">
        <v>23249</v>
      </c>
      <c r="N64" s="30">
        <v>0.57924109923511968</v>
      </c>
      <c r="P64" s="1" t="s">
        <v>4</v>
      </c>
      <c r="Q64" s="69">
        <v>23249</v>
      </c>
      <c r="R64" s="69">
        <v>29252</v>
      </c>
      <c r="S64" s="69">
        <v>52501</v>
      </c>
    </row>
    <row r="65" spans="1:24" x14ac:dyDescent="0.25">
      <c r="A65" s="1" t="s">
        <v>209</v>
      </c>
      <c r="B65" s="1" t="s">
        <v>83</v>
      </c>
      <c r="C65" s="69">
        <v>919</v>
      </c>
      <c r="D65" s="69">
        <v>625</v>
      </c>
      <c r="E65" s="31">
        <v>0.6800870511425462</v>
      </c>
      <c r="F65" s="69">
        <v>125</v>
      </c>
      <c r="G65" s="69">
        <v>122</v>
      </c>
      <c r="H65" s="33">
        <v>0.97599999999999998</v>
      </c>
      <c r="I65" s="69">
        <v>2666</v>
      </c>
      <c r="J65" s="69">
        <v>1252</v>
      </c>
      <c r="K65" s="42">
        <v>0.46961740435108779</v>
      </c>
      <c r="L65" s="69">
        <v>3710</v>
      </c>
      <c r="M65" s="69">
        <v>1999</v>
      </c>
      <c r="N65" s="30">
        <v>0.53881401617250679</v>
      </c>
      <c r="P65" s="1" t="s">
        <v>83</v>
      </c>
      <c r="Q65" s="69">
        <v>1999</v>
      </c>
      <c r="R65" s="69">
        <v>1780</v>
      </c>
      <c r="S65" s="69">
        <v>3779</v>
      </c>
    </row>
    <row r="66" spans="1:24" x14ac:dyDescent="0.25">
      <c r="A66" s="1" t="s">
        <v>210</v>
      </c>
      <c r="B66" s="1" t="s">
        <v>40</v>
      </c>
      <c r="C66" s="69">
        <v>3234</v>
      </c>
      <c r="D66" s="69">
        <v>1789</v>
      </c>
      <c r="E66" s="31">
        <v>0.55318491032776751</v>
      </c>
      <c r="F66" s="69">
        <v>414</v>
      </c>
      <c r="G66" s="69">
        <v>401</v>
      </c>
      <c r="H66" s="33">
        <v>0.96859903381642509</v>
      </c>
      <c r="I66" s="69">
        <v>8266</v>
      </c>
      <c r="J66" s="69">
        <v>3567</v>
      </c>
      <c r="K66" s="42">
        <v>0.43152673602709896</v>
      </c>
      <c r="L66" s="69">
        <v>11914</v>
      </c>
      <c r="M66" s="69">
        <v>5757</v>
      </c>
      <c r="N66" s="30">
        <v>0.48321302669128757</v>
      </c>
      <c r="P66" s="1" t="s">
        <v>40</v>
      </c>
      <c r="Q66" s="69">
        <v>5757</v>
      </c>
      <c r="R66" s="69">
        <v>5625</v>
      </c>
      <c r="S66" s="69">
        <v>11382</v>
      </c>
    </row>
    <row r="67" spans="1:24" x14ac:dyDescent="0.25">
      <c r="A67" s="1" t="s">
        <v>207</v>
      </c>
      <c r="B67" s="1" t="s">
        <v>28</v>
      </c>
      <c r="C67" s="69">
        <v>1368</v>
      </c>
      <c r="D67" s="69">
        <v>909</v>
      </c>
      <c r="E67" s="31">
        <v>0.66447368421052633</v>
      </c>
      <c r="F67" s="69">
        <v>179</v>
      </c>
      <c r="G67" s="69">
        <v>151</v>
      </c>
      <c r="H67" s="33">
        <v>0.84357541899441346</v>
      </c>
      <c r="I67" s="69">
        <v>3036</v>
      </c>
      <c r="J67" s="69">
        <v>1977</v>
      </c>
      <c r="K67" s="42">
        <v>0.65118577075098816</v>
      </c>
      <c r="L67" s="69">
        <v>4583</v>
      </c>
      <c r="M67" s="69">
        <v>3037</v>
      </c>
      <c r="N67" s="30">
        <v>0.66266637573641718</v>
      </c>
      <c r="P67" s="1" t="s">
        <v>28</v>
      </c>
      <c r="Q67" s="69">
        <v>3037</v>
      </c>
      <c r="R67" s="69">
        <v>3309</v>
      </c>
      <c r="S67" s="69">
        <v>6346</v>
      </c>
    </row>
    <row r="68" spans="1:24" x14ac:dyDescent="0.25">
      <c r="A68" s="1" t="s">
        <v>209</v>
      </c>
      <c r="B68" s="1" t="s">
        <v>75</v>
      </c>
      <c r="C68" s="69">
        <v>867</v>
      </c>
      <c r="D68" s="69">
        <v>652</v>
      </c>
      <c r="E68" s="31">
        <v>0.75201845444059978</v>
      </c>
      <c r="F68" s="69">
        <v>124</v>
      </c>
      <c r="G68" s="69">
        <v>120</v>
      </c>
      <c r="H68" s="33">
        <v>0.967741935483871</v>
      </c>
      <c r="I68" s="69">
        <v>2624</v>
      </c>
      <c r="J68" s="69">
        <v>1534</v>
      </c>
      <c r="K68" s="42">
        <v>0.58460365853658536</v>
      </c>
      <c r="L68" s="69">
        <v>3615</v>
      </c>
      <c r="M68" s="69">
        <v>2306</v>
      </c>
      <c r="N68" s="30">
        <v>0.63789764868603038</v>
      </c>
      <c r="P68" s="1" t="s">
        <v>75</v>
      </c>
      <c r="Q68" s="69">
        <v>2306</v>
      </c>
      <c r="R68" s="69">
        <v>1772</v>
      </c>
      <c r="S68" s="69">
        <v>4078</v>
      </c>
    </row>
    <row r="69" spans="1:24" x14ac:dyDescent="0.25">
      <c r="A69" s="1" t="s">
        <v>210</v>
      </c>
      <c r="B69" s="1" t="s">
        <v>56</v>
      </c>
      <c r="C69" s="69">
        <v>1549</v>
      </c>
      <c r="D69" s="69">
        <v>1004</v>
      </c>
      <c r="E69" s="31">
        <v>0.64816010329244678</v>
      </c>
      <c r="F69" s="69">
        <v>202</v>
      </c>
      <c r="G69" s="69">
        <v>120</v>
      </c>
      <c r="H69" s="33">
        <v>0.59405940594059403</v>
      </c>
      <c r="I69" s="69">
        <v>5330</v>
      </c>
      <c r="J69" s="69">
        <v>2986</v>
      </c>
      <c r="K69" s="42">
        <v>0.5602251407129456</v>
      </c>
      <c r="L69" s="69">
        <v>7081</v>
      </c>
      <c r="M69" s="69">
        <v>4110</v>
      </c>
      <c r="N69" s="30">
        <v>0.58042649343313091</v>
      </c>
      <c r="P69" s="1" t="s">
        <v>56</v>
      </c>
      <c r="Q69" s="69">
        <v>4110</v>
      </c>
      <c r="R69" s="69">
        <v>4740</v>
      </c>
      <c r="S69" s="69">
        <v>8850</v>
      </c>
    </row>
    <row r="70" spans="1:24" x14ac:dyDescent="0.25">
      <c r="A70" s="1" t="s">
        <v>208</v>
      </c>
      <c r="B70" s="1" t="s">
        <v>81</v>
      </c>
      <c r="C70" s="69">
        <v>1480</v>
      </c>
      <c r="D70" s="69">
        <v>1208</v>
      </c>
      <c r="E70" s="31">
        <v>0.81621621621621621</v>
      </c>
      <c r="F70" s="69">
        <v>195</v>
      </c>
      <c r="G70" s="69">
        <v>191</v>
      </c>
      <c r="H70" s="33">
        <v>0.97948717948717945</v>
      </c>
      <c r="I70" s="69">
        <v>3436</v>
      </c>
      <c r="J70" s="69">
        <v>1924</v>
      </c>
      <c r="K70" s="42">
        <v>0.55995343422584398</v>
      </c>
      <c r="L70" s="69">
        <v>5111</v>
      </c>
      <c r="M70" s="69">
        <v>3323</v>
      </c>
      <c r="N70" s="30">
        <v>0.65016630796321662</v>
      </c>
      <c r="P70" s="1" t="s">
        <v>81</v>
      </c>
      <c r="Q70" s="69">
        <v>3323</v>
      </c>
      <c r="R70" s="69">
        <v>3851</v>
      </c>
      <c r="S70" s="69">
        <v>7174</v>
      </c>
    </row>
    <row r="71" spans="1:24" x14ac:dyDescent="0.25">
      <c r="A71" s="1" t="s">
        <v>208</v>
      </c>
      <c r="B71" s="1" t="s">
        <v>86</v>
      </c>
      <c r="C71" s="69">
        <v>416</v>
      </c>
      <c r="D71" s="69">
        <v>286</v>
      </c>
      <c r="E71" s="31">
        <v>0.6875</v>
      </c>
      <c r="F71" s="69">
        <v>60</v>
      </c>
      <c r="G71" s="69">
        <v>45</v>
      </c>
      <c r="H71" s="33">
        <v>0.75</v>
      </c>
      <c r="I71" s="69">
        <v>1151</v>
      </c>
      <c r="J71" s="69">
        <v>658</v>
      </c>
      <c r="K71" s="42">
        <v>0.57167680278019117</v>
      </c>
      <c r="L71" s="69">
        <v>1627</v>
      </c>
      <c r="M71" s="69">
        <v>989</v>
      </c>
      <c r="N71" s="30">
        <v>0.60786724031960659</v>
      </c>
      <c r="P71" s="1" t="s">
        <v>86</v>
      </c>
      <c r="Q71" s="69">
        <v>989</v>
      </c>
      <c r="R71" s="69">
        <v>1049</v>
      </c>
      <c r="S71" s="69">
        <v>2038</v>
      </c>
    </row>
    <row r="72" spans="1:24" x14ac:dyDescent="0.25">
      <c r="A72" s="1" t="s">
        <v>210</v>
      </c>
      <c r="B72" s="1" t="s">
        <v>70</v>
      </c>
      <c r="C72" s="69">
        <v>1360</v>
      </c>
      <c r="D72" s="69">
        <v>996</v>
      </c>
      <c r="E72" s="31">
        <v>0.73235294117647054</v>
      </c>
      <c r="F72" s="69">
        <v>172</v>
      </c>
      <c r="G72" s="69">
        <v>183</v>
      </c>
      <c r="H72" s="33">
        <v>1.0639534883720929</v>
      </c>
      <c r="I72" s="69">
        <v>3449</v>
      </c>
      <c r="J72" s="69">
        <v>1971</v>
      </c>
      <c r="K72" s="42">
        <v>0.57146999130182663</v>
      </c>
      <c r="L72" s="69">
        <v>4981</v>
      </c>
      <c r="M72" s="69">
        <v>3150</v>
      </c>
      <c r="N72" s="30">
        <v>0.63240313190122466</v>
      </c>
      <c r="P72" s="1" t="s">
        <v>70</v>
      </c>
      <c r="Q72" s="69">
        <v>3150</v>
      </c>
      <c r="R72" s="69">
        <v>2996</v>
      </c>
      <c r="S72" s="69">
        <v>6146</v>
      </c>
    </row>
    <row r="73" spans="1:24" x14ac:dyDescent="0.25">
      <c r="A73" s="1" t="s">
        <v>210</v>
      </c>
      <c r="B73" s="1" t="s">
        <v>45</v>
      </c>
      <c r="C73" s="69">
        <v>939</v>
      </c>
      <c r="D73" s="69">
        <v>628</v>
      </c>
      <c r="E73" s="31">
        <v>0.66879659211927578</v>
      </c>
      <c r="F73" s="69">
        <v>131</v>
      </c>
      <c r="G73" s="69">
        <v>80</v>
      </c>
      <c r="H73" s="33">
        <v>0.61068702290076338</v>
      </c>
      <c r="I73" s="69">
        <v>2886</v>
      </c>
      <c r="J73" s="69">
        <v>1817</v>
      </c>
      <c r="K73" s="42">
        <v>0.62959112959112962</v>
      </c>
      <c r="L73" s="69">
        <v>3956</v>
      </c>
      <c r="M73" s="69">
        <v>2525</v>
      </c>
      <c r="N73" s="30">
        <v>0.63827098078867539</v>
      </c>
      <c r="P73" s="1" t="s">
        <v>45</v>
      </c>
      <c r="Q73" s="69">
        <v>2525</v>
      </c>
      <c r="R73" s="69">
        <v>2427</v>
      </c>
      <c r="S73" s="69">
        <v>4952</v>
      </c>
    </row>
    <row r="74" spans="1:24" x14ac:dyDescent="0.25">
      <c r="A74" s="1" t="s">
        <v>208</v>
      </c>
      <c r="B74" s="1" t="s">
        <v>51</v>
      </c>
      <c r="C74" s="69">
        <v>3790</v>
      </c>
      <c r="D74" s="69">
        <v>2709</v>
      </c>
      <c r="E74" s="31">
        <v>0.71477572559366753</v>
      </c>
      <c r="F74" s="69">
        <v>527</v>
      </c>
      <c r="G74" s="69">
        <v>474</v>
      </c>
      <c r="H74" s="33">
        <v>0.89943074003795065</v>
      </c>
      <c r="I74" s="69">
        <v>8960</v>
      </c>
      <c r="J74" s="69">
        <v>5042</v>
      </c>
      <c r="K74" s="42">
        <v>0.56272321428571426</v>
      </c>
      <c r="L74" s="69">
        <v>13277</v>
      </c>
      <c r="M74" s="69">
        <v>8225</v>
      </c>
      <c r="N74" s="30">
        <v>0.6194923552007231</v>
      </c>
      <c r="P74" s="1" t="s">
        <v>51</v>
      </c>
      <c r="Q74" s="69">
        <v>8225</v>
      </c>
      <c r="R74" s="69">
        <v>10059</v>
      </c>
      <c r="S74" s="69">
        <v>18284</v>
      </c>
    </row>
    <row r="75" spans="1:24" x14ac:dyDescent="0.25">
      <c r="A75" s="1" t="s">
        <v>209</v>
      </c>
      <c r="B75" s="1" t="s">
        <v>59</v>
      </c>
      <c r="C75" s="69">
        <v>1248</v>
      </c>
      <c r="D75" s="69">
        <v>952</v>
      </c>
      <c r="E75" s="31">
        <v>0.76282051282051277</v>
      </c>
      <c r="F75" s="69">
        <v>163</v>
      </c>
      <c r="G75" s="69">
        <v>135</v>
      </c>
      <c r="H75" s="33">
        <v>0.82822085889570551</v>
      </c>
      <c r="I75" s="69">
        <v>3866</v>
      </c>
      <c r="J75" s="69">
        <v>2265</v>
      </c>
      <c r="K75" s="42">
        <v>0.58587687532333166</v>
      </c>
      <c r="L75" s="69">
        <v>5277</v>
      </c>
      <c r="M75" s="69">
        <v>3352</v>
      </c>
      <c r="N75" s="30">
        <v>0.63520939927989384</v>
      </c>
      <c r="P75" s="1" t="s">
        <v>59</v>
      </c>
      <c r="Q75" s="69">
        <v>3352</v>
      </c>
      <c r="R75" s="69">
        <v>3440</v>
      </c>
      <c r="S75" s="69">
        <v>6792</v>
      </c>
    </row>
    <row r="76" spans="1:24" x14ac:dyDescent="0.25">
      <c r="A76" s="1" t="s">
        <v>208</v>
      </c>
      <c r="B76" s="1" t="s">
        <v>73</v>
      </c>
      <c r="C76" s="69">
        <v>1824</v>
      </c>
      <c r="D76" s="69">
        <v>1605</v>
      </c>
      <c r="E76" s="31">
        <v>0.87993421052631582</v>
      </c>
      <c r="F76" s="69">
        <v>252</v>
      </c>
      <c r="G76" s="69">
        <v>271</v>
      </c>
      <c r="H76" s="33">
        <v>1.0753968253968254</v>
      </c>
      <c r="I76" s="69">
        <v>3421</v>
      </c>
      <c r="J76" s="69">
        <v>1938</v>
      </c>
      <c r="K76" s="42">
        <v>0.56650102309266293</v>
      </c>
      <c r="L76" s="69">
        <v>5497</v>
      </c>
      <c r="M76" s="69">
        <v>3814</v>
      </c>
      <c r="N76" s="30">
        <v>0.69383299981808255</v>
      </c>
      <c r="P76" s="1" t="s">
        <v>73</v>
      </c>
      <c r="Q76" s="69">
        <v>3814</v>
      </c>
      <c r="R76" s="69">
        <v>4567</v>
      </c>
      <c r="S76" s="69">
        <v>8381</v>
      </c>
    </row>
    <row r="77" spans="1:24" x14ac:dyDescent="0.25">
      <c r="A77" s="1" t="s">
        <v>208</v>
      </c>
      <c r="B77" s="1" t="s">
        <v>71</v>
      </c>
      <c r="C77" s="69">
        <v>1885</v>
      </c>
      <c r="D77" s="69">
        <v>1422</v>
      </c>
      <c r="E77" s="31">
        <v>0.75437665782493368</v>
      </c>
      <c r="F77" s="69">
        <v>244</v>
      </c>
      <c r="G77" s="69">
        <v>246</v>
      </c>
      <c r="H77" s="33">
        <v>1.0081967213114753</v>
      </c>
      <c r="I77" s="69">
        <v>3920</v>
      </c>
      <c r="J77" s="69">
        <v>2180</v>
      </c>
      <c r="K77" s="42">
        <v>0.55612244897959184</v>
      </c>
      <c r="L77" s="69">
        <v>6049</v>
      </c>
      <c r="M77" s="69">
        <v>3848</v>
      </c>
      <c r="N77" s="30">
        <v>0.63613820466192761</v>
      </c>
      <c r="P77" s="1" t="s">
        <v>71</v>
      </c>
      <c r="Q77" s="69">
        <v>3848</v>
      </c>
      <c r="R77" s="69">
        <v>5224</v>
      </c>
      <c r="S77" s="69">
        <v>9072</v>
      </c>
    </row>
    <row r="78" spans="1:24" x14ac:dyDescent="0.25">
      <c r="A78" s="1" t="s">
        <v>210</v>
      </c>
      <c r="B78" s="1" t="s">
        <v>50</v>
      </c>
      <c r="C78" s="69">
        <v>1820</v>
      </c>
      <c r="D78" s="69">
        <v>1019</v>
      </c>
      <c r="E78" s="31">
        <v>0.5598901098901099</v>
      </c>
      <c r="F78" s="69">
        <v>236</v>
      </c>
      <c r="G78" s="69">
        <v>183</v>
      </c>
      <c r="H78" s="33">
        <v>0.77542372881355937</v>
      </c>
      <c r="I78" s="69">
        <v>4129</v>
      </c>
      <c r="J78" s="69">
        <v>1766</v>
      </c>
      <c r="K78" s="42">
        <v>0.42770646645676919</v>
      </c>
      <c r="L78" s="69">
        <v>6185</v>
      </c>
      <c r="M78" s="69">
        <v>2968</v>
      </c>
      <c r="N78" s="30">
        <v>0.47987065481002428</v>
      </c>
      <c r="P78" s="1" t="s">
        <v>50</v>
      </c>
      <c r="Q78" s="69">
        <v>2968</v>
      </c>
      <c r="R78" s="69">
        <v>2813</v>
      </c>
      <c r="S78" s="69">
        <v>5781</v>
      </c>
    </row>
    <row r="79" spans="1:24" x14ac:dyDescent="0.25">
      <c r="A79" s="1" t="s">
        <v>208</v>
      </c>
      <c r="B79" s="1" t="s">
        <v>82</v>
      </c>
      <c r="C79" s="69">
        <v>485</v>
      </c>
      <c r="D79" s="69">
        <v>475</v>
      </c>
      <c r="E79" s="31">
        <v>0.97938144329896903</v>
      </c>
      <c r="F79" s="69">
        <v>68</v>
      </c>
      <c r="G79" s="69">
        <v>91</v>
      </c>
      <c r="H79" s="33">
        <v>1.338235294117647</v>
      </c>
      <c r="I79" s="69">
        <v>1395</v>
      </c>
      <c r="J79" s="69">
        <v>948</v>
      </c>
      <c r="K79" s="42">
        <v>0.67956989247311828</v>
      </c>
      <c r="L79" s="69">
        <v>1948</v>
      </c>
      <c r="M79" s="69">
        <v>1514</v>
      </c>
      <c r="N79" s="30">
        <v>0.7772073921971252</v>
      </c>
      <c r="P79" s="1" t="s">
        <v>82</v>
      </c>
      <c r="Q79" s="69">
        <v>1514</v>
      </c>
      <c r="R79" s="69">
        <v>1381</v>
      </c>
      <c r="S79" s="69">
        <v>2895</v>
      </c>
    </row>
    <row r="80" spans="1:24" x14ac:dyDescent="0.25">
      <c r="A80" s="1" t="s">
        <v>210</v>
      </c>
      <c r="B80" s="1" t="s">
        <v>29</v>
      </c>
      <c r="C80" s="69">
        <v>1210</v>
      </c>
      <c r="D80" s="69">
        <v>866</v>
      </c>
      <c r="E80" s="31">
        <v>0.71570247933884301</v>
      </c>
      <c r="F80" s="69">
        <v>149</v>
      </c>
      <c r="G80" s="69">
        <v>126</v>
      </c>
      <c r="H80" s="33">
        <v>0.84563758389261745</v>
      </c>
      <c r="I80" s="69">
        <v>2332</v>
      </c>
      <c r="J80" s="69">
        <v>1165</v>
      </c>
      <c r="K80" s="42">
        <v>0.4995711835334477</v>
      </c>
      <c r="L80" s="69">
        <v>3691</v>
      </c>
      <c r="M80" s="69">
        <v>2157</v>
      </c>
      <c r="N80" s="30">
        <v>0.58439447304253589</v>
      </c>
      <c r="P80" s="1" t="s">
        <v>29</v>
      </c>
      <c r="Q80" s="69">
        <v>2157</v>
      </c>
      <c r="R80" s="69">
        <v>2722</v>
      </c>
      <c r="S80" s="69">
        <v>4879</v>
      </c>
      <c r="X80" t="s">
        <v>220</v>
      </c>
    </row>
    <row r="81" spans="1:19" x14ac:dyDescent="0.25">
      <c r="A81" s="1" t="s">
        <v>209</v>
      </c>
      <c r="B81" s="1" t="s">
        <v>2</v>
      </c>
      <c r="C81" s="69">
        <v>1589</v>
      </c>
      <c r="D81" s="69">
        <v>1537</v>
      </c>
      <c r="E81" s="31">
        <v>0.96727501573316554</v>
      </c>
      <c r="F81" s="69">
        <v>231</v>
      </c>
      <c r="G81" s="69">
        <v>239</v>
      </c>
      <c r="H81" s="33">
        <v>1.0346320346320346</v>
      </c>
      <c r="I81" s="69">
        <v>3252</v>
      </c>
      <c r="J81" s="69">
        <v>2565</v>
      </c>
      <c r="K81" s="42">
        <v>0.78874538745387457</v>
      </c>
      <c r="L81" s="69">
        <v>5072</v>
      </c>
      <c r="M81" s="69">
        <v>4341</v>
      </c>
      <c r="N81" s="30">
        <v>0.85587539432176651</v>
      </c>
      <c r="P81" s="1" t="s">
        <v>2</v>
      </c>
      <c r="Q81" s="69">
        <v>4341</v>
      </c>
      <c r="R81" s="69">
        <v>4241</v>
      </c>
      <c r="S81" s="69">
        <v>8582</v>
      </c>
    </row>
    <row r="82" spans="1:19" x14ac:dyDescent="0.25">
      <c r="A82" s="1" t="s">
        <v>210</v>
      </c>
      <c r="B82" s="1" t="s">
        <v>61</v>
      </c>
      <c r="C82" s="69">
        <v>773</v>
      </c>
      <c r="D82" s="69">
        <v>489</v>
      </c>
      <c r="E82" s="31">
        <v>0.63260025873221215</v>
      </c>
      <c r="F82" s="69">
        <v>98</v>
      </c>
      <c r="G82" s="69">
        <v>75</v>
      </c>
      <c r="H82" s="33">
        <v>0.76530612244897955</v>
      </c>
      <c r="I82" s="69">
        <v>2337</v>
      </c>
      <c r="J82" s="69">
        <v>1427</v>
      </c>
      <c r="K82" s="42">
        <v>0.61061189559264017</v>
      </c>
      <c r="L82" s="69">
        <v>3208</v>
      </c>
      <c r="M82" s="69">
        <v>1991</v>
      </c>
      <c r="N82" s="30">
        <v>0.62063591022443887</v>
      </c>
      <c r="P82" s="1" t="s">
        <v>61</v>
      </c>
      <c r="Q82" s="69">
        <v>1991</v>
      </c>
      <c r="R82" s="69">
        <v>2314</v>
      </c>
      <c r="S82" s="69">
        <v>4305</v>
      </c>
    </row>
    <row r="83" spans="1:19" x14ac:dyDescent="0.25">
      <c r="A83" s="1" t="s">
        <v>207</v>
      </c>
      <c r="B83" s="1" t="s">
        <v>52</v>
      </c>
      <c r="C83" s="69">
        <v>832</v>
      </c>
      <c r="D83" s="69">
        <v>609</v>
      </c>
      <c r="E83" s="31">
        <v>0.73197115384615385</v>
      </c>
      <c r="F83" s="69">
        <v>83</v>
      </c>
      <c r="G83" s="69">
        <v>61</v>
      </c>
      <c r="H83" s="33">
        <v>0.73493975903614461</v>
      </c>
      <c r="I83" s="69">
        <v>2815</v>
      </c>
      <c r="J83" s="69">
        <v>1922</v>
      </c>
      <c r="K83" s="42">
        <v>0.68277087033747774</v>
      </c>
      <c r="L83" s="69">
        <v>3730</v>
      </c>
      <c r="M83" s="69">
        <v>2592</v>
      </c>
      <c r="N83" s="30">
        <v>0.69490616621983914</v>
      </c>
      <c r="P83" s="1" t="s">
        <v>52</v>
      </c>
      <c r="Q83" s="69">
        <v>2592</v>
      </c>
      <c r="R83" s="69">
        <v>2932</v>
      </c>
      <c r="S83" s="69">
        <v>5524</v>
      </c>
    </row>
    <row r="84" spans="1:19" x14ac:dyDescent="0.25">
      <c r="A84" s="1" t="s">
        <v>207</v>
      </c>
      <c r="B84" s="1" t="s">
        <v>55</v>
      </c>
      <c r="C84" s="69">
        <v>3646</v>
      </c>
      <c r="D84" s="69">
        <v>2376</v>
      </c>
      <c r="E84" s="31">
        <v>0.6516730663741086</v>
      </c>
      <c r="F84" s="69">
        <v>509</v>
      </c>
      <c r="G84" s="69">
        <v>514</v>
      </c>
      <c r="H84" s="33">
        <v>1.0098231827111985</v>
      </c>
      <c r="I84" s="69">
        <v>5947</v>
      </c>
      <c r="J84" s="69">
        <v>2702</v>
      </c>
      <c r="K84" s="42">
        <v>0.45434672944341686</v>
      </c>
      <c r="L84" s="69">
        <v>10102</v>
      </c>
      <c r="M84" s="69">
        <v>5592</v>
      </c>
      <c r="N84" s="30">
        <v>0.55355375173233023</v>
      </c>
      <c r="P84" s="1" t="s">
        <v>55</v>
      </c>
      <c r="Q84" s="69">
        <v>5592</v>
      </c>
      <c r="R84" s="69">
        <v>5503</v>
      </c>
      <c r="S84" s="69">
        <v>11095</v>
      </c>
    </row>
    <row r="85" spans="1:19" x14ac:dyDescent="0.25">
      <c r="A85" s="1" t="s">
        <v>207</v>
      </c>
      <c r="B85" s="1" t="s">
        <v>42</v>
      </c>
      <c r="C85" s="69">
        <v>1509</v>
      </c>
      <c r="D85" s="69">
        <v>1276</v>
      </c>
      <c r="E85" s="31">
        <v>0.84559310801855536</v>
      </c>
      <c r="F85" s="69">
        <v>219</v>
      </c>
      <c r="G85" s="69">
        <v>171</v>
      </c>
      <c r="H85" s="33">
        <v>0.78082191780821919</v>
      </c>
      <c r="I85" s="69">
        <v>5012</v>
      </c>
      <c r="J85" s="69">
        <v>3320</v>
      </c>
      <c r="K85" s="42">
        <v>0.66241021548284118</v>
      </c>
      <c r="L85" s="69">
        <v>6740</v>
      </c>
      <c r="M85" s="69">
        <v>4767</v>
      </c>
      <c r="N85" s="30">
        <v>0.70727002967359054</v>
      </c>
      <c r="O85" s="7"/>
      <c r="P85" s="1" t="s">
        <v>42</v>
      </c>
      <c r="Q85" s="69">
        <v>4767</v>
      </c>
      <c r="R85" s="69">
        <v>4865</v>
      </c>
      <c r="S85" s="69">
        <v>9632</v>
      </c>
    </row>
    <row r="86" spans="1:19" x14ac:dyDescent="0.25">
      <c r="A86" s="1" t="s">
        <v>209</v>
      </c>
      <c r="B86" s="1" t="s">
        <v>78</v>
      </c>
      <c r="C86" s="69">
        <v>618</v>
      </c>
      <c r="D86" s="69">
        <v>480</v>
      </c>
      <c r="E86" s="31">
        <v>0.77669902912621358</v>
      </c>
      <c r="F86" s="69">
        <v>89</v>
      </c>
      <c r="G86" s="69">
        <v>96</v>
      </c>
      <c r="H86" s="33">
        <v>1.0786516853932584</v>
      </c>
      <c r="I86" s="69">
        <v>1591</v>
      </c>
      <c r="J86" s="69">
        <v>868</v>
      </c>
      <c r="K86" s="42">
        <v>0.54556882463859213</v>
      </c>
      <c r="L86" s="69">
        <v>2298</v>
      </c>
      <c r="M86" s="69">
        <v>1444</v>
      </c>
      <c r="N86" s="30">
        <v>0.62837249782419491</v>
      </c>
      <c r="P86" s="1" t="s">
        <v>78</v>
      </c>
      <c r="Q86" s="69">
        <v>1444</v>
      </c>
      <c r="R86" s="69">
        <v>1577</v>
      </c>
      <c r="S86" s="69">
        <v>3021</v>
      </c>
    </row>
    <row r="87" spans="1:19" x14ac:dyDescent="0.25">
      <c r="A87" s="1" t="s">
        <v>209</v>
      </c>
      <c r="B87" s="1" t="s">
        <v>65</v>
      </c>
      <c r="C87" s="69">
        <v>2391</v>
      </c>
      <c r="D87" s="69">
        <v>1266</v>
      </c>
      <c r="E87" s="31">
        <v>0.5294855708908407</v>
      </c>
      <c r="F87" s="69">
        <v>332</v>
      </c>
      <c r="G87" s="69">
        <v>293</v>
      </c>
      <c r="H87" s="33">
        <v>0.88253012048192769</v>
      </c>
      <c r="I87" s="69">
        <v>5864</v>
      </c>
      <c r="J87" s="69">
        <v>3170</v>
      </c>
      <c r="K87" s="42">
        <v>0.5405866302864939</v>
      </c>
      <c r="L87" s="69">
        <v>8587</v>
      </c>
      <c r="M87" s="69">
        <v>4729</v>
      </c>
      <c r="N87" s="30">
        <v>0.55071619890532197</v>
      </c>
      <c r="P87" s="1" t="s">
        <v>65</v>
      </c>
      <c r="Q87" s="69">
        <v>4729</v>
      </c>
      <c r="R87" s="69">
        <v>4715</v>
      </c>
      <c r="S87" s="69">
        <v>9444</v>
      </c>
    </row>
    <row r="88" spans="1:19" x14ac:dyDescent="0.25">
      <c r="A88" s="1" t="s">
        <v>210</v>
      </c>
      <c r="B88" s="1" t="s">
        <v>67</v>
      </c>
      <c r="C88" s="69">
        <v>732</v>
      </c>
      <c r="D88" s="69">
        <v>357</v>
      </c>
      <c r="E88" s="31">
        <v>0.48770491803278687</v>
      </c>
      <c r="F88" s="69">
        <v>88</v>
      </c>
      <c r="G88" s="69">
        <v>49</v>
      </c>
      <c r="H88" s="33">
        <v>0.55681818181818177</v>
      </c>
      <c r="I88" s="69">
        <v>2575</v>
      </c>
      <c r="J88" s="69">
        <v>1311</v>
      </c>
      <c r="K88" s="42">
        <v>0.50912621359223298</v>
      </c>
      <c r="L88" s="69">
        <v>3395</v>
      </c>
      <c r="M88" s="69">
        <v>1717</v>
      </c>
      <c r="N88" s="30">
        <v>0.50574374079528717</v>
      </c>
      <c r="P88" s="1" t="s">
        <v>67</v>
      </c>
      <c r="Q88" s="69">
        <v>1717</v>
      </c>
      <c r="R88" s="69">
        <v>1459</v>
      </c>
      <c r="S88" s="69">
        <v>3176</v>
      </c>
    </row>
    <row r="89" spans="1:19" x14ac:dyDescent="0.25">
      <c r="A89" s="1" t="s">
        <v>208</v>
      </c>
      <c r="B89" s="1" t="s">
        <v>1</v>
      </c>
      <c r="C89" s="69">
        <v>10328</v>
      </c>
      <c r="D89" s="69">
        <v>6023</v>
      </c>
      <c r="E89" s="31">
        <v>0.58317195972114644</v>
      </c>
      <c r="F89" s="69">
        <v>1451</v>
      </c>
      <c r="G89" s="69">
        <v>1002</v>
      </c>
      <c r="H89" s="33">
        <v>0.69055823569951758</v>
      </c>
      <c r="I89" s="69">
        <v>19277</v>
      </c>
      <c r="J89" s="69">
        <v>8532</v>
      </c>
      <c r="K89" s="42">
        <v>0.44259998962494163</v>
      </c>
      <c r="L89" s="69">
        <v>31056</v>
      </c>
      <c r="M89" s="69">
        <v>15557</v>
      </c>
      <c r="N89" s="30">
        <v>0.50093379701184959</v>
      </c>
      <c r="P89" s="1" t="s">
        <v>1</v>
      </c>
      <c r="Q89" s="69">
        <v>15557</v>
      </c>
      <c r="R89" s="69">
        <v>22599</v>
      </c>
      <c r="S89" s="69">
        <v>38156</v>
      </c>
    </row>
    <row r="90" spans="1:19" x14ac:dyDescent="0.25">
      <c r="A90" s="1" t="s">
        <v>209</v>
      </c>
      <c r="B90" s="1" t="s">
        <v>64</v>
      </c>
      <c r="C90" s="69">
        <v>614</v>
      </c>
      <c r="D90" s="69">
        <v>543</v>
      </c>
      <c r="E90" s="31">
        <v>0.88436482084690549</v>
      </c>
      <c r="F90" s="69">
        <v>86</v>
      </c>
      <c r="G90" s="69">
        <v>111</v>
      </c>
      <c r="H90" s="33">
        <v>1.2906976744186047</v>
      </c>
      <c r="I90" s="69">
        <v>2498</v>
      </c>
      <c r="J90" s="69">
        <v>1515</v>
      </c>
      <c r="K90" s="42">
        <v>0.60648518815052044</v>
      </c>
      <c r="L90" s="69">
        <v>3198</v>
      </c>
      <c r="M90" s="69">
        <v>2169</v>
      </c>
      <c r="N90" s="30">
        <v>0.6782363977485929</v>
      </c>
      <c r="P90" s="1" t="s">
        <v>64</v>
      </c>
      <c r="Q90" s="69">
        <v>2169</v>
      </c>
      <c r="R90" s="69">
        <v>2082</v>
      </c>
      <c r="S90" s="69">
        <v>4251</v>
      </c>
    </row>
    <row r="91" spans="1:19" x14ac:dyDescent="0.25">
      <c r="A91" s="1" t="s">
        <v>207</v>
      </c>
      <c r="B91" s="1" t="s">
        <v>18</v>
      </c>
      <c r="C91" s="69">
        <v>43963</v>
      </c>
      <c r="D91" s="69">
        <v>24008</v>
      </c>
      <c r="E91" s="31">
        <v>0.54609558037440575</v>
      </c>
      <c r="F91" s="69">
        <v>5593</v>
      </c>
      <c r="G91" s="69">
        <v>4277</v>
      </c>
      <c r="H91" s="33">
        <v>0.76470588235294112</v>
      </c>
      <c r="I91" s="69">
        <v>73552</v>
      </c>
      <c r="J91" s="69">
        <v>36732</v>
      </c>
      <c r="K91" s="42">
        <v>0.49940178377202521</v>
      </c>
      <c r="L91" s="69">
        <v>123108</v>
      </c>
      <c r="M91" s="69">
        <v>65017</v>
      </c>
      <c r="N91" s="30">
        <v>0.52812977223251134</v>
      </c>
      <c r="P91" s="1" t="s">
        <v>18</v>
      </c>
      <c r="Q91" s="69">
        <v>65017</v>
      </c>
      <c r="R91" s="69">
        <v>86845</v>
      </c>
      <c r="S91" s="69">
        <v>151862</v>
      </c>
    </row>
    <row r="92" spans="1:19" x14ac:dyDescent="0.25">
      <c r="A92" s="1" t="s">
        <v>209</v>
      </c>
      <c r="B92" s="1" t="s">
        <v>21</v>
      </c>
      <c r="C92" s="69">
        <v>2489</v>
      </c>
      <c r="D92" s="69">
        <v>1674</v>
      </c>
      <c r="E92" s="31">
        <v>0.67255926074728811</v>
      </c>
      <c r="F92" s="69">
        <v>320</v>
      </c>
      <c r="G92" s="69">
        <v>283</v>
      </c>
      <c r="H92" s="33">
        <v>0.88437500000000002</v>
      </c>
      <c r="I92" s="69">
        <v>3353</v>
      </c>
      <c r="J92" s="69">
        <v>1743</v>
      </c>
      <c r="K92" s="42">
        <v>0.51983298538622125</v>
      </c>
      <c r="L92" s="69">
        <v>6162</v>
      </c>
      <c r="M92" s="69">
        <v>3700</v>
      </c>
      <c r="N92" s="30">
        <v>0.60045439792275235</v>
      </c>
      <c r="P92" s="1" t="s">
        <v>21</v>
      </c>
      <c r="Q92" s="69">
        <v>3700</v>
      </c>
      <c r="R92" s="69">
        <v>4482</v>
      </c>
      <c r="S92" s="69">
        <v>8182</v>
      </c>
    </row>
    <row r="93" spans="1:19" x14ac:dyDescent="0.25">
      <c r="A93" s="1" t="s">
        <v>210</v>
      </c>
      <c r="B93" s="1" t="s">
        <v>19</v>
      </c>
      <c r="C93" s="69">
        <v>1461</v>
      </c>
      <c r="D93" s="69">
        <v>1110</v>
      </c>
      <c r="E93" s="31">
        <v>0.75975359342915816</v>
      </c>
      <c r="F93" s="69">
        <v>201</v>
      </c>
      <c r="G93" s="69">
        <v>166</v>
      </c>
      <c r="H93" s="33">
        <v>0.82587064676616917</v>
      </c>
      <c r="I93" s="69">
        <v>3590</v>
      </c>
      <c r="J93" s="69">
        <v>2206</v>
      </c>
      <c r="K93" s="42">
        <v>0.61448467966573816</v>
      </c>
      <c r="L93" s="69">
        <v>5252</v>
      </c>
      <c r="M93" s="69">
        <v>3482</v>
      </c>
      <c r="N93" s="30">
        <v>0.66298552932216304</v>
      </c>
      <c r="P93" s="1" t="s">
        <v>19</v>
      </c>
      <c r="Q93" s="69">
        <v>3482</v>
      </c>
      <c r="R93" s="69">
        <v>3481</v>
      </c>
      <c r="S93" s="69">
        <v>6963</v>
      </c>
    </row>
    <row r="94" spans="1:19" x14ac:dyDescent="0.25">
      <c r="A94" s="1" t="s">
        <v>207</v>
      </c>
      <c r="B94" s="1" t="s">
        <v>25</v>
      </c>
      <c r="C94" s="69">
        <v>1916</v>
      </c>
      <c r="D94" s="69">
        <v>1659</v>
      </c>
      <c r="E94" s="31">
        <v>0.865866388308977</v>
      </c>
      <c r="F94" s="69">
        <v>309</v>
      </c>
      <c r="G94" s="69">
        <v>255</v>
      </c>
      <c r="H94" s="33">
        <v>0.82524271844660191</v>
      </c>
      <c r="I94" s="69">
        <v>4024</v>
      </c>
      <c r="J94" s="69">
        <v>3001</v>
      </c>
      <c r="K94" s="42">
        <v>0.74577534791252487</v>
      </c>
      <c r="L94" s="69">
        <v>6249</v>
      </c>
      <c r="M94" s="69">
        <v>4915</v>
      </c>
      <c r="N94" s="30">
        <v>0.78652584413506166</v>
      </c>
      <c r="P94" s="1" t="s">
        <v>25</v>
      </c>
      <c r="Q94" s="69">
        <v>4915</v>
      </c>
      <c r="R94" s="69">
        <v>4689</v>
      </c>
      <c r="S94" s="69">
        <v>9604</v>
      </c>
    </row>
    <row r="95" spans="1:19" x14ac:dyDescent="0.25">
      <c r="A95" s="1" t="s">
        <v>207</v>
      </c>
      <c r="B95" s="1" t="s">
        <v>31</v>
      </c>
      <c r="C95" s="69">
        <v>5802</v>
      </c>
      <c r="D95" s="69">
        <v>3871</v>
      </c>
      <c r="E95" s="31">
        <v>0.6671837297483626</v>
      </c>
      <c r="F95" s="69">
        <v>761</v>
      </c>
      <c r="G95" s="69">
        <v>621</v>
      </c>
      <c r="H95" s="33">
        <v>0.81603153745072277</v>
      </c>
      <c r="I95" s="69">
        <v>10533</v>
      </c>
      <c r="J95" s="69">
        <v>5616</v>
      </c>
      <c r="K95" s="42">
        <v>0.53318142979208205</v>
      </c>
      <c r="L95" s="69">
        <v>17096</v>
      </c>
      <c r="M95" s="69">
        <v>10108</v>
      </c>
      <c r="N95" s="30">
        <v>0.59124941506785211</v>
      </c>
      <c r="P95" s="1" t="s">
        <v>31</v>
      </c>
      <c r="Q95" s="69">
        <v>10108</v>
      </c>
      <c r="R95" s="69">
        <v>14998</v>
      </c>
      <c r="S95" s="69">
        <v>25106</v>
      </c>
    </row>
    <row r="96" spans="1:19" x14ac:dyDescent="0.25">
      <c r="A96" s="1" t="s">
        <v>208</v>
      </c>
      <c r="B96" s="1" t="s">
        <v>84</v>
      </c>
      <c r="C96" s="69">
        <v>620</v>
      </c>
      <c r="D96" s="69">
        <v>497</v>
      </c>
      <c r="E96" s="31">
        <v>0.80161290322580647</v>
      </c>
      <c r="F96" s="69">
        <v>72</v>
      </c>
      <c r="G96" s="69">
        <v>96</v>
      </c>
      <c r="H96" s="33">
        <v>1.3333333333333333</v>
      </c>
      <c r="I96" s="69">
        <v>1613</v>
      </c>
      <c r="J96" s="69">
        <v>820</v>
      </c>
      <c r="K96" s="42">
        <v>0.50836949783013019</v>
      </c>
      <c r="L96" s="69">
        <v>2305</v>
      </c>
      <c r="M96" s="69">
        <v>1413</v>
      </c>
      <c r="N96" s="30">
        <v>0.61301518438177871</v>
      </c>
      <c r="P96" s="1" t="s">
        <v>84</v>
      </c>
      <c r="Q96" s="69">
        <v>1413</v>
      </c>
      <c r="R96" s="69">
        <v>1465</v>
      </c>
      <c r="S96" s="69">
        <v>2878</v>
      </c>
    </row>
    <row r="97" spans="1:19" x14ac:dyDescent="0.25">
      <c r="A97" s="1" t="s">
        <v>209</v>
      </c>
      <c r="B97" s="1" t="s">
        <v>53</v>
      </c>
      <c r="C97" s="69">
        <v>1148</v>
      </c>
      <c r="D97" s="69">
        <v>926</v>
      </c>
      <c r="E97" s="31">
        <v>0.80662020905923348</v>
      </c>
      <c r="F97" s="69">
        <v>187</v>
      </c>
      <c r="G97" s="69">
        <v>181</v>
      </c>
      <c r="H97" s="33">
        <v>0.96791443850267378</v>
      </c>
      <c r="I97" s="69">
        <v>2288</v>
      </c>
      <c r="J97" s="69">
        <v>1374</v>
      </c>
      <c r="K97" s="42">
        <v>0.60052447552447552</v>
      </c>
      <c r="L97" s="69">
        <v>3623</v>
      </c>
      <c r="M97" s="69">
        <v>2481</v>
      </c>
      <c r="N97" s="30">
        <v>0.68479160916367654</v>
      </c>
      <c r="P97" s="1" t="s">
        <v>53</v>
      </c>
      <c r="Q97" s="69">
        <v>2481</v>
      </c>
      <c r="R97" s="69">
        <v>2444</v>
      </c>
      <c r="S97" s="69">
        <v>4925</v>
      </c>
    </row>
    <row r="98" spans="1:19" x14ac:dyDescent="0.25">
      <c r="A98" s="1" t="s">
        <v>207</v>
      </c>
      <c r="B98" s="1" t="s">
        <v>9</v>
      </c>
      <c r="C98" s="69">
        <v>32287</v>
      </c>
      <c r="D98" s="69">
        <v>17682</v>
      </c>
      <c r="E98" s="31">
        <v>0.54765075727072821</v>
      </c>
      <c r="F98" s="69">
        <v>4366</v>
      </c>
      <c r="G98" s="69">
        <v>2824</v>
      </c>
      <c r="H98" s="33">
        <v>0.64681630783325694</v>
      </c>
      <c r="I98" s="69">
        <v>87643</v>
      </c>
      <c r="J98" s="69">
        <v>42850</v>
      </c>
      <c r="K98" s="42">
        <v>0.4889152584918362</v>
      </c>
      <c r="L98" s="69">
        <v>124296</v>
      </c>
      <c r="M98" s="69">
        <v>63356</v>
      </c>
      <c r="N98" s="30">
        <v>0.50971873592070538</v>
      </c>
      <c r="P98" s="1" t="s">
        <v>9</v>
      </c>
      <c r="Q98" s="69">
        <v>63356</v>
      </c>
      <c r="R98" s="69">
        <v>78804</v>
      </c>
      <c r="S98" s="69">
        <v>142160</v>
      </c>
    </row>
    <row r="99" spans="1:19" x14ac:dyDescent="0.25">
      <c r="A99" s="1" t="s">
        <v>207</v>
      </c>
      <c r="B99" s="1" t="s">
        <v>6</v>
      </c>
      <c r="C99" s="69">
        <v>20864</v>
      </c>
      <c r="D99" s="69">
        <v>14012</v>
      </c>
      <c r="E99" s="31">
        <v>0.67158742331288346</v>
      </c>
      <c r="F99" s="69">
        <v>2795</v>
      </c>
      <c r="G99" s="69">
        <v>2405</v>
      </c>
      <c r="H99" s="33">
        <v>0.86046511627906974</v>
      </c>
      <c r="I99" s="69">
        <v>69390</v>
      </c>
      <c r="J99" s="69">
        <v>43987</v>
      </c>
      <c r="K99" s="42">
        <v>0.63390978527165298</v>
      </c>
      <c r="L99" s="69">
        <v>93049</v>
      </c>
      <c r="M99" s="69">
        <v>60404</v>
      </c>
      <c r="N99" s="30">
        <v>0.64916334404453568</v>
      </c>
      <c r="P99" s="1" t="s">
        <v>6</v>
      </c>
      <c r="Q99" s="69">
        <v>60404</v>
      </c>
      <c r="R99" s="69">
        <v>72217</v>
      </c>
      <c r="S99" s="69">
        <v>132621</v>
      </c>
    </row>
    <row r="100" spans="1:19" x14ac:dyDescent="0.25">
      <c r="A100" s="84" t="s">
        <v>194</v>
      </c>
      <c r="B100" s="48" t="s">
        <v>211</v>
      </c>
      <c r="C100" s="70">
        <f>SUM(C22:C99)</f>
        <v>292915</v>
      </c>
      <c r="D100" s="70">
        <f>SUM(D22:D99)</f>
        <v>185005</v>
      </c>
      <c r="E100" s="32">
        <f t="shared" ref="E100:E104" si="0">IF(C100&gt;0,D100/C100,"0%")</f>
        <v>0.63159961080859639</v>
      </c>
      <c r="F100" s="70">
        <f>SUM(F22:F99)</f>
        <v>39152</v>
      </c>
      <c r="G100" s="70">
        <f>SUM(G22:G99)</f>
        <v>30850</v>
      </c>
      <c r="H100" s="33">
        <f t="shared" ref="H100:H104" si="1">IF(F100&gt;0,G100/F100,"0%")</f>
        <v>0.78795463833265222</v>
      </c>
      <c r="I100" s="70">
        <f>SUM(I22:I99)</f>
        <v>680000</v>
      </c>
      <c r="J100" s="70">
        <f>SUM(J22:J99)</f>
        <v>364793</v>
      </c>
      <c r="K100" s="42">
        <f t="shared" ref="K100:K104" si="2">IF(I100&gt;0,J100/I100,"0%")</f>
        <v>0.53646029411764706</v>
      </c>
      <c r="L100" s="70">
        <f>SUM(L22:L99)</f>
        <v>1012067</v>
      </c>
      <c r="M100" s="70">
        <f>SUM(M22:M99)</f>
        <v>580648</v>
      </c>
      <c r="N100" s="30">
        <f t="shared" ref="N100:N104" si="3">IF(L100&gt;0,M100/L100,"0%")</f>
        <v>0.57372486208916995</v>
      </c>
      <c r="O100" s="7"/>
      <c r="P100" s="48" t="s">
        <v>211</v>
      </c>
      <c r="Q100" s="70">
        <v>580648</v>
      </c>
      <c r="R100" s="70">
        <v>693372</v>
      </c>
      <c r="S100" s="70">
        <v>1274020</v>
      </c>
    </row>
    <row r="101" spans="1:19" x14ac:dyDescent="0.25">
      <c r="A101" s="85"/>
      <c r="B101" s="47" t="s">
        <v>209</v>
      </c>
      <c r="C101" s="71">
        <f>SUMIF($A$22:$A$99,"Central",C$22:C$99)</f>
        <v>39653</v>
      </c>
      <c r="D101" s="71">
        <f>SUMIF($A$22:$A$99,"Central",D$22:D$99)</f>
        <v>24915</v>
      </c>
      <c r="E101" s="31">
        <f t="shared" si="0"/>
        <v>0.62832572567018885</v>
      </c>
      <c r="F101" s="71">
        <f>SUMIF($A$22:$A$99,"Central",F$22:F$99)</f>
        <v>5400</v>
      </c>
      <c r="G101" s="71">
        <f>SUMIF($A$22:$A$99,"Central",G$22:G$99)</f>
        <v>4533</v>
      </c>
      <c r="H101" s="33">
        <f t="shared" si="1"/>
        <v>0.83944444444444444</v>
      </c>
      <c r="I101" s="71">
        <f>SUMIF($A$22:$A$99,"Central",I$22:I$99)</f>
        <v>86373</v>
      </c>
      <c r="J101" s="71">
        <f>SUMIF($A$22:$A$99,"Central",J$22:J$99)</f>
        <v>46614</v>
      </c>
      <c r="K101" s="42">
        <f t="shared" si="2"/>
        <v>0.53968253968253965</v>
      </c>
      <c r="L101" s="71">
        <f>SUMIF($A$22:$A$99,"Central",L$22:L$99)</f>
        <v>131426</v>
      </c>
      <c r="M101" s="71">
        <f>SUMIF($A$22:$A$99,"Central",M$22:M$99)</f>
        <v>76062</v>
      </c>
      <c r="N101" s="30">
        <f t="shared" si="3"/>
        <v>0.57874393194649465</v>
      </c>
      <c r="O101" s="7"/>
      <c r="P101" s="47" t="s">
        <v>209</v>
      </c>
      <c r="Q101" s="71">
        <v>76062</v>
      </c>
      <c r="R101" s="71">
        <v>83782</v>
      </c>
      <c r="S101" s="71">
        <v>159844</v>
      </c>
    </row>
    <row r="102" spans="1:19" x14ac:dyDescent="0.25">
      <c r="A102" s="85"/>
      <c r="B102" s="44" t="s">
        <v>207</v>
      </c>
      <c r="C102" s="72">
        <f>SUMIF($A$22:$A$99,"Metropolitana",C$22:C$99)</f>
        <v>171762</v>
      </c>
      <c r="D102" s="72">
        <f>SUMIF($A$22:$A$99,"Metropolitana",D$22:D$99)</f>
        <v>105868</v>
      </c>
      <c r="E102" s="31">
        <f t="shared" si="0"/>
        <v>0.61636450437232915</v>
      </c>
      <c r="F102" s="72">
        <f>SUMIF($A$22:$A$99,"Metropolitana",F$22:F$99)</f>
        <v>22852</v>
      </c>
      <c r="G102" s="72">
        <f>SUMIF($A$22:$A$99,"Metropolitana",G$22:G$99)</f>
        <v>17610</v>
      </c>
      <c r="H102" s="33">
        <f t="shared" si="1"/>
        <v>0.77061088744967621</v>
      </c>
      <c r="I102" s="72">
        <f>SUMIF($A$22:$A$99,"Metropolitana",I$22:I$99)</f>
        <v>397037</v>
      </c>
      <c r="J102" s="72">
        <f>SUMIF($A$22:$A$99,"Metropolitana",J$22:J$99)</f>
        <v>212972</v>
      </c>
      <c r="K102" s="42">
        <f t="shared" si="2"/>
        <v>0.53640340824658661</v>
      </c>
      <c r="L102" s="72">
        <f>SUMIF($A$22:$A$99,"Metropolitana",L$22:L$99)</f>
        <v>591651</v>
      </c>
      <c r="M102" s="72">
        <f>SUMIF($A$22:$A$99,"Metropolitana",M$22:M$99)</f>
        <v>336450</v>
      </c>
      <c r="N102" s="30">
        <f t="shared" si="3"/>
        <v>0.56866294487797708</v>
      </c>
      <c r="O102" s="7"/>
      <c r="P102" s="44" t="s">
        <v>207</v>
      </c>
      <c r="Q102" s="72">
        <v>336450</v>
      </c>
      <c r="R102" s="72">
        <v>418385</v>
      </c>
      <c r="S102" s="72">
        <v>754835</v>
      </c>
    </row>
    <row r="103" spans="1:19" x14ac:dyDescent="0.25">
      <c r="A103" s="85"/>
      <c r="B103" s="45" t="s">
        <v>208</v>
      </c>
      <c r="C103" s="73">
        <f>SUMIF($A$22:$A$99,"Norte",C$22:C$99)</f>
        <v>32604</v>
      </c>
      <c r="D103" s="73">
        <f>SUMIF($A$22:$A$99,"Norte",D$22:D$99)</f>
        <v>22121</v>
      </c>
      <c r="E103" s="31">
        <f t="shared" si="0"/>
        <v>0.67847503373819162</v>
      </c>
      <c r="F103" s="73">
        <f>SUMIF($A$22:$A$99,"Norte",F$22:F$99)</f>
        <v>4439</v>
      </c>
      <c r="G103" s="73">
        <f>SUMIF($A$22:$A$99,"Norte",G$22:G$99)</f>
        <v>3728</v>
      </c>
      <c r="H103" s="33">
        <f t="shared" si="1"/>
        <v>0.83982879026807844</v>
      </c>
      <c r="I103" s="73">
        <f>SUMIF($A$22:$A$99,"Norte",I$22:I$99)</f>
        <v>69192</v>
      </c>
      <c r="J103" s="73">
        <f>SUMIF($A$22:$A$99,"Norte",J$22:J$99)</f>
        <v>34666</v>
      </c>
      <c r="K103" s="42">
        <f t="shared" si="2"/>
        <v>0.5010116776505954</v>
      </c>
      <c r="L103" s="73">
        <f>SUMIF($A$22:$A$99,"Norte",L$22:L$99)</f>
        <v>106235</v>
      </c>
      <c r="M103" s="73">
        <f>SUMIF($A$22:$A$99,"Norte",M$22:M$99)</f>
        <v>60515</v>
      </c>
      <c r="N103" s="30">
        <f t="shared" si="3"/>
        <v>0.56963336000376519</v>
      </c>
      <c r="O103" s="7"/>
      <c r="P103" s="45" t="s">
        <v>208</v>
      </c>
      <c r="Q103" s="73">
        <v>60515</v>
      </c>
      <c r="R103" s="73">
        <v>76500</v>
      </c>
      <c r="S103" s="73">
        <v>137015</v>
      </c>
    </row>
    <row r="104" spans="1:19" x14ac:dyDescent="0.25">
      <c r="A104" s="86"/>
      <c r="B104" s="46" t="s">
        <v>210</v>
      </c>
      <c r="C104" s="74">
        <f>SUMIF($A$22:$A$99,"Sul",C$22:C$99)</f>
        <v>48896</v>
      </c>
      <c r="D104" s="74">
        <f>SUMIF($A$22:$A$99,"Sul",D$22:D$99)</f>
        <v>32101</v>
      </c>
      <c r="E104" s="31">
        <f t="shared" si="0"/>
        <v>0.65651587041884818</v>
      </c>
      <c r="F104" s="74">
        <f>SUMIF($A$22:$A$99,"Sul",F$22:F$99)</f>
        <v>6461</v>
      </c>
      <c r="G104" s="74">
        <f>SUMIF($A$22:$A$99,"Sul",G$22:G$99)</f>
        <v>4979</v>
      </c>
      <c r="H104" s="33">
        <f t="shared" si="1"/>
        <v>0.77062374245472842</v>
      </c>
      <c r="I104" s="74">
        <f>SUMIF($A$22:$A$99,"Sul",I$22:I$99)</f>
        <v>127398</v>
      </c>
      <c r="J104" s="74">
        <f>SUMIF($A$22:$A$99,"Sul",J$22:J$99)</f>
        <v>70541</v>
      </c>
      <c r="K104" s="42">
        <f t="shared" si="2"/>
        <v>0.55370570966577182</v>
      </c>
      <c r="L104" s="74">
        <f>SUMIF($A$22:$A$99,"Sul",L$22:L$99)</f>
        <v>182755</v>
      </c>
      <c r="M104" s="74">
        <f>SUMIF($A$22:$A$99,"Sul",M$22:M$99)</f>
        <v>107621</v>
      </c>
      <c r="N104" s="30">
        <f t="shared" si="3"/>
        <v>0.5888812891576154</v>
      </c>
      <c r="P104" s="46" t="s">
        <v>210</v>
      </c>
      <c r="Q104" s="75">
        <v>107621</v>
      </c>
      <c r="R104" s="74">
        <v>114705</v>
      </c>
      <c r="S104" s="75">
        <v>222326</v>
      </c>
    </row>
    <row r="105" spans="1:19" x14ac:dyDescent="0.25">
      <c r="G105" s="8"/>
      <c r="P105" s="8"/>
    </row>
    <row r="107" spans="1:19" ht="33.75" x14ac:dyDescent="0.25">
      <c r="B107" s="2"/>
      <c r="C107" s="5" t="s">
        <v>87</v>
      </c>
      <c r="D107" s="4" t="s">
        <v>89</v>
      </c>
      <c r="E107" s="40" t="s">
        <v>88</v>
      </c>
      <c r="F107" s="37" t="s">
        <v>94</v>
      </c>
    </row>
    <row r="108" spans="1:19" x14ac:dyDescent="0.25">
      <c r="B108" s="2" t="s">
        <v>92</v>
      </c>
      <c r="C108" s="32">
        <f>E100</f>
        <v>0.63159961080859639</v>
      </c>
      <c r="D108" s="34">
        <f>H100</f>
        <v>0.78795463833265222</v>
      </c>
      <c r="E108" s="43">
        <f>K100</f>
        <v>0.53646029411764706</v>
      </c>
      <c r="F108" s="30">
        <f>N100</f>
        <v>0.57372486208916995</v>
      </c>
    </row>
    <row r="109" spans="1:19" x14ac:dyDescent="0.25">
      <c r="B109" s="67" t="s">
        <v>189</v>
      </c>
      <c r="C109" s="68">
        <v>0.9</v>
      </c>
      <c r="D109" s="68">
        <v>0.9</v>
      </c>
      <c r="E109" s="68">
        <v>0.9</v>
      </c>
      <c r="F109" s="68">
        <v>0.9</v>
      </c>
    </row>
    <row r="112" spans="1:19" x14ac:dyDescent="0.25">
      <c r="A112" s="49" t="s">
        <v>212</v>
      </c>
      <c r="B112" s="50"/>
      <c r="C112" s="50"/>
      <c r="D112" s="50"/>
      <c r="E112" s="50"/>
      <c r="F112" s="50"/>
      <c r="G112" s="50"/>
      <c r="H112" s="50"/>
      <c r="I112" s="50"/>
      <c r="J112" s="51"/>
    </row>
    <row r="113" spans="1:10" x14ac:dyDescent="0.25">
      <c r="A113" s="52" t="s">
        <v>301</v>
      </c>
      <c r="B113" s="53"/>
      <c r="C113" s="53"/>
      <c r="D113" s="53"/>
      <c r="E113" s="53"/>
      <c r="F113" s="53"/>
      <c r="G113" s="53"/>
      <c r="H113" s="53"/>
      <c r="I113" s="53"/>
      <c r="J113" s="54"/>
    </row>
    <row r="114" spans="1:10" x14ac:dyDescent="0.25">
      <c r="A114" s="52" t="s">
        <v>304</v>
      </c>
      <c r="B114" s="53"/>
      <c r="C114" s="53"/>
      <c r="D114" s="53"/>
      <c r="E114" s="53"/>
      <c r="F114" s="53"/>
      <c r="G114" s="53"/>
      <c r="H114" s="53"/>
      <c r="I114" s="53"/>
      <c r="J114" s="54"/>
    </row>
    <row r="115" spans="1:10" x14ac:dyDescent="0.25">
      <c r="A115" s="52" t="s">
        <v>218</v>
      </c>
      <c r="B115" s="53"/>
      <c r="C115" s="53"/>
      <c r="D115" s="53"/>
      <c r="E115" s="53"/>
      <c r="F115" s="53"/>
      <c r="G115" s="53"/>
      <c r="H115" s="53"/>
      <c r="I115" s="53"/>
      <c r="J115" s="54"/>
    </row>
    <row r="116" spans="1:10" x14ac:dyDescent="0.25">
      <c r="A116" s="55" t="s">
        <v>213</v>
      </c>
      <c r="B116" s="56"/>
      <c r="C116" s="57"/>
      <c r="D116" s="58"/>
      <c r="E116" s="58"/>
      <c r="F116" s="58"/>
      <c r="G116" s="58"/>
      <c r="H116" s="58"/>
      <c r="I116" s="58"/>
      <c r="J116" s="54"/>
    </row>
    <row r="117" spans="1:10" x14ac:dyDescent="0.25">
      <c r="A117" s="59" t="s">
        <v>215</v>
      </c>
      <c r="B117" s="60"/>
      <c r="C117" s="61"/>
      <c r="D117" s="58"/>
      <c r="E117" s="58"/>
      <c r="F117" s="58"/>
      <c r="G117" s="58"/>
      <c r="H117" s="58"/>
      <c r="I117" s="58"/>
      <c r="J117" s="54"/>
    </row>
    <row r="118" spans="1:10" x14ac:dyDescent="0.25">
      <c r="A118" s="59" t="s">
        <v>216</v>
      </c>
      <c r="B118" s="60"/>
      <c r="C118" s="61"/>
      <c r="D118" s="58"/>
      <c r="E118" s="58"/>
      <c r="F118" s="58"/>
      <c r="G118" s="58"/>
      <c r="H118" s="58"/>
      <c r="I118" s="58"/>
      <c r="J118" s="54"/>
    </row>
    <row r="119" spans="1:10" x14ac:dyDescent="0.25">
      <c r="A119" s="62" t="s">
        <v>214</v>
      </c>
      <c r="B119" s="63"/>
      <c r="C119" s="64"/>
      <c r="D119" s="65"/>
      <c r="E119" s="65"/>
      <c r="F119" s="65"/>
      <c r="G119" s="65"/>
      <c r="H119" s="65"/>
      <c r="I119" s="65"/>
      <c r="J119" s="66"/>
    </row>
  </sheetData>
  <sheetProtection autoFilter="0"/>
  <autoFilter ref="B21:T100"/>
  <mergeCells count="8">
    <mergeCell ref="P20:S20"/>
    <mergeCell ref="A100:A104"/>
    <mergeCell ref="A20:A21"/>
    <mergeCell ref="B20:B21"/>
    <mergeCell ref="C20:E20"/>
    <mergeCell ref="F20:H20"/>
    <mergeCell ref="I20:K20"/>
    <mergeCell ref="L20:N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CC2BA"/>
  </sheetPr>
  <dimension ref="A1:M74"/>
  <sheetViews>
    <sheetView showGridLines="0" topLeftCell="A34" workbookViewId="0">
      <selection activeCell="G64" sqref="G64"/>
    </sheetView>
  </sheetViews>
  <sheetFormatPr defaultColWidth="9.140625" defaultRowHeight="12.75" x14ac:dyDescent="0.2"/>
  <cols>
    <col min="1" max="1" width="36.5703125" style="10" customWidth="1"/>
    <col min="2" max="2" width="16.42578125" style="10" bestFit="1" customWidth="1"/>
    <col min="3" max="3" width="9.140625" style="10"/>
    <col min="4" max="4" width="36.5703125" style="10" customWidth="1"/>
    <col min="5" max="5" width="16.42578125" style="10" bestFit="1" customWidth="1"/>
    <col min="6" max="6" width="9.140625" style="10"/>
    <col min="7" max="7" width="36.5703125" style="10" customWidth="1"/>
    <col min="8" max="8" width="16.42578125" style="10" bestFit="1" customWidth="1"/>
    <col min="9" max="9" width="9.140625" style="10"/>
    <col min="10" max="10" width="36.5703125" style="10" customWidth="1"/>
    <col min="11" max="11" width="16.42578125" style="10" bestFit="1" customWidth="1"/>
    <col min="12" max="16384" width="9.140625" style="10"/>
  </cols>
  <sheetData>
    <row r="1" spans="1:11" ht="27.75" customHeight="1" x14ac:dyDescent="0.2">
      <c r="A1" s="94" t="s">
        <v>219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7" spans="1:12" ht="18" x14ac:dyDescent="0.25">
      <c r="A37" s="95" t="s">
        <v>95</v>
      </c>
      <c r="B37" s="96"/>
      <c r="C37" s="9"/>
      <c r="D37" s="95" t="s">
        <v>96</v>
      </c>
      <c r="E37" s="96"/>
      <c r="F37" s="9"/>
      <c r="G37" s="95" t="s">
        <v>97</v>
      </c>
      <c r="H37" s="96"/>
      <c r="I37" s="9"/>
      <c r="J37" s="95" t="s">
        <v>98</v>
      </c>
      <c r="K37" s="96"/>
    </row>
    <row r="38" spans="1:12" x14ac:dyDescent="0.2">
      <c r="A38" s="91" t="s">
        <v>99</v>
      </c>
      <c r="B38" s="92"/>
      <c r="C38" s="9"/>
      <c r="D38" s="93" t="s">
        <v>100</v>
      </c>
      <c r="E38" s="92"/>
      <c r="F38" s="9"/>
      <c r="G38" s="93" t="s">
        <v>101</v>
      </c>
      <c r="H38" s="92"/>
      <c r="I38" s="9"/>
      <c r="J38" s="93" t="s">
        <v>102</v>
      </c>
      <c r="K38" s="92"/>
    </row>
    <row r="39" spans="1:12" ht="15" x14ac:dyDescent="0.2">
      <c r="A39" s="24" t="s">
        <v>90</v>
      </c>
      <c r="B39" s="11" t="s">
        <v>103</v>
      </c>
      <c r="C39" s="25" t="s">
        <v>189</v>
      </c>
      <c r="D39" s="11" t="s">
        <v>90</v>
      </c>
      <c r="E39" s="11" t="s">
        <v>103</v>
      </c>
      <c r="F39" s="25" t="s">
        <v>189</v>
      </c>
      <c r="G39" s="11" t="s">
        <v>90</v>
      </c>
      <c r="H39" s="11" t="s">
        <v>103</v>
      </c>
      <c r="I39" s="25" t="s">
        <v>189</v>
      </c>
      <c r="J39" s="11" t="s">
        <v>90</v>
      </c>
      <c r="K39" s="11" t="s">
        <v>103</v>
      </c>
      <c r="L39" s="25" t="s">
        <v>189</v>
      </c>
    </row>
    <row r="40" spans="1:12" ht="15" x14ac:dyDescent="0.2">
      <c r="A40" s="12" t="s">
        <v>104</v>
      </c>
      <c r="B40" s="35">
        <v>0.66782018076497329</v>
      </c>
      <c r="C40" s="26">
        <v>0.9</v>
      </c>
      <c r="D40" s="12" t="s">
        <v>109</v>
      </c>
      <c r="E40" s="35">
        <v>0.72211330100092874</v>
      </c>
      <c r="F40" s="26">
        <v>0.9</v>
      </c>
      <c r="G40" s="12" t="s">
        <v>106</v>
      </c>
      <c r="H40" s="35">
        <v>0.83951104100946372</v>
      </c>
      <c r="I40" s="26">
        <v>0.9</v>
      </c>
      <c r="J40" s="12" t="s">
        <v>135</v>
      </c>
      <c r="K40" s="35">
        <v>0.82238193018480488</v>
      </c>
      <c r="L40" s="26">
        <v>0.9</v>
      </c>
    </row>
    <row r="41" spans="1:12" ht="15" x14ac:dyDescent="0.2">
      <c r="A41" s="12" t="s">
        <v>116</v>
      </c>
      <c r="B41" s="35">
        <v>0.59264519022348461</v>
      </c>
      <c r="C41" s="26">
        <v>0.9</v>
      </c>
      <c r="D41" s="12" t="s">
        <v>112</v>
      </c>
      <c r="E41" s="35">
        <v>0.68380484499407079</v>
      </c>
      <c r="F41" s="26">
        <v>0.9</v>
      </c>
      <c r="G41" s="12" t="s">
        <v>126</v>
      </c>
      <c r="H41" s="35">
        <v>0.78636581853096499</v>
      </c>
      <c r="I41" s="26">
        <v>0.9</v>
      </c>
      <c r="J41" s="12" t="s">
        <v>155</v>
      </c>
      <c r="K41" s="35">
        <v>0.76416639371110384</v>
      </c>
      <c r="L41" s="26">
        <v>0.9</v>
      </c>
    </row>
    <row r="42" spans="1:12" ht="15" x14ac:dyDescent="0.2">
      <c r="A42" s="12" t="s">
        <v>108</v>
      </c>
      <c r="B42" s="35">
        <v>0.57526428305254285</v>
      </c>
      <c r="C42" s="26">
        <v>0.9</v>
      </c>
      <c r="D42" s="12" t="s">
        <v>113</v>
      </c>
      <c r="E42" s="35">
        <v>0.64721385542168675</v>
      </c>
      <c r="F42" s="26">
        <v>0.9</v>
      </c>
      <c r="G42" s="12" t="s">
        <v>134</v>
      </c>
      <c r="H42" s="35">
        <v>0.72943486799039925</v>
      </c>
      <c r="I42" s="26">
        <v>0.9</v>
      </c>
      <c r="J42" s="12" t="s">
        <v>111</v>
      </c>
      <c r="K42" s="35">
        <v>0.73087752229000469</v>
      </c>
      <c r="L42" s="26">
        <v>0.9</v>
      </c>
    </row>
    <row r="43" spans="1:12" ht="15" x14ac:dyDescent="0.2">
      <c r="A43" s="12" t="s">
        <v>120</v>
      </c>
      <c r="B43" s="35">
        <v>0.55865063460253839</v>
      </c>
      <c r="C43" s="26">
        <v>0.9</v>
      </c>
      <c r="D43" s="12" t="s">
        <v>156</v>
      </c>
      <c r="E43" s="35">
        <v>0.63804398689751984</v>
      </c>
      <c r="F43" s="26">
        <v>0.9</v>
      </c>
      <c r="G43" s="12" t="s">
        <v>117</v>
      </c>
      <c r="H43" s="35">
        <v>0.72193500738552441</v>
      </c>
      <c r="I43" s="26">
        <v>0.9</v>
      </c>
      <c r="J43" s="12" t="s">
        <v>107</v>
      </c>
      <c r="K43" s="35">
        <v>0.72585669781931461</v>
      </c>
      <c r="L43" s="26">
        <v>0.9</v>
      </c>
    </row>
    <row r="44" spans="1:12" ht="15" x14ac:dyDescent="0.2">
      <c r="A44" s="12" t="s">
        <v>124</v>
      </c>
      <c r="B44" s="35">
        <v>0.54308346213292114</v>
      </c>
      <c r="C44" s="26">
        <v>0.9</v>
      </c>
      <c r="D44" s="12" t="s">
        <v>150</v>
      </c>
      <c r="E44" s="35">
        <v>0.59908111772237704</v>
      </c>
      <c r="F44" s="26">
        <v>0.9</v>
      </c>
      <c r="G44" s="12" t="s">
        <v>151</v>
      </c>
      <c r="H44" s="35">
        <v>0.72183725994852499</v>
      </c>
      <c r="I44" s="26">
        <v>0.9</v>
      </c>
      <c r="J44" s="12" t="s">
        <v>122</v>
      </c>
      <c r="K44" s="35">
        <v>0.72085889570552142</v>
      </c>
      <c r="L44" s="26">
        <v>0.9</v>
      </c>
    </row>
    <row r="45" spans="1:12" ht="15" x14ac:dyDescent="0.2">
      <c r="A45" s="12" t="s">
        <v>128</v>
      </c>
      <c r="B45" s="35">
        <v>0.53029047665464468</v>
      </c>
      <c r="C45" s="26">
        <v>0.9</v>
      </c>
      <c r="D45" s="12" t="s">
        <v>105</v>
      </c>
      <c r="E45" s="35">
        <v>0.57669683257918547</v>
      </c>
      <c r="F45" s="26">
        <v>0.9</v>
      </c>
      <c r="G45" s="12" t="s">
        <v>129</v>
      </c>
      <c r="H45" s="35">
        <v>0.7151218184292909</v>
      </c>
      <c r="I45" s="26">
        <v>0.9</v>
      </c>
      <c r="J45" s="12" t="s">
        <v>161</v>
      </c>
      <c r="K45" s="35">
        <v>0.71355932203389827</v>
      </c>
      <c r="L45" s="26">
        <v>0.9</v>
      </c>
    </row>
    <row r="46" spans="1:12" ht="15" x14ac:dyDescent="0.2">
      <c r="A46" s="12" t="s">
        <v>136</v>
      </c>
      <c r="B46" s="35">
        <v>0.52435315698011198</v>
      </c>
      <c r="C46" s="26">
        <v>0.9</v>
      </c>
      <c r="D46" s="12" t="s">
        <v>153</v>
      </c>
      <c r="E46" s="35">
        <v>0.57018412195604828</v>
      </c>
      <c r="F46" s="26">
        <v>0.9</v>
      </c>
      <c r="G46" s="12" t="s">
        <v>167</v>
      </c>
      <c r="H46" s="35">
        <v>0.70110969619792618</v>
      </c>
      <c r="I46" s="26">
        <v>0.9</v>
      </c>
      <c r="J46" s="12" t="s">
        <v>139</v>
      </c>
      <c r="K46" s="35">
        <v>0.71156500138007173</v>
      </c>
      <c r="L46" s="26">
        <v>0.9</v>
      </c>
    </row>
    <row r="47" spans="1:12" ht="15" x14ac:dyDescent="0.2">
      <c r="A47" s="12" t="s">
        <v>140</v>
      </c>
      <c r="B47" s="35">
        <v>0.51038459216325549</v>
      </c>
      <c r="C47" s="26">
        <v>0.9</v>
      </c>
      <c r="D47" s="12" t="s">
        <v>125</v>
      </c>
      <c r="E47" s="35">
        <v>0.5496894409937888</v>
      </c>
      <c r="F47" s="26">
        <v>0.9</v>
      </c>
      <c r="G47" s="12" t="s">
        <v>130</v>
      </c>
      <c r="H47" s="35">
        <v>0.69866468842729967</v>
      </c>
      <c r="I47" s="26">
        <v>0.9</v>
      </c>
      <c r="J47" s="12" t="s">
        <v>164</v>
      </c>
      <c r="K47" s="35">
        <v>0.71068883610451306</v>
      </c>
      <c r="L47" s="26">
        <v>0.9</v>
      </c>
    </row>
    <row r="48" spans="1:12" ht="15" x14ac:dyDescent="0.2">
      <c r="A48" s="12" t="s">
        <v>132</v>
      </c>
      <c r="B48" s="35">
        <v>0.47296477184059188</v>
      </c>
      <c r="C48" s="26">
        <v>0.9</v>
      </c>
      <c r="D48" s="12" t="s">
        <v>137</v>
      </c>
      <c r="E48" s="35">
        <v>0.54105042506113898</v>
      </c>
      <c r="F48" s="26">
        <v>0.9</v>
      </c>
      <c r="G48" s="12" t="s">
        <v>118</v>
      </c>
      <c r="H48" s="35">
        <v>0.69002284843869</v>
      </c>
      <c r="I48" s="26">
        <v>0.9</v>
      </c>
      <c r="J48" s="12" t="s">
        <v>131</v>
      </c>
      <c r="K48" s="35">
        <v>0.70267774699907659</v>
      </c>
      <c r="L48" s="26">
        <v>0.9</v>
      </c>
    </row>
    <row r="49" spans="4:12" ht="15" x14ac:dyDescent="0.2">
      <c r="D49" s="12" t="s">
        <v>162</v>
      </c>
      <c r="E49" s="35">
        <v>0.48643259644560033</v>
      </c>
      <c r="F49" s="26">
        <v>0.9</v>
      </c>
      <c r="G49" s="12" t="s">
        <v>121</v>
      </c>
      <c r="H49" s="35">
        <v>0.67471291305366765</v>
      </c>
      <c r="I49" s="26">
        <v>0.9</v>
      </c>
      <c r="J49" s="12" t="s">
        <v>143</v>
      </c>
      <c r="K49" s="35">
        <v>0.70255898969757391</v>
      </c>
      <c r="L49" s="26">
        <v>0.9</v>
      </c>
    </row>
    <row r="50" spans="4:12" ht="15" x14ac:dyDescent="0.2">
      <c r="D50" s="12" t="s">
        <v>159</v>
      </c>
      <c r="E50" s="35">
        <v>0.48029036111366352</v>
      </c>
      <c r="F50" s="26">
        <v>0.9</v>
      </c>
      <c r="G50" s="12" t="s">
        <v>114</v>
      </c>
      <c r="H50" s="35">
        <v>0.67215418590644449</v>
      </c>
      <c r="I50" s="26">
        <v>0.9</v>
      </c>
      <c r="J50" s="12" t="s">
        <v>149</v>
      </c>
      <c r="K50" s="35">
        <v>0.6888057374493296</v>
      </c>
      <c r="L50" s="26">
        <v>0.9</v>
      </c>
    </row>
    <row r="51" spans="4:12" ht="15" x14ac:dyDescent="0.2">
      <c r="D51" s="12" t="s">
        <v>144</v>
      </c>
      <c r="E51" s="35">
        <v>0.47484564372284471</v>
      </c>
      <c r="F51" s="26">
        <v>0.9</v>
      </c>
      <c r="G51" s="12" t="s">
        <v>133</v>
      </c>
      <c r="H51" s="35">
        <v>0.6519120324975487</v>
      </c>
      <c r="I51" s="26">
        <v>0.9</v>
      </c>
      <c r="J51" s="12" t="s">
        <v>172</v>
      </c>
      <c r="K51" s="35">
        <v>0.68781869688385266</v>
      </c>
      <c r="L51" s="26">
        <v>0.9</v>
      </c>
    </row>
    <row r="52" spans="4:12" ht="15" x14ac:dyDescent="0.2">
      <c r="G52" s="12" t="s">
        <v>138</v>
      </c>
      <c r="H52" s="35">
        <v>0.63748341860905822</v>
      </c>
      <c r="I52" s="26">
        <v>0.9</v>
      </c>
      <c r="J52" s="12" t="s">
        <v>110</v>
      </c>
      <c r="K52" s="35">
        <v>0.68604651162790697</v>
      </c>
      <c r="L52" s="26">
        <v>0.9</v>
      </c>
    </row>
    <row r="53" spans="4:12" ht="15" x14ac:dyDescent="0.2">
      <c r="G53" s="12" t="s">
        <v>145</v>
      </c>
      <c r="H53" s="35">
        <v>0.62941176470588234</v>
      </c>
      <c r="I53" s="26">
        <v>0.9</v>
      </c>
      <c r="J53" s="12" t="s">
        <v>127</v>
      </c>
      <c r="K53" s="35">
        <v>0.68105117565698481</v>
      </c>
      <c r="L53" s="26">
        <v>0.9</v>
      </c>
    </row>
    <row r="54" spans="4:12" ht="15" x14ac:dyDescent="0.2">
      <c r="G54" s="12" t="s">
        <v>157</v>
      </c>
      <c r="H54" s="35">
        <v>0.62688319311289376</v>
      </c>
      <c r="I54" s="26">
        <v>0.9</v>
      </c>
      <c r="J54" s="12" t="s">
        <v>170</v>
      </c>
      <c r="K54" s="35">
        <v>0.68105065666041276</v>
      </c>
      <c r="L54" s="26">
        <v>0.9</v>
      </c>
    </row>
    <row r="55" spans="4:12" ht="15" x14ac:dyDescent="0.2">
      <c r="G55" s="12" t="s">
        <v>141</v>
      </c>
      <c r="H55" s="35">
        <v>0.61927945472249268</v>
      </c>
      <c r="I55" s="26">
        <v>0.9</v>
      </c>
      <c r="J55" s="12" t="s">
        <v>178</v>
      </c>
      <c r="K55" s="35">
        <v>0.68039078855547797</v>
      </c>
      <c r="L55" s="26">
        <v>0.9</v>
      </c>
    </row>
    <row r="56" spans="4:12" ht="15" x14ac:dyDescent="0.2">
      <c r="G56" s="12" t="s">
        <v>142</v>
      </c>
      <c r="H56" s="35">
        <v>0.58579296709504303</v>
      </c>
      <c r="I56" s="26">
        <v>0.9</v>
      </c>
      <c r="J56" s="12" t="s">
        <v>119</v>
      </c>
      <c r="K56" s="35">
        <v>0.67306520414381477</v>
      </c>
      <c r="L56" s="26">
        <v>0.9</v>
      </c>
    </row>
    <row r="57" spans="4:12" ht="15" x14ac:dyDescent="0.2">
      <c r="G57" s="12" t="s">
        <v>165</v>
      </c>
      <c r="H57" s="35">
        <v>0.5736485369482559</v>
      </c>
      <c r="I57" s="26">
        <v>0.9</v>
      </c>
      <c r="J57" s="12" t="s">
        <v>123</v>
      </c>
      <c r="K57" s="35">
        <v>0.66966966966966968</v>
      </c>
      <c r="L57" s="26">
        <v>0.9</v>
      </c>
    </row>
    <row r="58" spans="4:12" ht="15" x14ac:dyDescent="0.2">
      <c r="G58" s="12" t="s">
        <v>160</v>
      </c>
      <c r="H58" s="35">
        <v>0.55101050929668549</v>
      </c>
      <c r="I58" s="26">
        <v>0.9</v>
      </c>
      <c r="J58" s="12" t="s">
        <v>174</v>
      </c>
      <c r="K58" s="35">
        <v>0.65492347675425933</v>
      </c>
      <c r="L58" s="26">
        <v>0.9</v>
      </c>
    </row>
    <row r="59" spans="4:12" ht="15" x14ac:dyDescent="0.2">
      <c r="G59" s="12" t="s">
        <v>147</v>
      </c>
      <c r="H59" s="35">
        <v>0.54369046218981532</v>
      </c>
      <c r="I59" s="26">
        <v>0.9</v>
      </c>
      <c r="J59" s="12" t="s">
        <v>171</v>
      </c>
      <c r="K59" s="35">
        <v>0.64649403549607221</v>
      </c>
      <c r="L59" s="26">
        <v>0.9</v>
      </c>
    </row>
    <row r="60" spans="4:12" ht="15" x14ac:dyDescent="0.2">
      <c r="D60" s="10" t="s">
        <v>220</v>
      </c>
      <c r="G60" s="12" t="s">
        <v>148</v>
      </c>
      <c r="H60" s="35">
        <v>0.52417871222076218</v>
      </c>
      <c r="I60" s="26">
        <v>0.9</v>
      </c>
      <c r="J60" s="12" t="s">
        <v>158</v>
      </c>
      <c r="K60" s="35">
        <v>0.64289544235924934</v>
      </c>
      <c r="L60" s="26">
        <v>0.9</v>
      </c>
    </row>
    <row r="61" spans="4:12" ht="15" x14ac:dyDescent="0.2">
      <c r="G61" s="12" t="s">
        <v>169</v>
      </c>
      <c r="H61" s="35">
        <v>0.50153398998869692</v>
      </c>
      <c r="I61" s="26">
        <v>0.9</v>
      </c>
      <c r="J61" s="12" t="s">
        <v>173</v>
      </c>
      <c r="K61" s="35">
        <v>0.6425162689804772</v>
      </c>
      <c r="L61" s="26">
        <v>0.9</v>
      </c>
    </row>
    <row r="62" spans="4:12" ht="15" x14ac:dyDescent="0.2">
      <c r="J62" s="12" t="s">
        <v>146</v>
      </c>
      <c r="K62" s="35">
        <v>0.63600144875045272</v>
      </c>
      <c r="L62" s="26">
        <v>0.9</v>
      </c>
    </row>
    <row r="63" spans="4:12" ht="15" x14ac:dyDescent="0.2">
      <c r="J63" s="12" t="s">
        <v>115</v>
      </c>
      <c r="K63" s="35">
        <v>0.63126402393418102</v>
      </c>
      <c r="L63" s="26">
        <v>0.9</v>
      </c>
    </row>
    <row r="64" spans="4:12" ht="15" x14ac:dyDescent="0.2">
      <c r="J64" s="12" t="s">
        <v>152</v>
      </c>
      <c r="K64" s="35">
        <v>0.63123441396508728</v>
      </c>
      <c r="L64" s="26">
        <v>0.9</v>
      </c>
    </row>
    <row r="65" spans="1:13" ht="15" x14ac:dyDescent="0.2">
      <c r="J65" s="12" t="s">
        <v>175</v>
      </c>
      <c r="K65" s="35">
        <v>0.62468422952002889</v>
      </c>
      <c r="L65" s="26">
        <v>0.9</v>
      </c>
    </row>
    <row r="66" spans="1:13" ht="15" x14ac:dyDescent="0.2">
      <c r="J66" s="12" t="s">
        <v>168</v>
      </c>
      <c r="K66" s="35">
        <v>0.62232457328637225</v>
      </c>
      <c r="L66" s="26">
        <v>0.9</v>
      </c>
      <c r="M66" s="10" t="s">
        <v>220</v>
      </c>
    </row>
    <row r="67" spans="1:13" ht="15" x14ac:dyDescent="0.25">
      <c r="A67"/>
      <c r="B67"/>
      <c r="C67"/>
      <c r="J67" s="12" t="s">
        <v>166</v>
      </c>
      <c r="K67" s="35">
        <v>0.61770129071911495</v>
      </c>
      <c r="L67" s="26">
        <v>0.9</v>
      </c>
    </row>
    <row r="68" spans="1:13" ht="15" x14ac:dyDescent="0.2">
      <c r="J68" s="12" t="s">
        <v>176</v>
      </c>
      <c r="K68" s="35">
        <v>0.59834638816362051</v>
      </c>
      <c r="L68" s="26">
        <v>0.9</v>
      </c>
    </row>
    <row r="69" spans="1:13" ht="15" x14ac:dyDescent="0.2">
      <c r="J69" s="12" t="s">
        <v>154</v>
      </c>
      <c r="K69" s="35">
        <v>0.59410801963993454</v>
      </c>
      <c r="L69" s="26">
        <v>0.9</v>
      </c>
    </row>
    <row r="70" spans="1:13" ht="15" x14ac:dyDescent="0.2">
      <c r="J70" s="12" t="s">
        <v>163</v>
      </c>
      <c r="K70" s="35">
        <v>0.58679245283018866</v>
      </c>
      <c r="L70" s="26">
        <v>0.9</v>
      </c>
    </row>
    <row r="71" spans="1:13" ht="15" x14ac:dyDescent="0.2">
      <c r="J71" s="12" t="s">
        <v>181</v>
      </c>
      <c r="K71" s="35">
        <v>0.55495194316757213</v>
      </c>
      <c r="L71" s="26">
        <v>0.9</v>
      </c>
    </row>
    <row r="72" spans="1:13" ht="15" x14ac:dyDescent="0.2">
      <c r="J72" s="12" t="s">
        <v>180</v>
      </c>
      <c r="K72" s="35">
        <v>0.54256259204712809</v>
      </c>
      <c r="L72" s="26">
        <v>0.9</v>
      </c>
    </row>
    <row r="73" spans="1:13" ht="15" x14ac:dyDescent="0.2">
      <c r="J73" s="12" t="s">
        <v>177</v>
      </c>
      <c r="K73" s="35">
        <v>0.52113352545629199</v>
      </c>
      <c r="L73" s="26">
        <v>0.9</v>
      </c>
    </row>
    <row r="74" spans="1:13" ht="15" x14ac:dyDescent="0.2">
      <c r="J74" s="12" t="s">
        <v>179</v>
      </c>
      <c r="K74" s="35">
        <v>0.51190817790530851</v>
      </c>
      <c r="L74" s="26">
        <v>0.9</v>
      </c>
    </row>
  </sheetData>
  <sheetProtection autoFilter="0"/>
  <mergeCells count="9">
    <mergeCell ref="A38:B38"/>
    <mergeCell ref="D38:E38"/>
    <mergeCell ref="G38:H38"/>
    <mergeCell ref="J38:K38"/>
    <mergeCell ref="A1:K1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O81"/>
  <sheetViews>
    <sheetView showGridLines="0" zoomScale="80" zoomScaleNormal="80" workbookViewId="0">
      <selection activeCell="N30" sqref="N30"/>
    </sheetView>
  </sheetViews>
  <sheetFormatPr defaultColWidth="9.140625" defaultRowHeight="12.75" x14ac:dyDescent="0.25"/>
  <cols>
    <col min="1" max="1" width="9.7109375" style="14" customWidth="1"/>
    <col min="2" max="2" width="13.85546875" style="14" bestFit="1" customWidth="1"/>
    <col min="3" max="3" width="27.28515625" style="14" bestFit="1" customWidth="1"/>
    <col min="4" max="8" width="15.42578125" style="14" customWidth="1"/>
    <col min="9" max="11" width="9.140625" style="14"/>
    <col min="12" max="12" width="10.28515625" style="14" customWidth="1"/>
    <col min="13" max="13" width="19.140625" style="14" bestFit="1" customWidth="1"/>
    <col min="14" max="16384" width="9.140625" style="14"/>
  </cols>
  <sheetData>
    <row r="1" spans="1:15" ht="28.5" customHeight="1" x14ac:dyDescent="0.25">
      <c r="A1" s="98" t="s">
        <v>221</v>
      </c>
      <c r="B1" s="98"/>
      <c r="C1" s="98"/>
      <c r="D1" s="98"/>
      <c r="E1" s="98"/>
      <c r="F1" s="98"/>
      <c r="G1" s="98"/>
      <c r="H1" s="98"/>
    </row>
    <row r="2" spans="1:15" ht="38.25" x14ac:dyDescent="0.25">
      <c r="A2" s="13" t="s">
        <v>222</v>
      </c>
      <c r="B2" s="13" t="s">
        <v>205</v>
      </c>
      <c r="C2" s="13" t="s">
        <v>90</v>
      </c>
      <c r="D2" s="13" t="s">
        <v>182</v>
      </c>
      <c r="E2" s="13" t="s">
        <v>0</v>
      </c>
      <c r="F2" s="13" t="s">
        <v>206</v>
      </c>
      <c r="G2" s="13" t="s">
        <v>91</v>
      </c>
      <c r="H2" s="13" t="s">
        <v>183</v>
      </c>
    </row>
    <row r="3" spans="1:15" ht="15" x14ac:dyDescent="0.25">
      <c r="A3" s="15" t="s">
        <v>223</v>
      </c>
      <c r="B3" s="77" t="s">
        <v>209</v>
      </c>
      <c r="C3" s="12" t="s">
        <v>106</v>
      </c>
      <c r="D3" s="76">
        <v>19274</v>
      </c>
      <c r="E3" s="15" t="s">
        <v>97</v>
      </c>
      <c r="F3" s="76">
        <v>5362</v>
      </c>
      <c r="G3" s="76">
        <v>3804</v>
      </c>
      <c r="H3" s="35">
        <v>0.83951104100946372</v>
      </c>
      <c r="I3" s="23"/>
    </row>
    <row r="4" spans="1:15" ht="15" x14ac:dyDescent="0.25">
      <c r="A4" s="15" t="s">
        <v>224</v>
      </c>
      <c r="B4" s="77" t="s">
        <v>208</v>
      </c>
      <c r="C4" s="12" t="s">
        <v>135</v>
      </c>
      <c r="D4" s="76">
        <v>6497</v>
      </c>
      <c r="E4" s="15" t="s">
        <v>98</v>
      </c>
      <c r="F4" s="76">
        <v>2038.5</v>
      </c>
      <c r="G4" s="76">
        <v>1438</v>
      </c>
      <c r="H4" s="35">
        <v>0.82238193018480488</v>
      </c>
      <c r="I4" s="23"/>
      <c r="L4" s="97" t="s">
        <v>184</v>
      </c>
      <c r="M4" s="97"/>
      <c r="N4" s="97"/>
    </row>
    <row r="5" spans="1:15" ht="15" x14ac:dyDescent="0.25">
      <c r="A5" s="15" t="s">
        <v>225</v>
      </c>
      <c r="B5" s="12" t="s">
        <v>207</v>
      </c>
      <c r="C5" s="12" t="s">
        <v>126</v>
      </c>
      <c r="D5" s="76">
        <v>23831</v>
      </c>
      <c r="E5" s="15" t="s">
        <v>97</v>
      </c>
      <c r="F5" s="76">
        <v>6578</v>
      </c>
      <c r="G5" s="76">
        <v>4103</v>
      </c>
      <c r="H5" s="35">
        <v>0.78636581853096499</v>
      </c>
      <c r="I5" s="23"/>
      <c r="L5" s="97"/>
      <c r="M5" s="97"/>
      <c r="N5" s="97"/>
    </row>
    <row r="6" spans="1:15" ht="15" x14ac:dyDescent="0.25">
      <c r="A6" s="15" t="s">
        <v>226</v>
      </c>
      <c r="B6" s="12" t="s">
        <v>207</v>
      </c>
      <c r="C6" s="12" t="s">
        <v>155</v>
      </c>
      <c r="D6" s="76">
        <v>12985</v>
      </c>
      <c r="E6" s="15" t="s">
        <v>98</v>
      </c>
      <c r="F6" s="76">
        <v>3265.25</v>
      </c>
      <c r="G6" s="76">
        <v>2110</v>
      </c>
      <c r="H6" s="35">
        <v>0.76416639371110384</v>
      </c>
      <c r="I6" s="23"/>
      <c r="L6" s="16" t="s">
        <v>95</v>
      </c>
      <c r="M6" s="17" t="s">
        <v>185</v>
      </c>
      <c r="N6" s="15">
        <f>COUNTIF($E$3:$E$80,L6)</f>
        <v>9</v>
      </c>
    </row>
    <row r="7" spans="1:15" ht="15" x14ac:dyDescent="0.25">
      <c r="A7" s="15" t="s">
        <v>227</v>
      </c>
      <c r="B7" s="77" t="s">
        <v>207</v>
      </c>
      <c r="C7" s="12" t="s">
        <v>111</v>
      </c>
      <c r="D7" s="76">
        <v>13589</v>
      </c>
      <c r="E7" s="15" t="s">
        <v>98</v>
      </c>
      <c r="F7" s="76">
        <v>4418</v>
      </c>
      <c r="G7" s="76">
        <v>2924</v>
      </c>
      <c r="H7" s="35">
        <v>0.73087752229000469</v>
      </c>
      <c r="I7" s="23"/>
      <c r="L7" s="18" t="s">
        <v>96</v>
      </c>
      <c r="M7" s="19" t="s">
        <v>186</v>
      </c>
      <c r="N7" s="15">
        <f>COUNTIF($E$3:$E$80,L7)</f>
        <v>12</v>
      </c>
    </row>
    <row r="8" spans="1:15" ht="15" x14ac:dyDescent="0.25">
      <c r="A8" s="15" t="s">
        <v>228</v>
      </c>
      <c r="B8" s="77" t="s">
        <v>207</v>
      </c>
      <c r="C8" s="12" t="s">
        <v>134</v>
      </c>
      <c r="D8" s="76">
        <v>17641</v>
      </c>
      <c r="E8" s="15" t="s">
        <v>97</v>
      </c>
      <c r="F8" s="76">
        <v>4849.5</v>
      </c>
      <c r="G8" s="76">
        <v>3017</v>
      </c>
      <c r="H8" s="35">
        <v>0.72943486799039925</v>
      </c>
      <c r="I8" s="23"/>
      <c r="L8" s="20" t="s">
        <v>97</v>
      </c>
      <c r="M8" s="19" t="s">
        <v>187</v>
      </c>
      <c r="N8" s="15">
        <f>COUNTIF($E$3:$E$80,L8)</f>
        <v>22</v>
      </c>
    </row>
    <row r="9" spans="1:15" ht="15" x14ac:dyDescent="0.25">
      <c r="A9" s="15" t="s">
        <v>229</v>
      </c>
      <c r="B9" s="77" t="s">
        <v>210</v>
      </c>
      <c r="C9" s="12" t="s">
        <v>107</v>
      </c>
      <c r="D9" s="76">
        <v>13836</v>
      </c>
      <c r="E9" s="15" t="s">
        <v>98</v>
      </c>
      <c r="F9" s="76">
        <v>4339</v>
      </c>
      <c r="G9" s="76">
        <v>2845</v>
      </c>
      <c r="H9" s="35">
        <v>0.72585669781931461</v>
      </c>
      <c r="I9" s="23"/>
      <c r="L9" s="21" t="s">
        <v>98</v>
      </c>
      <c r="M9" s="19" t="s">
        <v>188</v>
      </c>
      <c r="N9" s="15">
        <f>COUNTIF($E$3:$E$80,L9)</f>
        <v>35</v>
      </c>
    </row>
    <row r="10" spans="1:15" ht="15" x14ac:dyDescent="0.25">
      <c r="A10" s="15" t="s">
        <v>230</v>
      </c>
      <c r="B10" s="77" t="s">
        <v>207</v>
      </c>
      <c r="C10" s="12" t="s">
        <v>109</v>
      </c>
      <c r="D10" s="76">
        <v>35416</v>
      </c>
      <c r="E10" s="15" t="s">
        <v>96</v>
      </c>
      <c r="F10" s="76">
        <v>10169.5</v>
      </c>
      <c r="G10" s="76">
        <v>6364</v>
      </c>
      <c r="H10" s="35">
        <v>0.72211330100092874</v>
      </c>
      <c r="I10" s="23"/>
    </row>
    <row r="11" spans="1:15" ht="15" x14ac:dyDescent="0.25">
      <c r="A11" s="15" t="s">
        <v>231</v>
      </c>
      <c r="B11" s="77" t="s">
        <v>210</v>
      </c>
      <c r="C11" s="12" t="s">
        <v>117</v>
      </c>
      <c r="D11" s="76">
        <v>29984</v>
      </c>
      <c r="E11" s="15" t="s">
        <v>97</v>
      </c>
      <c r="F11" s="76">
        <v>8591.25</v>
      </c>
      <c r="G11" s="76">
        <v>5154</v>
      </c>
      <c r="H11" s="35">
        <v>0.72193500738552441</v>
      </c>
      <c r="I11" s="23" t="s">
        <v>220</v>
      </c>
    </row>
    <row r="12" spans="1:15" ht="15" x14ac:dyDescent="0.25">
      <c r="A12" s="15" t="s">
        <v>232</v>
      </c>
      <c r="B12" s="77" t="s">
        <v>207</v>
      </c>
      <c r="C12" s="12" t="s">
        <v>151</v>
      </c>
      <c r="D12" s="76">
        <v>18014</v>
      </c>
      <c r="E12" s="15" t="s">
        <v>97</v>
      </c>
      <c r="F12" s="76">
        <v>5299.5</v>
      </c>
      <c r="G12" s="76">
        <v>3246</v>
      </c>
      <c r="H12" s="35">
        <v>0.72183725994852499</v>
      </c>
      <c r="I12" s="23"/>
      <c r="J12" s="14" t="s">
        <v>220</v>
      </c>
    </row>
    <row r="13" spans="1:15" ht="15" x14ac:dyDescent="0.25">
      <c r="A13" s="15" t="s">
        <v>233</v>
      </c>
      <c r="B13" s="12" t="s">
        <v>207</v>
      </c>
      <c r="C13" s="12" t="s">
        <v>122</v>
      </c>
      <c r="D13" s="76">
        <v>14079</v>
      </c>
      <c r="E13" s="15" t="s">
        <v>98</v>
      </c>
      <c r="F13" s="76">
        <v>4414</v>
      </c>
      <c r="G13" s="76">
        <v>2854</v>
      </c>
      <c r="H13" s="35">
        <v>0.72085889570552142</v>
      </c>
      <c r="I13" s="23"/>
    </row>
    <row r="14" spans="1:15" ht="15" x14ac:dyDescent="0.25">
      <c r="A14" s="15" t="s">
        <v>234</v>
      </c>
      <c r="B14" s="77" t="s">
        <v>208</v>
      </c>
      <c r="C14" s="12" t="s">
        <v>129</v>
      </c>
      <c r="D14" s="76">
        <v>27458</v>
      </c>
      <c r="E14" s="15" t="s">
        <v>97</v>
      </c>
      <c r="F14" s="76">
        <v>7775.75</v>
      </c>
      <c r="G14" s="76">
        <v>4381</v>
      </c>
      <c r="H14" s="35">
        <v>0.7151218184292909</v>
      </c>
      <c r="I14" s="23"/>
      <c r="O14" s="14" t="s">
        <v>220</v>
      </c>
    </row>
    <row r="15" spans="1:15" ht="15" x14ac:dyDescent="0.25">
      <c r="A15" s="15" t="s">
        <v>235</v>
      </c>
      <c r="B15" s="12" t="s">
        <v>210</v>
      </c>
      <c r="C15" s="12" t="s">
        <v>161</v>
      </c>
      <c r="D15" s="76">
        <v>12326</v>
      </c>
      <c r="E15" s="15" t="s">
        <v>98</v>
      </c>
      <c r="F15" s="76">
        <v>3685.25</v>
      </c>
      <c r="G15" s="76">
        <v>2309</v>
      </c>
      <c r="H15" s="35">
        <v>0.71355932203389827</v>
      </c>
      <c r="I15" s="23"/>
    </row>
    <row r="16" spans="1:15" ht="15" x14ac:dyDescent="0.25">
      <c r="A16" s="15" t="s">
        <v>236</v>
      </c>
      <c r="B16" s="12" t="s">
        <v>209</v>
      </c>
      <c r="C16" s="12" t="s">
        <v>139</v>
      </c>
      <c r="D16" s="76">
        <v>13728</v>
      </c>
      <c r="E16" s="15" t="s">
        <v>98</v>
      </c>
      <c r="F16" s="76">
        <v>3823.25</v>
      </c>
      <c r="G16" s="76">
        <v>2287</v>
      </c>
      <c r="H16" s="35">
        <v>0.71156500138007173</v>
      </c>
      <c r="I16" s="23"/>
    </row>
    <row r="17" spans="1:11" ht="15" x14ac:dyDescent="0.25">
      <c r="A17" s="15" t="s">
        <v>237</v>
      </c>
      <c r="B17" s="77" t="s">
        <v>209</v>
      </c>
      <c r="C17" s="12" t="s">
        <v>164</v>
      </c>
      <c r="D17" s="76">
        <v>7434</v>
      </c>
      <c r="E17" s="15" t="s">
        <v>98</v>
      </c>
      <c r="F17" s="76">
        <v>2208.25</v>
      </c>
      <c r="G17" s="76">
        <v>1377</v>
      </c>
      <c r="H17" s="35">
        <v>0.71068883610451306</v>
      </c>
      <c r="I17" s="23"/>
    </row>
    <row r="18" spans="1:11" ht="15" x14ac:dyDescent="0.25">
      <c r="A18" s="15" t="s">
        <v>238</v>
      </c>
      <c r="B18" s="12" t="s">
        <v>208</v>
      </c>
      <c r="C18" s="12" t="s">
        <v>131</v>
      </c>
      <c r="D18" s="76">
        <v>11937</v>
      </c>
      <c r="E18" s="15" t="s">
        <v>98</v>
      </c>
      <c r="F18" s="76">
        <v>3420.25</v>
      </c>
      <c r="G18" s="76">
        <v>2111</v>
      </c>
      <c r="H18" s="35">
        <v>0.70267774699907659</v>
      </c>
      <c r="I18" s="23"/>
    </row>
    <row r="19" spans="1:11" ht="15" x14ac:dyDescent="0.25">
      <c r="A19" s="15" t="s">
        <v>239</v>
      </c>
      <c r="B19" s="12" t="s">
        <v>209</v>
      </c>
      <c r="C19" s="12" t="s">
        <v>143</v>
      </c>
      <c r="D19" s="76">
        <v>11009</v>
      </c>
      <c r="E19" s="15" t="s">
        <v>98</v>
      </c>
      <c r="F19" s="76">
        <v>3160.75</v>
      </c>
      <c r="G19" s="76">
        <v>1889</v>
      </c>
      <c r="H19" s="35">
        <v>0.70255898969757391</v>
      </c>
      <c r="I19" s="23"/>
    </row>
    <row r="20" spans="1:11" ht="15" x14ac:dyDescent="0.25">
      <c r="A20" s="15" t="s">
        <v>240</v>
      </c>
      <c r="B20" s="77" t="s">
        <v>208</v>
      </c>
      <c r="C20" s="12" t="s">
        <v>167</v>
      </c>
      <c r="D20" s="76">
        <v>21522</v>
      </c>
      <c r="E20" s="15" t="s">
        <v>97</v>
      </c>
      <c r="F20" s="76">
        <v>5846</v>
      </c>
      <c r="G20" s="76">
        <v>3112</v>
      </c>
      <c r="H20" s="35">
        <v>0.70110969619792618</v>
      </c>
      <c r="I20" s="23"/>
      <c r="K20" s="14" t="s">
        <v>220</v>
      </c>
    </row>
    <row r="21" spans="1:11" ht="15" x14ac:dyDescent="0.25">
      <c r="A21" s="15" t="s">
        <v>241</v>
      </c>
      <c r="B21" s="77" t="s">
        <v>207</v>
      </c>
      <c r="C21" s="12" t="s">
        <v>130</v>
      </c>
      <c r="D21" s="76">
        <v>22808</v>
      </c>
      <c r="E21" s="15" t="s">
        <v>97</v>
      </c>
      <c r="F21" s="76">
        <v>7018</v>
      </c>
      <c r="G21" s="76">
        <v>4319</v>
      </c>
      <c r="H21" s="35">
        <v>0.69866468842729967</v>
      </c>
      <c r="I21" s="23"/>
    </row>
    <row r="22" spans="1:11" ht="15" x14ac:dyDescent="0.25">
      <c r="A22" s="15" t="s">
        <v>242</v>
      </c>
      <c r="B22" s="77" t="s">
        <v>210</v>
      </c>
      <c r="C22" s="12" t="s">
        <v>118</v>
      </c>
      <c r="D22" s="76">
        <v>19563</v>
      </c>
      <c r="E22" s="15" t="s">
        <v>97</v>
      </c>
      <c r="F22" s="76">
        <v>5528</v>
      </c>
      <c r="G22" s="76">
        <v>3330</v>
      </c>
      <c r="H22" s="35">
        <v>0.69002284843869</v>
      </c>
      <c r="I22" s="23"/>
    </row>
    <row r="23" spans="1:11" ht="15" x14ac:dyDescent="0.25">
      <c r="A23" s="15" t="s">
        <v>243</v>
      </c>
      <c r="B23" s="77" t="s">
        <v>207</v>
      </c>
      <c r="C23" s="12" t="s">
        <v>149</v>
      </c>
      <c r="D23" s="76">
        <v>11723</v>
      </c>
      <c r="E23" s="15" t="s">
        <v>98</v>
      </c>
      <c r="F23" s="76">
        <v>3375</v>
      </c>
      <c r="G23" s="76">
        <v>1891</v>
      </c>
      <c r="H23" s="35">
        <v>0.6888057374493296</v>
      </c>
      <c r="I23" s="23"/>
    </row>
    <row r="24" spans="1:11" ht="15" x14ac:dyDescent="0.25">
      <c r="A24" s="15" t="s">
        <v>244</v>
      </c>
      <c r="B24" s="77" t="s">
        <v>210</v>
      </c>
      <c r="C24" s="12" t="s">
        <v>172</v>
      </c>
      <c r="D24" s="76">
        <v>6596</v>
      </c>
      <c r="E24" s="15" t="s">
        <v>98</v>
      </c>
      <c r="F24" s="76">
        <v>1851.5</v>
      </c>
      <c r="G24" s="76">
        <v>1060</v>
      </c>
      <c r="H24" s="35">
        <v>0.68781869688385266</v>
      </c>
      <c r="I24" s="23"/>
    </row>
    <row r="25" spans="1:11" ht="15" x14ac:dyDescent="0.25">
      <c r="A25" s="15" t="s">
        <v>245</v>
      </c>
      <c r="B25" s="77" t="s">
        <v>210</v>
      </c>
      <c r="C25" s="12" t="s">
        <v>110</v>
      </c>
      <c r="D25" s="76">
        <v>13745</v>
      </c>
      <c r="E25" s="15" t="s">
        <v>98</v>
      </c>
      <c r="F25" s="76">
        <v>4138.5</v>
      </c>
      <c r="G25" s="76">
        <v>2412</v>
      </c>
      <c r="H25" s="35">
        <v>0.68604651162790697</v>
      </c>
      <c r="I25" s="23"/>
    </row>
    <row r="26" spans="1:11" ht="15" x14ac:dyDescent="0.25">
      <c r="A26" s="15" t="s">
        <v>246</v>
      </c>
      <c r="B26" s="77" t="s">
        <v>207</v>
      </c>
      <c r="C26" s="12" t="s">
        <v>112</v>
      </c>
      <c r="D26" s="76">
        <v>94765</v>
      </c>
      <c r="E26" s="15" t="s">
        <v>96</v>
      </c>
      <c r="F26" s="76">
        <v>25189</v>
      </c>
      <c r="G26" s="76">
        <v>14064</v>
      </c>
      <c r="H26" s="35">
        <v>0.68380484499407079</v>
      </c>
      <c r="I26" s="23"/>
    </row>
    <row r="27" spans="1:11" ht="15" x14ac:dyDescent="0.25">
      <c r="A27" s="15" t="s">
        <v>247</v>
      </c>
      <c r="B27" s="12" t="s">
        <v>209</v>
      </c>
      <c r="C27" s="12" t="s">
        <v>127</v>
      </c>
      <c r="D27" s="76">
        <v>12387</v>
      </c>
      <c r="E27" s="15" t="s">
        <v>98</v>
      </c>
      <c r="F27" s="76">
        <v>3773.25</v>
      </c>
      <c r="G27" s="76">
        <v>2226</v>
      </c>
      <c r="H27" s="35">
        <v>0.68105117565698481</v>
      </c>
      <c r="I27" s="23"/>
    </row>
    <row r="28" spans="1:11" ht="15" x14ac:dyDescent="0.25">
      <c r="A28" s="15" t="s">
        <v>248</v>
      </c>
      <c r="B28" s="77" t="s">
        <v>209</v>
      </c>
      <c r="C28" s="12" t="s">
        <v>170</v>
      </c>
      <c r="D28" s="76">
        <v>10886</v>
      </c>
      <c r="E28" s="15" t="s">
        <v>98</v>
      </c>
      <c r="F28" s="76">
        <v>3313.5</v>
      </c>
      <c r="G28" s="76">
        <v>2010</v>
      </c>
      <c r="H28" s="35">
        <v>0.68105065666041276</v>
      </c>
      <c r="I28" s="23"/>
      <c r="K28" s="14" t="s">
        <v>220</v>
      </c>
    </row>
    <row r="29" spans="1:11" ht="15" x14ac:dyDescent="0.25">
      <c r="A29" s="15" t="s">
        <v>249</v>
      </c>
      <c r="B29" s="77" t="s">
        <v>210</v>
      </c>
      <c r="C29" s="12" t="s">
        <v>178</v>
      </c>
      <c r="D29" s="76">
        <v>10540</v>
      </c>
      <c r="E29" s="15" t="s">
        <v>98</v>
      </c>
      <c r="F29" s="76">
        <v>3029.75</v>
      </c>
      <c r="G29" s="76">
        <v>1679</v>
      </c>
      <c r="H29" s="35">
        <v>0.68039078855547797</v>
      </c>
      <c r="I29" s="23"/>
    </row>
    <row r="30" spans="1:11" ht="15" x14ac:dyDescent="0.25">
      <c r="A30" s="15" t="s">
        <v>250</v>
      </c>
      <c r="B30" s="77" t="s">
        <v>210</v>
      </c>
      <c r="C30" s="12" t="s">
        <v>121</v>
      </c>
      <c r="D30" s="76">
        <v>29177</v>
      </c>
      <c r="E30" s="15" t="s">
        <v>97</v>
      </c>
      <c r="F30" s="76">
        <v>8915.25</v>
      </c>
      <c r="G30" s="76">
        <v>5305</v>
      </c>
      <c r="H30" s="35">
        <v>0.67471291305366765</v>
      </c>
      <c r="I30" s="23"/>
    </row>
    <row r="31" spans="1:11" ht="15" x14ac:dyDescent="0.25">
      <c r="A31" s="15" t="s">
        <v>251</v>
      </c>
      <c r="B31" s="12" t="s">
        <v>207</v>
      </c>
      <c r="C31" s="12" t="s">
        <v>119</v>
      </c>
      <c r="D31" s="76">
        <v>10597</v>
      </c>
      <c r="E31" s="15" t="s">
        <v>98</v>
      </c>
      <c r="F31" s="76">
        <v>3406.5</v>
      </c>
      <c r="G31" s="76">
        <v>2038</v>
      </c>
      <c r="H31" s="35">
        <v>0.67306520414381477</v>
      </c>
      <c r="I31" s="23"/>
    </row>
    <row r="32" spans="1:11" ht="15" x14ac:dyDescent="0.25">
      <c r="A32" s="15" t="s">
        <v>252</v>
      </c>
      <c r="B32" s="77" t="s">
        <v>210</v>
      </c>
      <c r="C32" s="12" t="s">
        <v>114</v>
      </c>
      <c r="D32" s="76">
        <v>18153</v>
      </c>
      <c r="E32" s="15" t="s">
        <v>97</v>
      </c>
      <c r="F32" s="76">
        <v>5245.25</v>
      </c>
      <c r="G32" s="76">
        <v>3053</v>
      </c>
      <c r="H32" s="35">
        <v>0.67215418590644449</v>
      </c>
      <c r="I32" s="23"/>
    </row>
    <row r="33" spans="1:9" ht="15" x14ac:dyDescent="0.25">
      <c r="A33" s="15" t="s">
        <v>253</v>
      </c>
      <c r="B33" s="77" t="s">
        <v>207</v>
      </c>
      <c r="C33" s="12" t="s">
        <v>123</v>
      </c>
      <c r="D33" s="76">
        <v>11094</v>
      </c>
      <c r="E33" s="15" t="s">
        <v>98</v>
      </c>
      <c r="F33" s="76">
        <v>3454.25</v>
      </c>
      <c r="G33" s="76">
        <v>2051</v>
      </c>
      <c r="H33" s="35">
        <v>0.66966966966966968</v>
      </c>
      <c r="I33" s="23"/>
    </row>
    <row r="34" spans="1:9" ht="15" x14ac:dyDescent="0.25">
      <c r="A34" s="15" t="s">
        <v>254</v>
      </c>
      <c r="B34" s="12" t="s">
        <v>207</v>
      </c>
      <c r="C34" s="12" t="s">
        <v>104</v>
      </c>
      <c r="D34" s="76">
        <v>322869</v>
      </c>
      <c r="E34" s="15" t="s">
        <v>95</v>
      </c>
      <c r="F34" s="76">
        <v>97103.75</v>
      </c>
      <c r="G34" s="76">
        <v>55159</v>
      </c>
      <c r="H34" s="35">
        <v>0.66782018076497329</v>
      </c>
      <c r="I34" s="23"/>
    </row>
    <row r="35" spans="1:9" ht="15" x14ac:dyDescent="0.25">
      <c r="A35" s="15" t="s">
        <v>255</v>
      </c>
      <c r="B35" s="77" t="s">
        <v>210</v>
      </c>
      <c r="C35" s="12" t="s">
        <v>174</v>
      </c>
      <c r="D35" s="76">
        <v>11575</v>
      </c>
      <c r="E35" s="15" t="s">
        <v>98</v>
      </c>
      <c r="F35" s="76">
        <v>3621.5</v>
      </c>
      <c r="G35" s="76">
        <v>2072</v>
      </c>
      <c r="H35" s="35">
        <v>0.65492347675425933</v>
      </c>
      <c r="I35" s="23"/>
    </row>
    <row r="36" spans="1:9" ht="15" x14ac:dyDescent="0.25">
      <c r="A36" s="15" t="s">
        <v>256</v>
      </c>
      <c r="B36" s="12" t="s">
        <v>208</v>
      </c>
      <c r="C36" s="12" t="s">
        <v>133</v>
      </c>
      <c r="D36" s="76">
        <v>28931</v>
      </c>
      <c r="E36" s="15" t="s">
        <v>97</v>
      </c>
      <c r="F36" s="76">
        <v>7644.5</v>
      </c>
      <c r="G36" s="76">
        <v>3989</v>
      </c>
      <c r="H36" s="35">
        <v>0.6519120324975487</v>
      </c>
      <c r="I36" s="23"/>
    </row>
    <row r="37" spans="1:9" ht="15" x14ac:dyDescent="0.25">
      <c r="A37" s="15" t="s">
        <v>257</v>
      </c>
      <c r="B37" s="77" t="s">
        <v>210</v>
      </c>
      <c r="C37" s="12" t="s">
        <v>113</v>
      </c>
      <c r="D37" s="76">
        <v>36930</v>
      </c>
      <c r="E37" s="15" t="s">
        <v>96</v>
      </c>
      <c r="F37" s="76">
        <v>11115.25</v>
      </c>
      <c r="G37" s="76">
        <v>6213</v>
      </c>
      <c r="H37" s="35">
        <v>0.64721385542168675</v>
      </c>
      <c r="I37" s="23"/>
    </row>
    <row r="38" spans="1:9" ht="15" x14ac:dyDescent="0.25">
      <c r="A38" s="15" t="s">
        <v>258</v>
      </c>
      <c r="B38" s="77" t="s">
        <v>210</v>
      </c>
      <c r="C38" s="12" t="s">
        <v>171</v>
      </c>
      <c r="D38" s="76">
        <v>13710</v>
      </c>
      <c r="E38" s="15" t="s">
        <v>98</v>
      </c>
      <c r="F38" s="76">
        <v>3653.25</v>
      </c>
      <c r="G38" s="76">
        <v>2041</v>
      </c>
      <c r="H38" s="35">
        <v>0.64649403549607221</v>
      </c>
      <c r="I38" s="23"/>
    </row>
    <row r="39" spans="1:9" ht="15" x14ac:dyDescent="0.25">
      <c r="A39" s="15" t="s">
        <v>259</v>
      </c>
      <c r="B39" s="77" t="s">
        <v>207</v>
      </c>
      <c r="C39" s="12" t="s">
        <v>158</v>
      </c>
      <c r="D39" s="76">
        <v>13106</v>
      </c>
      <c r="E39" s="15" t="s">
        <v>98</v>
      </c>
      <c r="F39" s="76">
        <v>3905.75</v>
      </c>
      <c r="G39" s="76">
        <v>2186</v>
      </c>
      <c r="H39" s="35">
        <v>0.64289544235924934</v>
      </c>
      <c r="I39" s="23"/>
    </row>
    <row r="40" spans="1:9" ht="15" x14ac:dyDescent="0.25">
      <c r="A40" s="15" t="s">
        <v>260</v>
      </c>
      <c r="B40" s="77" t="s">
        <v>208</v>
      </c>
      <c r="C40" s="12" t="s">
        <v>173</v>
      </c>
      <c r="D40" s="76">
        <v>8911</v>
      </c>
      <c r="E40" s="15" t="s">
        <v>98</v>
      </c>
      <c r="F40" s="76">
        <v>2430</v>
      </c>
      <c r="G40" s="76">
        <v>1237</v>
      </c>
      <c r="H40" s="35">
        <v>0.6425162689804772</v>
      </c>
      <c r="I40" s="23"/>
    </row>
    <row r="41" spans="1:9" ht="15" x14ac:dyDescent="0.25">
      <c r="A41" s="15" t="s">
        <v>261</v>
      </c>
      <c r="B41" s="77" t="s">
        <v>207</v>
      </c>
      <c r="C41" s="12" t="s">
        <v>156</v>
      </c>
      <c r="D41" s="76">
        <v>73423</v>
      </c>
      <c r="E41" s="15" t="s">
        <v>96</v>
      </c>
      <c r="F41" s="76">
        <v>18241.75</v>
      </c>
      <c r="G41" s="76">
        <v>9055</v>
      </c>
      <c r="H41" s="35">
        <v>0.63804398689751984</v>
      </c>
      <c r="I41" s="23"/>
    </row>
    <row r="42" spans="1:9" ht="15" x14ac:dyDescent="0.25">
      <c r="A42" s="15" t="s">
        <v>262</v>
      </c>
      <c r="B42" s="12" t="s">
        <v>209</v>
      </c>
      <c r="C42" s="12" t="s">
        <v>138</v>
      </c>
      <c r="D42" s="76">
        <v>18893</v>
      </c>
      <c r="E42" s="15" t="s">
        <v>97</v>
      </c>
      <c r="F42" s="76">
        <v>5521.25</v>
      </c>
      <c r="G42" s="76">
        <v>3110</v>
      </c>
      <c r="H42" s="35">
        <v>0.63748341860905822</v>
      </c>
      <c r="I42" s="23"/>
    </row>
    <row r="43" spans="1:9" ht="15" x14ac:dyDescent="0.25">
      <c r="A43" s="15" t="s">
        <v>263</v>
      </c>
      <c r="B43" s="12" t="s">
        <v>209</v>
      </c>
      <c r="C43" s="12" t="s">
        <v>146</v>
      </c>
      <c r="D43" s="76">
        <v>9711</v>
      </c>
      <c r="E43" s="15" t="s">
        <v>98</v>
      </c>
      <c r="F43" s="76">
        <v>3040.75</v>
      </c>
      <c r="G43" s="76">
        <v>1594</v>
      </c>
      <c r="H43" s="35">
        <v>0.63600144875045272</v>
      </c>
      <c r="I43" s="23"/>
    </row>
    <row r="44" spans="1:9" ht="15" x14ac:dyDescent="0.25">
      <c r="A44" s="15" t="s">
        <v>264</v>
      </c>
      <c r="B44" s="77" t="s">
        <v>210</v>
      </c>
      <c r="C44" s="12" t="s">
        <v>115</v>
      </c>
      <c r="D44" s="76">
        <v>5083</v>
      </c>
      <c r="E44" s="15" t="s">
        <v>98</v>
      </c>
      <c r="F44" s="76">
        <v>1410.75</v>
      </c>
      <c r="G44" s="76">
        <v>768</v>
      </c>
      <c r="H44" s="35">
        <v>0.63126402393418102</v>
      </c>
      <c r="I44" s="23"/>
    </row>
    <row r="45" spans="1:9" ht="15" x14ac:dyDescent="0.25">
      <c r="A45" s="15" t="s">
        <v>265</v>
      </c>
      <c r="B45" s="12" t="s">
        <v>210</v>
      </c>
      <c r="C45" s="12" t="s">
        <v>152</v>
      </c>
      <c r="D45" s="76">
        <v>11069</v>
      </c>
      <c r="E45" s="15" t="s">
        <v>98</v>
      </c>
      <c r="F45" s="76">
        <v>3359.5</v>
      </c>
      <c r="G45" s="76">
        <v>1836</v>
      </c>
      <c r="H45" s="35">
        <v>0.63123441396508728</v>
      </c>
      <c r="I45" s="23"/>
    </row>
    <row r="46" spans="1:9" ht="15" x14ac:dyDescent="0.25">
      <c r="A46" s="15" t="s">
        <v>266</v>
      </c>
      <c r="B46" s="77" t="s">
        <v>207</v>
      </c>
      <c r="C46" s="12" t="s">
        <v>145</v>
      </c>
      <c r="D46" s="76">
        <v>25380</v>
      </c>
      <c r="E46" s="15" t="s">
        <v>97</v>
      </c>
      <c r="F46" s="76">
        <v>6857.25</v>
      </c>
      <c r="G46" s="76">
        <v>3587</v>
      </c>
      <c r="H46" s="35">
        <v>0.62941176470588234</v>
      </c>
      <c r="I46" s="23"/>
    </row>
    <row r="47" spans="1:9" ht="15" x14ac:dyDescent="0.25">
      <c r="A47" s="15" t="s">
        <v>267</v>
      </c>
      <c r="B47" s="12" t="s">
        <v>208</v>
      </c>
      <c r="C47" s="12" t="s">
        <v>157</v>
      </c>
      <c r="D47" s="76">
        <v>18900</v>
      </c>
      <c r="E47" s="15" t="s">
        <v>97</v>
      </c>
      <c r="F47" s="76">
        <v>5395</v>
      </c>
      <c r="G47" s="76">
        <v>2789</v>
      </c>
      <c r="H47" s="35">
        <v>0.62688319311289376</v>
      </c>
      <c r="I47" s="23"/>
    </row>
    <row r="48" spans="1:9" ht="15" x14ac:dyDescent="0.25">
      <c r="A48" s="15" t="s">
        <v>268</v>
      </c>
      <c r="B48" s="77" t="s">
        <v>210</v>
      </c>
      <c r="C48" s="12" t="s">
        <v>175</v>
      </c>
      <c r="D48" s="76">
        <v>10254</v>
      </c>
      <c r="E48" s="15" t="s">
        <v>98</v>
      </c>
      <c r="F48" s="76">
        <v>2907</v>
      </c>
      <c r="G48" s="76">
        <v>1539</v>
      </c>
      <c r="H48" s="35">
        <v>0.62468422952002889</v>
      </c>
      <c r="I48" s="23"/>
    </row>
    <row r="49" spans="1:11" ht="15" x14ac:dyDescent="0.25">
      <c r="A49" s="15" t="s">
        <v>269</v>
      </c>
      <c r="B49" s="77" t="s">
        <v>210</v>
      </c>
      <c r="C49" s="12" t="s">
        <v>168</v>
      </c>
      <c r="D49" s="76">
        <v>13696</v>
      </c>
      <c r="E49" s="15" t="s">
        <v>98</v>
      </c>
      <c r="F49" s="76">
        <v>3922.75</v>
      </c>
      <c r="G49" s="76">
        <v>2088</v>
      </c>
      <c r="H49" s="35">
        <v>0.62232457328637225</v>
      </c>
      <c r="I49" s="23"/>
    </row>
    <row r="50" spans="1:11" ht="15" x14ac:dyDescent="0.25">
      <c r="A50" s="15" t="s">
        <v>270</v>
      </c>
      <c r="B50" s="77" t="s">
        <v>209</v>
      </c>
      <c r="C50" s="12" t="s">
        <v>141</v>
      </c>
      <c r="D50" s="76">
        <v>26502</v>
      </c>
      <c r="E50" s="15" t="s">
        <v>97</v>
      </c>
      <c r="F50" s="76">
        <v>6642.5</v>
      </c>
      <c r="G50" s="76">
        <v>3206</v>
      </c>
      <c r="H50" s="35">
        <v>0.61927945472249268</v>
      </c>
      <c r="I50" s="23"/>
    </row>
    <row r="51" spans="1:11" ht="15" x14ac:dyDescent="0.25">
      <c r="A51" s="15" t="s">
        <v>271</v>
      </c>
      <c r="B51" s="77" t="s">
        <v>208</v>
      </c>
      <c r="C51" s="12" t="s">
        <v>166</v>
      </c>
      <c r="D51" s="76">
        <v>5466</v>
      </c>
      <c r="E51" s="15" t="s">
        <v>98</v>
      </c>
      <c r="F51" s="76">
        <v>1704</v>
      </c>
      <c r="G51" s="76">
        <v>881</v>
      </c>
      <c r="H51" s="35">
        <v>0.61770129071911495</v>
      </c>
      <c r="I51" s="23"/>
      <c r="K51" s="14" t="s">
        <v>220</v>
      </c>
    </row>
    <row r="52" spans="1:11" ht="15" x14ac:dyDescent="0.25">
      <c r="A52" s="15" t="s">
        <v>272</v>
      </c>
      <c r="B52" s="77" t="s">
        <v>208</v>
      </c>
      <c r="C52" s="12" t="s">
        <v>150</v>
      </c>
      <c r="D52" s="76">
        <v>49065</v>
      </c>
      <c r="E52" s="15" t="s">
        <v>96</v>
      </c>
      <c r="F52" s="76">
        <v>13979.5</v>
      </c>
      <c r="G52" s="76">
        <v>6769</v>
      </c>
      <c r="H52" s="35">
        <v>0.59908111772237704</v>
      </c>
      <c r="I52" s="23"/>
    </row>
    <row r="53" spans="1:11" ht="15" x14ac:dyDescent="0.25">
      <c r="A53" s="15" t="s">
        <v>273</v>
      </c>
      <c r="B53" s="77" t="s">
        <v>209</v>
      </c>
      <c r="C53" s="12" t="s">
        <v>176</v>
      </c>
      <c r="D53" s="76">
        <v>8589</v>
      </c>
      <c r="E53" s="15" t="s">
        <v>98</v>
      </c>
      <c r="F53" s="76">
        <v>2411.5</v>
      </c>
      <c r="G53" s="76">
        <v>1218</v>
      </c>
      <c r="H53" s="35">
        <v>0.59834638816362051</v>
      </c>
      <c r="I53" s="23"/>
    </row>
    <row r="54" spans="1:11" ht="15" x14ac:dyDescent="0.25">
      <c r="A54" s="15" t="s">
        <v>274</v>
      </c>
      <c r="B54" s="77" t="s">
        <v>208</v>
      </c>
      <c r="C54" s="12" t="s">
        <v>154</v>
      </c>
      <c r="D54" s="76">
        <v>13608</v>
      </c>
      <c r="E54" s="15" t="s">
        <v>98</v>
      </c>
      <c r="F54" s="76">
        <v>3864.5</v>
      </c>
      <c r="G54" s="76">
        <v>1958</v>
      </c>
      <c r="H54" s="35">
        <v>0.59410801963993454</v>
      </c>
      <c r="I54" s="23"/>
    </row>
    <row r="55" spans="1:11" ht="15" x14ac:dyDescent="0.25">
      <c r="A55" s="15" t="s">
        <v>275</v>
      </c>
      <c r="B55" s="12" t="s">
        <v>209</v>
      </c>
      <c r="C55" s="12" t="s">
        <v>116</v>
      </c>
      <c r="D55" s="76">
        <v>166786</v>
      </c>
      <c r="E55" s="15" t="s">
        <v>95</v>
      </c>
      <c r="F55" s="76">
        <v>42909</v>
      </c>
      <c r="G55" s="76">
        <v>20135</v>
      </c>
      <c r="H55" s="35">
        <v>0.59264519022348461</v>
      </c>
      <c r="I55" s="23"/>
    </row>
    <row r="56" spans="1:11" ht="15" x14ac:dyDescent="0.25">
      <c r="A56" s="15" t="s">
        <v>276</v>
      </c>
      <c r="B56" s="77" t="s">
        <v>209</v>
      </c>
      <c r="C56" s="12" t="s">
        <v>163</v>
      </c>
      <c r="D56" s="76">
        <v>12770</v>
      </c>
      <c r="E56" s="15" t="s">
        <v>98</v>
      </c>
      <c r="F56" s="76">
        <v>3887.5</v>
      </c>
      <c r="G56" s="76">
        <v>2016</v>
      </c>
      <c r="H56" s="35">
        <v>0.58679245283018866</v>
      </c>
      <c r="I56" s="23"/>
    </row>
    <row r="57" spans="1:11" ht="15" x14ac:dyDescent="0.25">
      <c r="A57" s="15" t="s">
        <v>277</v>
      </c>
      <c r="B57" s="12" t="s">
        <v>210</v>
      </c>
      <c r="C57" s="12" t="s">
        <v>142</v>
      </c>
      <c r="D57" s="76">
        <v>24475</v>
      </c>
      <c r="E57" s="15" t="s">
        <v>97</v>
      </c>
      <c r="F57" s="76">
        <v>7383.25</v>
      </c>
      <c r="G57" s="76">
        <v>3776</v>
      </c>
      <c r="H57" s="35">
        <v>0.58579296709504303</v>
      </c>
      <c r="I57" s="23"/>
    </row>
    <row r="58" spans="1:11" ht="15" x14ac:dyDescent="0.25">
      <c r="A58" s="15" t="s">
        <v>278</v>
      </c>
      <c r="B58" s="77" t="s">
        <v>207</v>
      </c>
      <c r="C58" s="12" t="s">
        <v>105</v>
      </c>
      <c r="D58" s="76">
        <v>30684</v>
      </c>
      <c r="E58" s="15" t="s">
        <v>96</v>
      </c>
      <c r="F58" s="76">
        <v>9264.5</v>
      </c>
      <c r="G58" s="76">
        <v>4490</v>
      </c>
      <c r="H58" s="35">
        <v>0.57669683257918547</v>
      </c>
      <c r="I58" s="23"/>
    </row>
    <row r="59" spans="1:11" ht="15" x14ac:dyDescent="0.25">
      <c r="A59" s="15" t="s">
        <v>279</v>
      </c>
      <c r="B59" s="12" t="s">
        <v>210</v>
      </c>
      <c r="C59" s="12" t="s">
        <v>108</v>
      </c>
      <c r="D59" s="76">
        <v>185786</v>
      </c>
      <c r="E59" s="15" t="s">
        <v>95</v>
      </c>
      <c r="F59" s="76">
        <v>53596.75</v>
      </c>
      <c r="G59" s="76">
        <v>25679</v>
      </c>
      <c r="H59" s="35">
        <v>0.57526428305254285</v>
      </c>
      <c r="I59" s="23"/>
    </row>
    <row r="60" spans="1:11" ht="15" x14ac:dyDescent="0.25">
      <c r="A60" s="15" t="s">
        <v>280</v>
      </c>
      <c r="B60" s="12" t="s">
        <v>208</v>
      </c>
      <c r="C60" s="12" t="s">
        <v>165</v>
      </c>
      <c r="D60" s="76">
        <v>23915</v>
      </c>
      <c r="E60" s="15" t="s">
        <v>97</v>
      </c>
      <c r="F60" s="76">
        <v>6413.25</v>
      </c>
      <c r="G60" s="76">
        <v>2908</v>
      </c>
      <c r="H60" s="35">
        <v>0.5736485369482559</v>
      </c>
      <c r="I60" s="23"/>
    </row>
    <row r="61" spans="1:11" ht="15" x14ac:dyDescent="0.25">
      <c r="A61" s="15" t="s">
        <v>281</v>
      </c>
      <c r="B61" s="77" t="s">
        <v>207</v>
      </c>
      <c r="C61" s="12" t="s">
        <v>153</v>
      </c>
      <c r="D61" s="76">
        <v>41636</v>
      </c>
      <c r="E61" s="15" t="s">
        <v>96</v>
      </c>
      <c r="F61" s="76">
        <v>10754.5</v>
      </c>
      <c r="G61" s="76">
        <v>5009</v>
      </c>
      <c r="H61" s="35">
        <v>0.57018412195604828</v>
      </c>
      <c r="I61" s="23"/>
    </row>
    <row r="62" spans="1:11" ht="15" x14ac:dyDescent="0.25">
      <c r="A62" s="15" t="s">
        <v>282</v>
      </c>
      <c r="B62" s="77" t="s">
        <v>207</v>
      </c>
      <c r="C62" s="12" t="s">
        <v>120</v>
      </c>
      <c r="D62" s="76">
        <v>353491</v>
      </c>
      <c r="E62" s="15" t="s">
        <v>95</v>
      </c>
      <c r="F62" s="76">
        <v>95271</v>
      </c>
      <c r="G62" s="76">
        <v>42086</v>
      </c>
      <c r="H62" s="35">
        <v>0.55865063460253839</v>
      </c>
      <c r="I62" s="23"/>
    </row>
    <row r="63" spans="1:11" ht="15" x14ac:dyDescent="0.25">
      <c r="A63" s="15" t="s">
        <v>283</v>
      </c>
      <c r="B63" s="77" t="s">
        <v>210</v>
      </c>
      <c r="C63" s="12" t="s">
        <v>181</v>
      </c>
      <c r="D63" s="76">
        <v>9520</v>
      </c>
      <c r="E63" s="15" t="s">
        <v>98</v>
      </c>
      <c r="F63" s="76">
        <v>2552.75</v>
      </c>
      <c r="G63" s="76">
        <v>1147</v>
      </c>
      <c r="H63" s="35">
        <v>0.55495194316757213</v>
      </c>
      <c r="I63" s="23"/>
    </row>
    <row r="64" spans="1:11" ht="15" x14ac:dyDescent="0.25">
      <c r="A64" s="15" t="s">
        <v>284</v>
      </c>
      <c r="B64" s="77" t="s">
        <v>210</v>
      </c>
      <c r="C64" s="12" t="s">
        <v>160</v>
      </c>
      <c r="D64" s="76">
        <v>22300</v>
      </c>
      <c r="E64" s="15" t="s">
        <v>97</v>
      </c>
      <c r="F64" s="76">
        <v>6536.75</v>
      </c>
      <c r="G64" s="76">
        <v>2933</v>
      </c>
      <c r="H64" s="35">
        <v>0.55101050929668549</v>
      </c>
      <c r="I64" s="23"/>
    </row>
    <row r="65" spans="1:13" ht="15" x14ac:dyDescent="0.25">
      <c r="A65" s="15" t="s">
        <v>285</v>
      </c>
      <c r="B65" s="77" t="s">
        <v>210</v>
      </c>
      <c r="C65" s="12" t="s">
        <v>125</v>
      </c>
      <c r="D65" s="76">
        <v>41929</v>
      </c>
      <c r="E65" s="15" t="s">
        <v>96</v>
      </c>
      <c r="F65" s="76">
        <v>12551</v>
      </c>
      <c r="G65" s="76">
        <v>5490</v>
      </c>
      <c r="H65" s="35">
        <v>0.5496894409937888</v>
      </c>
      <c r="I65" s="23"/>
    </row>
    <row r="66" spans="1:13" ht="15" x14ac:dyDescent="0.25">
      <c r="A66" s="15" t="s">
        <v>286</v>
      </c>
      <c r="B66" s="77" t="s">
        <v>210</v>
      </c>
      <c r="C66" s="12" t="s">
        <v>147</v>
      </c>
      <c r="D66" s="76">
        <v>29358</v>
      </c>
      <c r="E66" s="15" t="s">
        <v>97</v>
      </c>
      <c r="F66" s="76">
        <v>8955.5</v>
      </c>
      <c r="G66" s="76">
        <v>4141</v>
      </c>
      <c r="H66" s="35">
        <v>0.54369046218981532</v>
      </c>
      <c r="I66" s="23"/>
    </row>
    <row r="67" spans="1:13" ht="15" x14ac:dyDescent="0.25">
      <c r="A67" s="15" t="s">
        <v>287</v>
      </c>
      <c r="B67" s="77" t="s">
        <v>208</v>
      </c>
      <c r="C67" s="12" t="s">
        <v>124</v>
      </c>
      <c r="D67" s="76">
        <v>123752</v>
      </c>
      <c r="E67" s="15" t="s">
        <v>95</v>
      </c>
      <c r="F67" s="76">
        <v>32996.75</v>
      </c>
      <c r="G67" s="76">
        <v>13707</v>
      </c>
      <c r="H67" s="35">
        <v>0.54308346213292114</v>
      </c>
      <c r="I67" s="23"/>
    </row>
    <row r="68" spans="1:13" ht="15" x14ac:dyDescent="0.25">
      <c r="A68" s="15" t="s">
        <v>288</v>
      </c>
      <c r="B68" s="12" t="s">
        <v>210</v>
      </c>
      <c r="C68" s="12" t="s">
        <v>180</v>
      </c>
      <c r="D68" s="76">
        <v>10878</v>
      </c>
      <c r="E68" s="15" t="s">
        <v>98</v>
      </c>
      <c r="F68" s="76">
        <v>3540.25</v>
      </c>
      <c r="G68" s="76">
        <v>1669</v>
      </c>
      <c r="H68" s="35">
        <v>0.54256259204712809</v>
      </c>
      <c r="I68" s="23"/>
    </row>
    <row r="69" spans="1:13" ht="15" x14ac:dyDescent="0.25">
      <c r="A69" s="15" t="s">
        <v>289</v>
      </c>
      <c r="B69" s="77" t="s">
        <v>209</v>
      </c>
      <c r="C69" s="12" t="s">
        <v>137</v>
      </c>
      <c r="D69" s="76">
        <v>32252</v>
      </c>
      <c r="E69" s="15" t="s">
        <v>96</v>
      </c>
      <c r="F69" s="76">
        <v>9036.5</v>
      </c>
      <c r="G69" s="76">
        <v>4281</v>
      </c>
      <c r="H69" s="35">
        <v>0.54105042506113898</v>
      </c>
      <c r="I69" s="23"/>
    </row>
    <row r="70" spans="1:13" ht="15" x14ac:dyDescent="0.25">
      <c r="A70" s="15" t="s">
        <v>290</v>
      </c>
      <c r="B70" s="77" t="s">
        <v>207</v>
      </c>
      <c r="C70" s="12" t="s">
        <v>128</v>
      </c>
      <c r="D70" s="76">
        <v>520653</v>
      </c>
      <c r="E70" s="15" t="s">
        <v>95</v>
      </c>
      <c r="F70" s="76">
        <v>131723.25</v>
      </c>
      <c r="G70" s="76">
        <v>54569</v>
      </c>
      <c r="H70" s="35">
        <v>0.53029047665464468</v>
      </c>
      <c r="I70" s="23"/>
      <c r="M70" s="14" t="s">
        <v>220</v>
      </c>
    </row>
    <row r="71" spans="1:13" ht="15" x14ac:dyDescent="0.25">
      <c r="A71" s="15" t="s">
        <v>291</v>
      </c>
      <c r="B71" s="12" t="s">
        <v>207</v>
      </c>
      <c r="C71" s="12" t="s">
        <v>136</v>
      </c>
      <c r="D71" s="76">
        <v>467722</v>
      </c>
      <c r="E71" s="15" t="s">
        <v>95</v>
      </c>
      <c r="F71" s="76">
        <v>130514.25</v>
      </c>
      <c r="G71" s="76">
        <v>56227</v>
      </c>
      <c r="H71" s="35">
        <v>0.52435315698011198</v>
      </c>
      <c r="I71" s="23"/>
    </row>
    <row r="72" spans="1:13" ht="15" x14ac:dyDescent="0.25">
      <c r="A72" s="15" t="s">
        <v>292</v>
      </c>
      <c r="B72" s="77" t="s">
        <v>210</v>
      </c>
      <c r="C72" s="12" t="s">
        <v>148</v>
      </c>
      <c r="D72" s="76">
        <v>28590</v>
      </c>
      <c r="E72" s="15" t="s">
        <v>97</v>
      </c>
      <c r="F72" s="76">
        <v>8073.75</v>
      </c>
      <c r="G72" s="76">
        <v>3540</v>
      </c>
      <c r="H72" s="35">
        <v>0.52417871222076218</v>
      </c>
      <c r="I72" s="23"/>
    </row>
    <row r="73" spans="1:13" ht="15" x14ac:dyDescent="0.25">
      <c r="A73" s="15" t="s">
        <v>293</v>
      </c>
      <c r="B73" s="77" t="s">
        <v>210</v>
      </c>
      <c r="C73" s="12" t="s">
        <v>177</v>
      </c>
      <c r="D73" s="76">
        <v>7223</v>
      </c>
      <c r="E73" s="15" t="s">
        <v>98</v>
      </c>
      <c r="F73" s="76">
        <v>2172.25</v>
      </c>
      <c r="G73" s="76">
        <v>979</v>
      </c>
      <c r="H73" s="35">
        <v>0.52113352545629199</v>
      </c>
      <c r="I73" s="23"/>
    </row>
    <row r="74" spans="1:13" ht="15" x14ac:dyDescent="0.25">
      <c r="A74" s="15" t="s">
        <v>294</v>
      </c>
      <c r="B74" s="77" t="s">
        <v>208</v>
      </c>
      <c r="C74" s="12" t="s">
        <v>179</v>
      </c>
      <c r="D74" s="76">
        <v>12042</v>
      </c>
      <c r="E74" s="15" t="s">
        <v>98</v>
      </c>
      <c r="F74" s="76">
        <v>3514</v>
      </c>
      <c r="G74" s="76">
        <v>1608</v>
      </c>
      <c r="H74" s="35">
        <v>0.51190817790530851</v>
      </c>
      <c r="I74" s="23"/>
    </row>
    <row r="75" spans="1:13" ht="15" x14ac:dyDescent="0.25">
      <c r="A75" s="15" t="s">
        <v>295</v>
      </c>
      <c r="B75" s="77" t="s">
        <v>209</v>
      </c>
      <c r="C75" s="12" t="s">
        <v>140</v>
      </c>
      <c r="D75" s="76">
        <v>120033</v>
      </c>
      <c r="E75" s="15" t="s">
        <v>95</v>
      </c>
      <c r="F75" s="76">
        <v>34783.75</v>
      </c>
      <c r="G75" s="76">
        <v>14459</v>
      </c>
      <c r="H75" s="35">
        <v>0.51038459216325549</v>
      </c>
      <c r="I75" s="23"/>
    </row>
    <row r="76" spans="1:13" ht="15" x14ac:dyDescent="0.25">
      <c r="A76" s="15" t="s">
        <v>296</v>
      </c>
      <c r="B76" s="77" t="s">
        <v>208</v>
      </c>
      <c r="C76" s="12" t="s">
        <v>169</v>
      </c>
      <c r="D76" s="76">
        <v>21992</v>
      </c>
      <c r="E76" s="15" t="s">
        <v>97</v>
      </c>
      <c r="F76" s="76">
        <v>6493</v>
      </c>
      <c r="G76" s="76">
        <v>2695</v>
      </c>
      <c r="H76" s="35">
        <v>0.50153398998869692</v>
      </c>
      <c r="I76" s="23"/>
    </row>
    <row r="77" spans="1:13" ht="15" x14ac:dyDescent="0.25">
      <c r="A77" s="15" t="s">
        <v>297</v>
      </c>
      <c r="B77" s="77" t="s">
        <v>208</v>
      </c>
      <c r="C77" s="12" t="s">
        <v>162</v>
      </c>
      <c r="D77" s="76">
        <v>42498</v>
      </c>
      <c r="E77" s="15" t="s">
        <v>96</v>
      </c>
      <c r="F77" s="76">
        <v>12184.75</v>
      </c>
      <c r="G77" s="76">
        <v>4750</v>
      </c>
      <c r="H77" s="35">
        <v>0.48643259644560033</v>
      </c>
      <c r="I77" s="23"/>
    </row>
    <row r="78" spans="1:13" ht="15" x14ac:dyDescent="0.25">
      <c r="A78" s="15" t="s">
        <v>298</v>
      </c>
      <c r="B78" s="12" t="s">
        <v>210</v>
      </c>
      <c r="C78" s="12" t="s">
        <v>159</v>
      </c>
      <c r="D78" s="76">
        <v>39832</v>
      </c>
      <c r="E78" s="15" t="s">
        <v>96</v>
      </c>
      <c r="F78" s="76">
        <v>11518.75</v>
      </c>
      <c r="G78" s="76">
        <v>4311</v>
      </c>
      <c r="H78" s="35">
        <v>0.48029036111366352</v>
      </c>
      <c r="I78" s="23"/>
    </row>
    <row r="79" spans="1:13" ht="15" x14ac:dyDescent="0.25">
      <c r="A79" s="15" t="s">
        <v>299</v>
      </c>
      <c r="B79" s="12" t="s">
        <v>209</v>
      </c>
      <c r="C79" s="12" t="s">
        <v>144</v>
      </c>
      <c r="D79" s="76">
        <v>30674</v>
      </c>
      <c r="E79" s="15" t="s">
        <v>96</v>
      </c>
      <c r="F79" s="76">
        <v>9203.75</v>
      </c>
      <c r="G79" s="76">
        <v>3805</v>
      </c>
      <c r="H79" s="35">
        <v>0.47484564372284471</v>
      </c>
      <c r="I79" s="23"/>
    </row>
    <row r="80" spans="1:13" ht="15" x14ac:dyDescent="0.25">
      <c r="A80" s="15" t="s">
        <v>300</v>
      </c>
      <c r="B80" s="77" t="s">
        <v>207</v>
      </c>
      <c r="C80" s="12" t="s">
        <v>132</v>
      </c>
      <c r="D80" s="76">
        <v>124656</v>
      </c>
      <c r="E80" s="15" t="s">
        <v>95</v>
      </c>
      <c r="F80" s="76">
        <v>36420.25</v>
      </c>
      <c r="G80" s="76">
        <v>13184</v>
      </c>
      <c r="H80" s="35">
        <v>0.47296477184059188</v>
      </c>
      <c r="I80" s="23"/>
    </row>
    <row r="81" spans="4:9" x14ac:dyDescent="0.25">
      <c r="D81" s="22"/>
      <c r="F81" s="22"/>
      <c r="G81" s="22"/>
      <c r="I81" s="23"/>
    </row>
  </sheetData>
  <sheetProtection autoFilter="0"/>
  <autoFilter ref="A2:H2"/>
  <sortState ref="B3:H80">
    <sortCondition descending="1" ref="H3:H80"/>
  </sortState>
  <mergeCells count="2">
    <mergeCell ref="L4:N5"/>
    <mergeCell ref="A1:H1"/>
  </mergeCells>
  <phoneticPr fontId="12" type="noConversion"/>
  <conditionalFormatting sqref="E3:E80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>
    <tabColor theme="8" tint="0.59999389629810485"/>
  </sheetPr>
  <dimension ref="A1:B19"/>
  <sheetViews>
    <sheetView workbookViewId="0">
      <selection activeCell="A4" sqref="A4"/>
    </sheetView>
  </sheetViews>
  <sheetFormatPr defaultRowHeight="15" x14ac:dyDescent="0.25"/>
  <cols>
    <col min="1" max="1" width="53.7109375" style="27" bestFit="1" customWidth="1"/>
    <col min="2" max="2" width="46" style="27" bestFit="1" customWidth="1"/>
  </cols>
  <sheetData>
    <row r="1" spans="1:2" x14ac:dyDescent="0.25">
      <c r="A1" s="29" t="s">
        <v>195</v>
      </c>
      <c r="B1" s="29" t="s">
        <v>190</v>
      </c>
    </row>
    <row r="2" spans="1:2" x14ac:dyDescent="0.25">
      <c r="A2" s="27" t="s">
        <v>193</v>
      </c>
      <c r="B2" s="27" t="s">
        <v>191</v>
      </c>
    </row>
    <row r="3" spans="1:2" s="36" customFormat="1" x14ac:dyDescent="0.25">
      <c r="A3" s="27" t="s">
        <v>3</v>
      </c>
      <c r="B3" s="27" t="s">
        <v>191</v>
      </c>
    </row>
    <row r="4" spans="1:2" x14ac:dyDescent="0.25">
      <c r="A4" s="28" t="s">
        <v>204</v>
      </c>
      <c r="B4" s="28" t="s">
        <v>204</v>
      </c>
    </row>
    <row r="5" spans="1:2" s="36" customFormat="1" x14ac:dyDescent="0.25">
      <c r="A5" s="28" t="s">
        <v>204</v>
      </c>
      <c r="B5" s="28" t="s">
        <v>204</v>
      </c>
    </row>
    <row r="6" spans="1:2" x14ac:dyDescent="0.25">
      <c r="A6" s="27" t="s">
        <v>38</v>
      </c>
      <c r="B6" s="27" t="s">
        <v>191</v>
      </c>
    </row>
    <row r="7" spans="1:2" x14ac:dyDescent="0.25">
      <c r="A7" s="27" t="s">
        <v>44</v>
      </c>
      <c r="B7" s="27" t="s">
        <v>191</v>
      </c>
    </row>
    <row r="8" spans="1:2" x14ac:dyDescent="0.25">
      <c r="A8" s="27" t="s">
        <v>49</v>
      </c>
      <c r="B8" s="27" t="s">
        <v>191</v>
      </c>
    </row>
    <row r="9" spans="1:2" x14ac:dyDescent="0.25">
      <c r="A9" s="28" t="s">
        <v>15</v>
      </c>
      <c r="B9" s="28" t="s">
        <v>89</v>
      </c>
    </row>
    <row r="10" spans="1:2" x14ac:dyDescent="0.25">
      <c r="A10" s="27" t="s">
        <v>198</v>
      </c>
      <c r="B10" s="27" t="s">
        <v>191</v>
      </c>
    </row>
    <row r="11" spans="1:2" x14ac:dyDescent="0.25">
      <c r="A11" s="27" t="s">
        <v>199</v>
      </c>
      <c r="B11" s="27" t="s">
        <v>191</v>
      </c>
    </row>
    <row r="12" spans="1:2" x14ac:dyDescent="0.25">
      <c r="A12" s="27" t="s">
        <v>192</v>
      </c>
      <c r="B12" s="27" t="s">
        <v>191</v>
      </c>
    </row>
    <row r="13" spans="1:2" x14ac:dyDescent="0.25">
      <c r="A13" s="27" t="s">
        <v>200</v>
      </c>
      <c r="B13" s="27" t="s">
        <v>191</v>
      </c>
    </row>
    <row r="14" spans="1:2" x14ac:dyDescent="0.25">
      <c r="A14" s="27" t="s">
        <v>201</v>
      </c>
      <c r="B14" s="27" t="s">
        <v>191</v>
      </c>
    </row>
    <row r="15" spans="1:2" x14ac:dyDescent="0.25">
      <c r="A15" s="27" t="s">
        <v>203</v>
      </c>
      <c r="B15" s="27" t="s">
        <v>191</v>
      </c>
    </row>
    <row r="16" spans="1:2" x14ac:dyDescent="0.25">
      <c r="A16" s="27" t="s">
        <v>202</v>
      </c>
      <c r="B16" s="27" t="s">
        <v>191</v>
      </c>
    </row>
    <row r="17" spans="1:2" x14ac:dyDescent="0.25">
      <c r="A17" s="27" t="s">
        <v>7</v>
      </c>
      <c r="B17" s="27" t="s">
        <v>191</v>
      </c>
    </row>
    <row r="18" spans="1:2" x14ac:dyDescent="0.25">
      <c r="A18" s="27" t="s">
        <v>12</v>
      </c>
      <c r="B18" s="27" t="s">
        <v>191</v>
      </c>
    </row>
    <row r="19" spans="1:2" x14ac:dyDescent="0.25">
      <c r="A19" s="27" t="s">
        <v>39</v>
      </c>
      <c r="B19" s="27" t="s">
        <v>191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 2 0 2 5 - 0 3 - 3 1 T 1 3 : 2 6 : 2 5 . 1 6 5 5 1 1 - 0 3 : 0 0 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2C0469FF-AC18-4290-BE93-9C7F02F9BAAC}">
  <ds:schemaRefs/>
</ds:datastoreItem>
</file>

<file path=customXml/itemProps2.xml><?xml version="1.0" encoding="utf-8"?>
<ds:datastoreItem xmlns:ds="http://schemas.openxmlformats.org/officeDocument/2006/customXml" ds:itemID="{873A4F52-CEA3-451A-809E-1F87FB45A9FB}">
  <ds:schemaRefs/>
</ds:datastoreItem>
</file>

<file path=customXml/itemProps3.xml><?xml version="1.0" encoding="utf-8"?>
<ds:datastoreItem xmlns:ds="http://schemas.openxmlformats.org/officeDocument/2006/customXml" ds:itemID="{FB38358A-C3B9-45F7-A96B-F56CB1956431}">
  <ds:schemaRefs/>
</ds:datastoreItem>
</file>

<file path=customXml/itemProps4.xml><?xml version="1.0" encoding="utf-8"?>
<ds:datastoreItem xmlns:ds="http://schemas.openxmlformats.org/officeDocument/2006/customXml" ds:itemID="{9AC83002-2BF6-4F63-BB00-7BD8E7813391}">
  <ds:schemaRefs/>
</ds:datastoreItem>
</file>

<file path=customXml/itemProps5.xml><?xml version="1.0" encoding="utf-8"?>
<ds:datastoreItem xmlns:ds="http://schemas.openxmlformats.org/officeDocument/2006/customXml" ds:itemID="{0E2630A0-3CE3-4176-B05B-03F64A0B170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CV INFLUENZA - Procedencia</vt:lpstr>
      <vt:lpstr>CV INFLUENZA - Residencia</vt:lpstr>
      <vt:lpstr>RANKING POR PORTE</vt:lpstr>
      <vt:lpstr>RANKING GERAL</vt:lpstr>
      <vt:lpstr>Grupo</vt:lpstr>
      <vt:lpstr>GRUPO_MACRO</vt:lpstr>
      <vt:lpstr>GRUPO_MICRO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2025-10-17T16:04:25Z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3</vt:i4>
  </property>
</Properties>
</file>